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schrade/Documents/Active ASU Projects/z Submitted/FeS_Ratios_chondrites/SubmissionDocuments/ResubmissionDocuments/"/>
    </mc:Choice>
  </mc:AlternateContent>
  <xr:revisionPtr revIDLastSave="0" documentId="13_ncr:1_{3E8FEFEE-60C5-524C-B4BD-271B8553526F}" xr6:coauthVersionLast="46" xr6:coauthVersionMax="46" xr10:uidLastSave="{00000000-0000-0000-0000-000000000000}"/>
  <bookViews>
    <workbookView xWindow="3520" yWindow="1600" windowWidth="31400" windowHeight="16580" tabRatio="500" xr2:uid="{00000000-000D-0000-FFFF-FFFF00000000}"/>
  </bookViews>
  <sheets>
    <sheet name="All_Pyrrhotite_Analyses" sheetId="4" r:id="rId1"/>
    <sheet name="CR2_Pyrrhotite_Averages" sheetId="2" r:id="rId2"/>
    <sheet name="Y-86789 and NWA3358 Met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16" i="4" l="1"/>
  <c r="AU24" i="4"/>
  <c r="AU22" i="4"/>
  <c r="AU20" i="4"/>
  <c r="AU19" i="4"/>
  <c r="AU18" i="4"/>
  <c r="AU17" i="4"/>
  <c r="AU16" i="4"/>
  <c r="AU15" i="4"/>
  <c r="AU23" i="4"/>
  <c r="AU25" i="4"/>
  <c r="AU26" i="4"/>
  <c r="AU27" i="4"/>
  <c r="AV27" i="4"/>
  <c r="AU28" i="4"/>
  <c r="AU29" i="4"/>
  <c r="AU30" i="4"/>
  <c r="AU31" i="4"/>
  <c r="AU38" i="4"/>
  <c r="AU39" i="4"/>
  <c r="AU40" i="4"/>
  <c r="AU41" i="4"/>
  <c r="AU43" i="4"/>
  <c r="AU44" i="4"/>
  <c r="AU45" i="4"/>
  <c r="AU46" i="4"/>
  <c r="AU47" i="4"/>
  <c r="AU48" i="4"/>
  <c r="AU49" i="4"/>
  <c r="AU56" i="4"/>
  <c r="AU57" i="4"/>
  <c r="AU58" i="4"/>
  <c r="AU59" i="4"/>
  <c r="AU61" i="4"/>
  <c r="AU62" i="4"/>
  <c r="AU63" i="4"/>
  <c r="AU64" i="4"/>
  <c r="AU65" i="4"/>
  <c r="AU66" i="4"/>
  <c r="AU67" i="4"/>
  <c r="AU68" i="4"/>
  <c r="AU69" i="4"/>
  <c r="AU70" i="4"/>
  <c r="AU71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4" i="4"/>
  <c r="AU95" i="4"/>
  <c r="AU96" i="4"/>
  <c r="AU97" i="4"/>
  <c r="AU98" i="4"/>
  <c r="AU99" i="4"/>
  <c r="AU100" i="4"/>
  <c r="AU101" i="4"/>
  <c r="AU102" i="4"/>
  <c r="AU103" i="4"/>
  <c r="AU104" i="4"/>
  <c r="AU111" i="4"/>
  <c r="AW111" i="4"/>
  <c r="AU112" i="4"/>
  <c r="AU113" i="4"/>
  <c r="AW113" i="4"/>
  <c r="AU115" i="4"/>
  <c r="AU116" i="4"/>
  <c r="AU117" i="4"/>
  <c r="AU118" i="4"/>
  <c r="AU125" i="4"/>
  <c r="AU126" i="4"/>
  <c r="AU127" i="4"/>
  <c r="AW127" i="4"/>
  <c r="AU128" i="4"/>
  <c r="AU129" i="4"/>
  <c r="AW129" i="4"/>
  <c r="AU130" i="4"/>
  <c r="AW130" i="4"/>
  <c r="AU132" i="4"/>
  <c r="AU133" i="4"/>
  <c r="AU134" i="4"/>
  <c r="AW134" i="4"/>
  <c r="AW141" i="4"/>
  <c r="AW142" i="4"/>
  <c r="AY142" i="4"/>
  <c r="AU156" i="4"/>
  <c r="AU157" i="4"/>
  <c r="AU158" i="4"/>
  <c r="AU159" i="4"/>
  <c r="AU160" i="4"/>
  <c r="AU162" i="4"/>
  <c r="AU163" i="4"/>
  <c r="AU164" i="4"/>
  <c r="AU171" i="4"/>
  <c r="AU172" i="4"/>
  <c r="AU174" i="4"/>
  <c r="AU175" i="4"/>
  <c r="AU176" i="4"/>
  <c r="AU177" i="4"/>
  <c r="AU178" i="4"/>
  <c r="AU179" i="4"/>
  <c r="AU180" i="4"/>
  <c r="AU181" i="4"/>
  <c r="AU182" i="4"/>
  <c r="AU183" i="4"/>
  <c r="AU184" i="4"/>
  <c r="AU185" i="4"/>
  <c r="AU186" i="4"/>
  <c r="AU187" i="4"/>
  <c r="AU188" i="4"/>
  <c r="AU189" i="4"/>
  <c r="AU190" i="4"/>
  <c r="AU204" i="4"/>
  <c r="AU205" i="4"/>
  <c r="AU207" i="4"/>
  <c r="AU208" i="4"/>
  <c r="AU209" i="4"/>
  <c r="AU210" i="4"/>
  <c r="AU211" i="4"/>
  <c r="AU212" i="4"/>
  <c r="AU213" i="4"/>
  <c r="AU214" i="4"/>
  <c r="AU215" i="4"/>
  <c r="AU216" i="4"/>
  <c r="AU217" i="4"/>
  <c r="AU218" i="4"/>
  <c r="AU219" i="4"/>
  <c r="AU220" i="4"/>
  <c r="AU227" i="4"/>
  <c r="AU229" i="4"/>
  <c r="AU230" i="4"/>
  <c r="AU231" i="4"/>
  <c r="AU232" i="4"/>
  <c r="AU233" i="4"/>
  <c r="AV233" i="4"/>
  <c r="AU234" i="4"/>
  <c r="AU235" i="4"/>
  <c r="AU236" i="4"/>
  <c r="AU237" i="4"/>
  <c r="AU238" i="4"/>
  <c r="AU239" i="4"/>
  <c r="AU240" i="4"/>
  <c r="AU241" i="4"/>
  <c r="AU242" i="4"/>
  <c r="AU243" i="4"/>
  <c r="AU244" i="4"/>
  <c r="AU245" i="4"/>
  <c r="AU246" i="4"/>
  <c r="AU247" i="4"/>
  <c r="AU248" i="4"/>
  <c r="AU249" i="4"/>
  <c r="AU250" i="4"/>
  <c r="AU251" i="4"/>
  <c r="AU252" i="4"/>
  <c r="AU253" i="4"/>
  <c r="AU254" i="4"/>
  <c r="AU255" i="4"/>
  <c r="AU256" i="4"/>
  <c r="AU257" i="4"/>
  <c r="AU258" i="4"/>
  <c r="AU259" i="4"/>
  <c r="AU260" i="4"/>
  <c r="AU261" i="4"/>
  <c r="AU278" i="4"/>
  <c r="AU279" i="4"/>
  <c r="AU280" i="4"/>
  <c r="AU281" i="4"/>
  <c r="AU282" i="4"/>
  <c r="AU283" i="4"/>
  <c r="AU284" i="4"/>
  <c r="AU285" i="4"/>
  <c r="AU286" i="4"/>
  <c r="AU287" i="4"/>
  <c r="AU288" i="4"/>
  <c r="AU289" i="4"/>
  <c r="AU297" i="4"/>
  <c r="AU299" i="4"/>
  <c r="AU300" i="4"/>
  <c r="AU301" i="4"/>
  <c r="AU302" i="4"/>
  <c r="AU303" i="4"/>
  <c r="AU311" i="4"/>
  <c r="AU312" i="4"/>
  <c r="AU313" i="4"/>
  <c r="AU314" i="4"/>
  <c r="AU315" i="4"/>
  <c r="AU316" i="4"/>
  <c r="AU317" i="4"/>
  <c r="AU318" i="4"/>
  <c r="AU319" i="4"/>
  <c r="AU320" i="4"/>
  <c r="AU321" i="4"/>
  <c r="AU334" i="4"/>
  <c r="AU336" i="4"/>
  <c r="AU337" i="4"/>
  <c r="AV337" i="4"/>
  <c r="AU338" i="4"/>
  <c r="AU339" i="4"/>
  <c r="AU340" i="4"/>
  <c r="AU341" i="4"/>
  <c r="AU342" i="4"/>
  <c r="AU343" i="4"/>
  <c r="AU344" i="4"/>
  <c r="AU345" i="4"/>
  <c r="AU346" i="4"/>
  <c r="AU347" i="4"/>
  <c r="AU348" i="4"/>
  <c r="AU349" i="4"/>
  <c r="AU350" i="4"/>
  <c r="AU351" i="4"/>
  <c r="AU352" i="4"/>
  <c r="AU353" i="4"/>
  <c r="AU354" i="4"/>
  <c r="AU355" i="4"/>
  <c r="AU356" i="4"/>
  <c r="AU357" i="4"/>
  <c r="AU364" i="4"/>
  <c r="AU366" i="4"/>
  <c r="AU367" i="4"/>
  <c r="AU368" i="4"/>
  <c r="AU369" i="4"/>
  <c r="AU370" i="4"/>
  <c r="AU371" i="4"/>
  <c r="AU372" i="4"/>
  <c r="AU373" i="4"/>
  <c r="AU381" i="4"/>
  <c r="AU382" i="4"/>
  <c r="AU383" i="4"/>
  <c r="AU384" i="4"/>
  <c r="AU385" i="4"/>
  <c r="AU386" i="4"/>
  <c r="AU387" i="4"/>
  <c r="AU388" i="4"/>
  <c r="AU389" i="4"/>
  <c r="AU390" i="4"/>
  <c r="AU391" i="4"/>
  <c r="AU392" i="4"/>
  <c r="AU393" i="4"/>
  <c r="AU394" i="4"/>
  <c r="AU395" i="4"/>
  <c r="AU396" i="4"/>
  <c r="AU397" i="4"/>
  <c r="AU398" i="4"/>
  <c r="AU399" i="4"/>
  <c r="AU400" i="4"/>
  <c r="AU401" i="4"/>
  <c r="AU402" i="4"/>
  <c r="AU403" i="4"/>
  <c r="AU404" i="4"/>
  <c r="AU405" i="4"/>
  <c r="AU406" i="4"/>
  <c r="AU407" i="4"/>
  <c r="AU408" i="4"/>
  <c r="AU409" i="4"/>
  <c r="AU410" i="4"/>
  <c r="AU411" i="4"/>
  <c r="AU412" i="4"/>
  <c r="AU414" i="4"/>
  <c r="AU415" i="4"/>
  <c r="AU416" i="4"/>
  <c r="AU417" i="4"/>
  <c r="AU418" i="4"/>
  <c r="AU419" i="4"/>
  <c r="AU420" i="4"/>
  <c r="AU421" i="4"/>
  <c r="AU422" i="4"/>
  <c r="AU423" i="4"/>
  <c r="AU424" i="4"/>
  <c r="AU425" i="4"/>
  <c r="AU426" i="4"/>
  <c r="AU427" i="4"/>
  <c r="AU428" i="4"/>
  <c r="AU429" i="4"/>
  <c r="AU430" i="4"/>
  <c r="AU431" i="4"/>
  <c r="AU432" i="4"/>
  <c r="AU433" i="4"/>
  <c r="AU434" i="4"/>
  <c r="AU435" i="4"/>
  <c r="AU448" i="4"/>
  <c r="AU450" i="4"/>
  <c r="AU451" i="4"/>
  <c r="AU452" i="4"/>
  <c r="AU453" i="4"/>
  <c r="AU454" i="4"/>
  <c r="AU455" i="4"/>
  <c r="AU456" i="4"/>
  <c r="AW457" i="4"/>
  <c r="AU457" i="4"/>
  <c r="AU458" i="4"/>
  <c r="AU459" i="4"/>
  <c r="AU460" i="4"/>
  <c r="AU461" i="4"/>
  <c r="AU462" i="4"/>
  <c r="AU463" i="4"/>
  <c r="AU464" i="4"/>
  <c r="AU465" i="4"/>
  <c r="AU466" i="4"/>
  <c r="AU467" i="4"/>
  <c r="AU468" i="4"/>
  <c r="AU469" i="4"/>
  <c r="AU470" i="4"/>
  <c r="AU471" i="4"/>
  <c r="AU480" i="4"/>
  <c r="AU481" i="4"/>
  <c r="AU482" i="4"/>
  <c r="AU483" i="4"/>
  <c r="AW484" i="4"/>
  <c r="AU484" i="4"/>
  <c r="AV484" i="4"/>
  <c r="AU485" i="4"/>
  <c r="AV485" i="4"/>
  <c r="AU486" i="4"/>
  <c r="AU487" i="4"/>
  <c r="AU488" i="4"/>
  <c r="AU489" i="4"/>
  <c r="AU490" i="4"/>
  <c r="AU491" i="4"/>
  <c r="AU492" i="4"/>
  <c r="AU493" i="4"/>
  <c r="AU494" i="4"/>
  <c r="AU495" i="4"/>
  <c r="AU496" i="4"/>
  <c r="AV496" i="4"/>
  <c r="AU497" i="4"/>
  <c r="AU498" i="4"/>
  <c r="AU499" i="4"/>
  <c r="AU500" i="4"/>
  <c r="AU501" i="4"/>
  <c r="AU502" i="4"/>
  <c r="AU503" i="4"/>
  <c r="AU504" i="4"/>
  <c r="AU505" i="4"/>
  <c r="AW506" i="4"/>
  <c r="AU506" i="4"/>
  <c r="AU513" i="4"/>
  <c r="AU514" i="4"/>
  <c r="AU515" i="4"/>
  <c r="AU516" i="4"/>
  <c r="AU517" i="4"/>
  <c r="AU518" i="4"/>
  <c r="AU519" i="4"/>
  <c r="AU520" i="4"/>
  <c r="AU521" i="4"/>
  <c r="AU522" i="4"/>
  <c r="AU523" i="4"/>
  <c r="AU524" i="4"/>
  <c r="AU525" i="4"/>
  <c r="AU526" i="4"/>
  <c r="AU527" i="4"/>
  <c r="AU528" i="4"/>
  <c r="AU529" i="4"/>
  <c r="AU530" i="4"/>
  <c r="AU531" i="4"/>
  <c r="AU533" i="4"/>
  <c r="AU534" i="4"/>
  <c r="AU535" i="4"/>
  <c r="AU536" i="4"/>
  <c r="AU537" i="4"/>
  <c r="AU538" i="4"/>
  <c r="AU539" i="4"/>
  <c r="AU540" i="4"/>
  <c r="AU541" i="4"/>
  <c r="AU542" i="4"/>
  <c r="AU543" i="4"/>
  <c r="AU544" i="4"/>
  <c r="AU545" i="4"/>
  <c r="AU546" i="4"/>
  <c r="AU547" i="4"/>
  <c r="AU548" i="4"/>
  <c r="AU549" i="4"/>
  <c r="AU550" i="4"/>
  <c r="AU551" i="4"/>
  <c r="AU552" i="4"/>
  <c r="AU553" i="4"/>
  <c r="AU554" i="4"/>
  <c r="AU555" i="4"/>
  <c r="AU556" i="4"/>
  <c r="AU557" i="4"/>
  <c r="AU558" i="4"/>
  <c r="AU559" i="4"/>
  <c r="AU560" i="4"/>
  <c r="AU561" i="4"/>
  <c r="AU562" i="4"/>
  <c r="AU563" i="4"/>
  <c r="AU564" i="4"/>
  <c r="AU565" i="4"/>
  <c r="AU566" i="4"/>
  <c r="AU567" i="4"/>
  <c r="AU568" i="4"/>
  <c r="AU569" i="4"/>
  <c r="AU570" i="4"/>
  <c r="AU571" i="4"/>
  <c r="AU572" i="4"/>
  <c r="AU573" i="4"/>
  <c r="AU574" i="4"/>
  <c r="AU575" i="4"/>
  <c r="AU576" i="4"/>
  <c r="AU577" i="4"/>
  <c r="AU578" i="4"/>
  <c r="AU579" i="4"/>
  <c r="AU580" i="4"/>
  <c r="AU581" i="4"/>
  <c r="AU582" i="4"/>
  <c r="AU583" i="4"/>
  <c r="AU584" i="4"/>
  <c r="AU585" i="4"/>
  <c r="AU586" i="4"/>
  <c r="AU587" i="4"/>
  <c r="AU588" i="4"/>
  <c r="AU589" i="4"/>
  <c r="AU590" i="4"/>
  <c r="AU591" i="4"/>
  <c r="AU592" i="4"/>
  <c r="AU593" i="4"/>
  <c r="AU594" i="4"/>
  <c r="AU595" i="4"/>
  <c r="AU596" i="4"/>
  <c r="AU603" i="4"/>
  <c r="AU604" i="4"/>
  <c r="AU605" i="4"/>
  <c r="AU606" i="4"/>
  <c r="AU607" i="4"/>
  <c r="AU608" i="4"/>
  <c r="AU609" i="4"/>
  <c r="AU610" i="4"/>
  <c r="AU611" i="4"/>
  <c r="AU612" i="4"/>
  <c r="AU613" i="4"/>
  <c r="AU614" i="4"/>
  <c r="AU615" i="4"/>
  <c r="AU616" i="4"/>
  <c r="AU617" i="4"/>
  <c r="AU618" i="4"/>
  <c r="AU619" i="4"/>
  <c r="AU620" i="4"/>
  <c r="AU621" i="4"/>
  <c r="AU622" i="4"/>
  <c r="AU623" i="4"/>
  <c r="AU624" i="4"/>
  <c r="AU625" i="4"/>
  <c r="AU626" i="4"/>
  <c r="AU627" i="4"/>
  <c r="AU628" i="4"/>
  <c r="AU629" i="4"/>
  <c r="AU630" i="4"/>
  <c r="AU631" i="4"/>
  <c r="AU632" i="4"/>
  <c r="AU633" i="4"/>
  <c r="AU634" i="4"/>
  <c r="AU635" i="4"/>
  <c r="AU636" i="4"/>
  <c r="AU637" i="4"/>
  <c r="AU638" i="4"/>
  <c r="AU639" i="4"/>
  <c r="AU640" i="4"/>
  <c r="AU642" i="4"/>
  <c r="AU643" i="4"/>
  <c r="AU644" i="4"/>
  <c r="AU645" i="4"/>
  <c r="AU646" i="4"/>
  <c r="AU647" i="4"/>
  <c r="AU648" i="4"/>
  <c r="AU649" i="4"/>
  <c r="AU650" i="4"/>
  <c r="AU651" i="4"/>
  <c r="AU652" i="4"/>
  <c r="AU653" i="4"/>
  <c r="AU654" i="4"/>
  <c r="AU655" i="4"/>
  <c r="AU656" i="4"/>
  <c r="AU657" i="4"/>
  <c r="AU658" i="4"/>
  <c r="AU659" i="4"/>
  <c r="AU660" i="4"/>
  <c r="AU661" i="4"/>
  <c r="AU662" i="4"/>
  <c r="AU663" i="4"/>
  <c r="AU664" i="4"/>
  <c r="AU665" i="4"/>
  <c r="AU666" i="4"/>
  <c r="AU667" i="4"/>
  <c r="AU668" i="4"/>
  <c r="AU669" i="4"/>
  <c r="AU670" i="4"/>
  <c r="AU671" i="4"/>
  <c r="AU672" i="4"/>
  <c r="AU673" i="4"/>
  <c r="AU674" i="4"/>
  <c r="AU675" i="4"/>
  <c r="AU676" i="4"/>
  <c r="AU677" i="4"/>
  <c r="AU678" i="4"/>
  <c r="AU679" i="4"/>
  <c r="AU680" i="4"/>
  <c r="AU681" i="4"/>
  <c r="AU682" i="4"/>
  <c r="AU683" i="4"/>
  <c r="AU684" i="4"/>
  <c r="AU685" i="4"/>
  <c r="AU686" i="4"/>
  <c r="AU687" i="4"/>
  <c r="AU688" i="4"/>
  <c r="AU689" i="4"/>
  <c r="AU690" i="4"/>
  <c r="AU691" i="4"/>
  <c r="AU692" i="4"/>
  <c r="AV692" i="4"/>
  <c r="AU693" i="4"/>
  <c r="AU694" i="4"/>
  <c r="AU695" i="4"/>
  <c r="AU696" i="4"/>
  <c r="AU697" i="4"/>
  <c r="AU698" i="4"/>
  <c r="AU699" i="4"/>
  <c r="AU700" i="4"/>
  <c r="AU701" i="4"/>
  <c r="AU702" i="4"/>
  <c r="AU703" i="4"/>
  <c r="AU704" i="4"/>
  <c r="AU705" i="4"/>
  <c r="AU706" i="4"/>
  <c r="AU707" i="4"/>
  <c r="AU708" i="4"/>
  <c r="AU709" i="4"/>
  <c r="AU710" i="4"/>
  <c r="AU711" i="4"/>
  <c r="AU712" i="4"/>
  <c r="AU713" i="4"/>
  <c r="AU714" i="4"/>
  <c r="AU715" i="4"/>
  <c r="AU716" i="4"/>
  <c r="AU717" i="4"/>
  <c r="AU718" i="4"/>
  <c r="AU719" i="4"/>
  <c r="AU720" i="4"/>
  <c r="AU721" i="4"/>
  <c r="AU722" i="4"/>
  <c r="AU723" i="4"/>
  <c r="AU724" i="4"/>
  <c r="AU725" i="4"/>
  <c r="AU726" i="4"/>
  <c r="AU727" i="4"/>
  <c r="AU728" i="4"/>
  <c r="AU729" i="4"/>
  <c r="AU730" i="4"/>
  <c r="AU731" i="4"/>
  <c r="AU732" i="4"/>
  <c r="AU733" i="4"/>
  <c r="AU734" i="4"/>
  <c r="AU735" i="4"/>
  <c r="AU736" i="4"/>
  <c r="AU737" i="4"/>
  <c r="AU738" i="4"/>
  <c r="AU739" i="4"/>
  <c r="AU740" i="4"/>
  <c r="AU741" i="4"/>
  <c r="AU754" i="4"/>
  <c r="AU755" i="4"/>
  <c r="AU757" i="4"/>
  <c r="AU758" i="4"/>
  <c r="AU759" i="4"/>
  <c r="AU760" i="4"/>
  <c r="AU761" i="4"/>
  <c r="AU762" i="4"/>
  <c r="AU763" i="4"/>
  <c r="AU764" i="4"/>
  <c r="AU765" i="4"/>
  <c r="AU774" i="4"/>
  <c r="AU775" i="4"/>
  <c r="AU776" i="4"/>
  <c r="AU777" i="4"/>
  <c r="AU787" i="4"/>
  <c r="AU788" i="4"/>
  <c r="AU789" i="4"/>
  <c r="AU790" i="4"/>
  <c r="AU791" i="4"/>
  <c r="AU792" i="4"/>
  <c r="AU793" i="4"/>
  <c r="AU794" i="4"/>
  <c r="AU795" i="4"/>
  <c r="AU796" i="4"/>
  <c r="AU797" i="4"/>
  <c r="AV797" i="4"/>
  <c r="AU798" i="4"/>
  <c r="AU799" i="4"/>
  <c r="AU800" i="4"/>
  <c r="AU801" i="4"/>
  <c r="AU802" i="4"/>
  <c r="AU803" i="4"/>
  <c r="AU804" i="4"/>
  <c r="AU805" i="4"/>
  <c r="AU813" i="4"/>
  <c r="AU814" i="4"/>
  <c r="AU815" i="4"/>
  <c r="AU816" i="4"/>
  <c r="AU817" i="4"/>
  <c r="AU818" i="4"/>
  <c r="AU819" i="4"/>
  <c r="AU820" i="4"/>
  <c r="AU821" i="4"/>
  <c r="AU822" i="4"/>
  <c r="AU823" i="4"/>
  <c r="AU824" i="4"/>
  <c r="AU825" i="4"/>
  <c r="AU833" i="4"/>
  <c r="AU835" i="4"/>
  <c r="AU836" i="4"/>
  <c r="AU837" i="4"/>
  <c r="AU838" i="4"/>
  <c r="AU839" i="4"/>
  <c r="AU840" i="4"/>
  <c r="AU841" i="4"/>
  <c r="AU842" i="4"/>
  <c r="AU843" i="4"/>
  <c r="AU844" i="4"/>
  <c r="AU845" i="4"/>
  <c r="AU846" i="4"/>
  <c r="AU847" i="4"/>
  <c r="AU848" i="4"/>
  <c r="AU849" i="4"/>
  <c r="AU850" i="4"/>
  <c r="AU851" i="4"/>
  <c r="AU852" i="4"/>
  <c r="AU853" i="4"/>
  <c r="AU861" i="4"/>
  <c r="AW861" i="4"/>
  <c r="AU862" i="4"/>
  <c r="AW862" i="4"/>
  <c r="AU863" i="4"/>
  <c r="AW863" i="4"/>
  <c r="AU864" i="4"/>
  <c r="AW864" i="4"/>
  <c r="AU865" i="4"/>
  <c r="AW865" i="4"/>
  <c r="AU866" i="4"/>
  <c r="AW866" i="4"/>
  <c r="AU867" i="4"/>
  <c r="AW867" i="4"/>
  <c r="AU869" i="4"/>
  <c r="AW869" i="4"/>
  <c r="AU870" i="4"/>
  <c r="AW870" i="4"/>
  <c r="AU871" i="4"/>
  <c r="AW871" i="4"/>
  <c r="AU872" i="4"/>
  <c r="AW872" i="4"/>
  <c r="AU873" i="4"/>
  <c r="AW873" i="4"/>
  <c r="AU874" i="4"/>
  <c r="AW874" i="4"/>
  <c r="AU875" i="4"/>
  <c r="AW875" i="4"/>
  <c r="AU876" i="4"/>
  <c r="AW876" i="4"/>
  <c r="AU877" i="4"/>
  <c r="AW877" i="4"/>
  <c r="AU878" i="4"/>
  <c r="AW878" i="4"/>
  <c r="AU879" i="4"/>
  <c r="AW879" i="4"/>
  <c r="AU880" i="4"/>
  <c r="AW880" i="4"/>
  <c r="AU881" i="4"/>
  <c r="AW881" i="4"/>
  <c r="AU882" i="4"/>
  <c r="AW882" i="4"/>
  <c r="AU883" i="4"/>
  <c r="AW883" i="4"/>
  <c r="AU884" i="4"/>
  <c r="AW884" i="4"/>
  <c r="AU885" i="4"/>
  <c r="AW885" i="4"/>
  <c r="AU886" i="4"/>
  <c r="AW886" i="4"/>
  <c r="AU887" i="4"/>
  <c r="AW887" i="4"/>
  <c r="AU888" i="4"/>
  <c r="AW888" i="4"/>
  <c r="AU889" i="4"/>
  <c r="AW889" i="4"/>
  <c r="AU890" i="4"/>
  <c r="AW890" i="4"/>
  <c r="AU891" i="4"/>
  <c r="AW891" i="4"/>
  <c r="AU892" i="4"/>
  <c r="AW892" i="4"/>
  <c r="AU893" i="4"/>
  <c r="AW893" i="4"/>
  <c r="AU894" i="4"/>
  <c r="AW894" i="4"/>
  <c r="AU895" i="4"/>
  <c r="AW895" i="4"/>
  <c r="AU896" i="4"/>
  <c r="AW896" i="4"/>
  <c r="AU897" i="4"/>
  <c r="AW897" i="4"/>
  <c r="AU898" i="4"/>
  <c r="AW898" i="4"/>
  <c r="AU899" i="4"/>
  <c r="AW899" i="4"/>
  <c r="AU900" i="4"/>
  <c r="AW900" i="4"/>
  <c r="AU901" i="4"/>
  <c r="AW901" i="4"/>
  <c r="AV903" i="4"/>
  <c r="AY903" i="4"/>
  <c r="AV904" i="4"/>
  <c r="AV905" i="4"/>
  <c r="AV906" i="4"/>
  <c r="AU908" i="4"/>
  <c r="AW908" i="4"/>
  <c r="AU909" i="4"/>
  <c r="AW909" i="4"/>
  <c r="AY909" i="4"/>
  <c r="AY935" i="4"/>
  <c r="AU911" i="4"/>
  <c r="AW911" i="4"/>
  <c r="AU912" i="4"/>
  <c r="AW912" i="4"/>
  <c r="AU913" i="4"/>
  <c r="AW913" i="4"/>
  <c r="AU914" i="4"/>
  <c r="AW914" i="4"/>
  <c r="AU915" i="4"/>
  <c r="AW915" i="4"/>
  <c r="AU916" i="4"/>
  <c r="AW916" i="4"/>
  <c r="AU917" i="4"/>
  <c r="AW917" i="4"/>
  <c r="AU918" i="4"/>
  <c r="AW918" i="4"/>
  <c r="AU919" i="4"/>
  <c r="AW919" i="4"/>
  <c r="AU920" i="4"/>
  <c r="AW920" i="4"/>
  <c r="AU921" i="4"/>
  <c r="AW921" i="4"/>
  <c r="AU922" i="4"/>
  <c r="AW922" i="4"/>
  <c r="AU923" i="4"/>
  <c r="AW923" i="4"/>
  <c r="AU924" i="4"/>
  <c r="AW924" i="4"/>
  <c r="AU925" i="4"/>
  <c r="AW925" i="4"/>
  <c r="AU926" i="4"/>
  <c r="AW926" i="4"/>
  <c r="AU927" i="4"/>
  <c r="AW927" i="4"/>
  <c r="AU928" i="4"/>
  <c r="AW928" i="4"/>
  <c r="AU929" i="4"/>
  <c r="AW929" i="4"/>
  <c r="AU930" i="4"/>
  <c r="AW930" i="4"/>
  <c r="AU931" i="4"/>
  <c r="AW931" i="4"/>
  <c r="AU932" i="4"/>
  <c r="AW932" i="4"/>
  <c r="AU933" i="4"/>
  <c r="AW933" i="4"/>
  <c r="AV935" i="4"/>
  <c r="AV936" i="4"/>
  <c r="AV937" i="4"/>
  <c r="AV938" i="4"/>
  <c r="AV939" i="4"/>
  <c r="AV940" i="4"/>
  <c r="AX940" i="4"/>
  <c r="AV941" i="4"/>
  <c r="AV942" i="4"/>
  <c r="AU946" i="4"/>
  <c r="AW946" i="4"/>
  <c r="AU948" i="4"/>
  <c r="AW948" i="4"/>
  <c r="AU949" i="4"/>
  <c r="AW949" i="4"/>
  <c r="AU950" i="4"/>
  <c r="AW950" i="4"/>
  <c r="AU951" i="4"/>
  <c r="AW951" i="4"/>
  <c r="AU952" i="4"/>
  <c r="AW952" i="4"/>
  <c r="AU953" i="4"/>
  <c r="AW953" i="4"/>
  <c r="AU954" i="4"/>
  <c r="AW954" i="4"/>
  <c r="AU955" i="4"/>
  <c r="AW955" i="4"/>
  <c r="AU956" i="4"/>
  <c r="AW956" i="4"/>
  <c r="AU957" i="4"/>
  <c r="AW957" i="4"/>
  <c r="AU958" i="4"/>
  <c r="AW958" i="4"/>
  <c r="AU959" i="4"/>
  <c r="AW959" i="4"/>
  <c r="AU960" i="4"/>
  <c r="AW960" i="4"/>
  <c r="AU961" i="4"/>
  <c r="AW961" i="4"/>
  <c r="AU962" i="4"/>
  <c r="AW962" i="4"/>
  <c r="AU963" i="4"/>
  <c r="AW963" i="4"/>
  <c r="AU964" i="4"/>
  <c r="AW964" i="4"/>
  <c r="AU965" i="4"/>
  <c r="AW965" i="4"/>
  <c r="AU966" i="4"/>
  <c r="AW966" i="4"/>
  <c r="AU967" i="4"/>
  <c r="AW967" i="4"/>
  <c r="AU968" i="4"/>
  <c r="AW968" i="4"/>
  <c r="AU969" i="4"/>
  <c r="AW969" i="4"/>
  <c r="AU970" i="4"/>
  <c r="AW970" i="4"/>
  <c r="AU971" i="4"/>
  <c r="AW971" i="4"/>
  <c r="AU972" i="4"/>
  <c r="AW972" i="4"/>
  <c r="AU973" i="4"/>
  <c r="AW973" i="4"/>
  <c r="AU974" i="4"/>
  <c r="AW974" i="4"/>
  <c r="AU975" i="4"/>
  <c r="AW975" i="4"/>
  <c r="AU976" i="4"/>
  <c r="AW976" i="4"/>
  <c r="AU977" i="4"/>
  <c r="AW977" i="4"/>
  <c r="AU978" i="4"/>
  <c r="AW978" i="4"/>
  <c r="AU979" i="4"/>
  <c r="AW979" i="4"/>
  <c r="AU980" i="4"/>
  <c r="AW980" i="4"/>
  <c r="AU981" i="4"/>
  <c r="AW981" i="4"/>
  <c r="AU982" i="4"/>
  <c r="AW982" i="4"/>
  <c r="AU983" i="4"/>
  <c r="AW983" i="4"/>
  <c r="AU984" i="4"/>
  <c r="AW984" i="4"/>
  <c r="AU985" i="4"/>
  <c r="AW985" i="4"/>
  <c r="AV987" i="4"/>
  <c r="AY987" i="4"/>
  <c r="AV988" i="4"/>
  <c r="AV989" i="4"/>
  <c r="AV990" i="4"/>
  <c r="AU992" i="4"/>
  <c r="AW992" i="4"/>
  <c r="AU993" i="4"/>
  <c r="AW993" i="4"/>
  <c r="AY993" i="4"/>
  <c r="AU995" i="4"/>
  <c r="AW995" i="4"/>
  <c r="AU996" i="4"/>
  <c r="AW996" i="4"/>
  <c r="AU997" i="4"/>
  <c r="AW997" i="4"/>
  <c r="AU998" i="4"/>
  <c r="AW998" i="4"/>
  <c r="AU999" i="4"/>
  <c r="AW999" i="4"/>
  <c r="AU1000" i="4"/>
  <c r="AW1000" i="4"/>
  <c r="AU1001" i="4"/>
  <c r="AW1001" i="4"/>
  <c r="AU1002" i="4"/>
  <c r="AW1002" i="4"/>
  <c r="AU1003" i="4"/>
  <c r="AW1003" i="4"/>
  <c r="AU1004" i="4"/>
  <c r="AW1004" i="4"/>
  <c r="AU1005" i="4"/>
  <c r="AW1005" i="4"/>
  <c r="AU1006" i="4"/>
  <c r="AW1006" i="4"/>
  <c r="AU1007" i="4"/>
  <c r="AW1007" i="4"/>
  <c r="AU1008" i="4"/>
  <c r="AW1008" i="4"/>
  <c r="AU1009" i="4"/>
  <c r="AW1009" i="4"/>
  <c r="AU1010" i="4"/>
  <c r="AW1010" i="4"/>
  <c r="AU1011" i="4"/>
  <c r="AW1011" i="4"/>
  <c r="AU1012" i="4"/>
  <c r="AW1012" i="4"/>
  <c r="AU1013" i="4"/>
  <c r="AW1013" i="4"/>
  <c r="AV1015" i="4"/>
  <c r="AV1016" i="4"/>
  <c r="AV1017" i="4"/>
  <c r="AV1018" i="4"/>
  <c r="AV1020" i="4"/>
  <c r="AX1020" i="4"/>
  <c r="AV1021" i="4"/>
  <c r="AV1022" i="4"/>
  <c r="AV1023" i="4"/>
  <c r="AU1025" i="4"/>
  <c r="AW1025" i="4"/>
  <c r="AU1026" i="4"/>
  <c r="AW1026" i="4"/>
  <c r="AU1027" i="4"/>
  <c r="AW1027" i="4"/>
  <c r="AU1028" i="4"/>
  <c r="AW1028" i="4"/>
  <c r="AU1029" i="4"/>
  <c r="AW1029" i="4"/>
  <c r="AU1030" i="4"/>
  <c r="AW1030" i="4"/>
  <c r="AU1031" i="4"/>
  <c r="AW1031" i="4"/>
  <c r="AU1032" i="4"/>
  <c r="AW1032" i="4"/>
  <c r="AU1033" i="4"/>
  <c r="AW1033" i="4"/>
  <c r="AV1035" i="4"/>
  <c r="AY1035" i="4"/>
  <c r="AV1036" i="4"/>
  <c r="AV1037" i="4"/>
  <c r="AV1038" i="4"/>
  <c r="AU1040" i="4"/>
  <c r="AW1040" i="4"/>
  <c r="AU1041" i="4"/>
  <c r="AW1041" i="4"/>
  <c r="AU1042" i="4"/>
  <c r="AW1042" i="4"/>
  <c r="AU1043" i="4"/>
  <c r="AW1043" i="4"/>
  <c r="AU1044" i="4"/>
  <c r="AW1044" i="4"/>
  <c r="AU1045" i="4"/>
  <c r="AW1045" i="4"/>
  <c r="AU1046" i="4"/>
  <c r="AW1046" i="4"/>
  <c r="AU1047" i="4"/>
  <c r="AW1047" i="4"/>
  <c r="AU1048" i="4"/>
  <c r="AW1048" i="4"/>
  <c r="AU1049" i="4"/>
  <c r="AW1049" i="4"/>
  <c r="AU1050" i="4"/>
  <c r="AW1050" i="4"/>
  <c r="AU1051" i="4"/>
  <c r="AW1051" i="4"/>
  <c r="AU1052" i="4"/>
  <c r="AW1052" i="4"/>
  <c r="AU1053" i="4"/>
  <c r="AW1053" i="4"/>
  <c r="AU1054" i="4"/>
  <c r="AW1054" i="4"/>
  <c r="AU1055" i="4"/>
  <c r="AW1055" i="4"/>
  <c r="AU1056" i="4"/>
  <c r="AW1056" i="4"/>
  <c r="AU1057" i="4"/>
  <c r="AW1057" i="4"/>
  <c r="AU1058" i="4"/>
  <c r="AW1058" i="4"/>
  <c r="AU1059" i="4"/>
  <c r="AW1059" i="4"/>
  <c r="AU1060" i="4"/>
  <c r="AW1060" i="4"/>
  <c r="AU1061" i="4"/>
  <c r="AW1061" i="4"/>
  <c r="AV1063" i="4"/>
  <c r="AY1063" i="4"/>
  <c r="AV1064" i="4"/>
  <c r="AV1065" i="4"/>
  <c r="AV1066" i="4"/>
  <c r="AV1068" i="4"/>
  <c r="AX1068" i="4"/>
  <c r="AV1069" i="4"/>
  <c r="AV1070" i="4"/>
  <c r="AV1071" i="4"/>
  <c r="AU1073" i="4"/>
  <c r="AW1073" i="4"/>
  <c r="AU1074" i="4"/>
  <c r="AW1074" i="4"/>
  <c r="AU1076" i="4"/>
  <c r="AW1076" i="4"/>
  <c r="AU1077" i="4"/>
  <c r="AW1077" i="4"/>
  <c r="AU1078" i="4"/>
  <c r="AW1078" i="4"/>
  <c r="AU1079" i="4"/>
  <c r="AW1079" i="4"/>
  <c r="AU1080" i="4"/>
  <c r="AW1080" i="4"/>
  <c r="AU1081" i="4"/>
  <c r="AW1081" i="4"/>
  <c r="AU1082" i="4"/>
  <c r="AW1082" i="4"/>
  <c r="AU1083" i="4"/>
  <c r="AW1083" i="4"/>
  <c r="AU1084" i="4"/>
  <c r="AW1084" i="4"/>
  <c r="AU1085" i="4"/>
  <c r="AW1085" i="4"/>
  <c r="AU1086" i="4"/>
  <c r="AW1086" i="4"/>
  <c r="AU1087" i="4"/>
  <c r="AW1087" i="4"/>
  <c r="AU1088" i="4"/>
  <c r="AW1088" i="4"/>
  <c r="AU1089" i="4"/>
  <c r="AW1089" i="4"/>
  <c r="AU1090" i="4"/>
  <c r="AW1090" i="4"/>
  <c r="AU1091" i="4"/>
  <c r="AW1091" i="4"/>
  <c r="AV1093" i="4"/>
  <c r="AX1093" i="4"/>
  <c r="AV1094" i="4"/>
  <c r="AV1095" i="4"/>
  <c r="AV1096" i="4"/>
  <c r="AU1098" i="4"/>
  <c r="AW1098" i="4"/>
  <c r="AU1099" i="4"/>
  <c r="AW1099" i="4"/>
  <c r="AU1100" i="4"/>
  <c r="AW1100" i="4"/>
  <c r="AU1101" i="4"/>
  <c r="AW1101" i="4"/>
  <c r="AU1102" i="4"/>
  <c r="AW1102" i="4"/>
  <c r="AU1103" i="4"/>
  <c r="AW1103" i="4"/>
  <c r="AU1104" i="4"/>
  <c r="AW1104" i="4"/>
  <c r="AU1105" i="4"/>
  <c r="AW1105" i="4"/>
  <c r="AU1106" i="4"/>
  <c r="AW1106" i="4"/>
  <c r="AU1107" i="4"/>
  <c r="AW1107" i="4"/>
  <c r="AU1108" i="4"/>
  <c r="AW1108" i="4"/>
  <c r="AU1109" i="4"/>
  <c r="AW1109" i="4"/>
  <c r="AU1110" i="4"/>
  <c r="AW1110" i="4"/>
  <c r="AU1111" i="4"/>
  <c r="AW1111" i="4"/>
  <c r="AU1112" i="4"/>
  <c r="AW1112" i="4"/>
  <c r="AY1112" i="4"/>
  <c r="AU1114" i="4"/>
  <c r="AW1114" i="4"/>
  <c r="AU1115" i="4"/>
  <c r="AW1115" i="4"/>
  <c r="AU1116" i="4"/>
  <c r="AW1116" i="4"/>
  <c r="AU1117" i="4"/>
  <c r="AW1117" i="4"/>
  <c r="AU1118" i="4"/>
  <c r="AW1118" i="4"/>
  <c r="AU1119" i="4"/>
  <c r="AW1119" i="4"/>
  <c r="AU1120" i="4"/>
  <c r="AW1120" i="4"/>
  <c r="AU1121" i="4"/>
  <c r="AW1121" i="4"/>
  <c r="AU1122" i="4"/>
  <c r="AW1122" i="4"/>
  <c r="AU1123" i="4"/>
  <c r="AW1123" i="4"/>
  <c r="AU1124" i="4"/>
  <c r="AW1124" i="4"/>
  <c r="AU1125" i="4"/>
  <c r="AW1125" i="4"/>
  <c r="AV1127" i="4"/>
  <c r="AX1127" i="4"/>
  <c r="AV1128" i="4"/>
  <c r="AV1129" i="4"/>
  <c r="AV1130" i="4"/>
  <c r="AV1132" i="4"/>
  <c r="AX1132" i="4"/>
  <c r="AV1133" i="4"/>
  <c r="AV1134" i="4"/>
  <c r="AV1135" i="4"/>
  <c r="AU1145" i="4"/>
  <c r="AU1146" i="4"/>
  <c r="AU1147" i="4"/>
  <c r="AU1148" i="4"/>
  <c r="AU1149" i="4"/>
  <c r="AU1150" i="4"/>
  <c r="AU1151" i="4"/>
  <c r="AU1152" i="4"/>
  <c r="AU1153" i="4"/>
  <c r="AU1154" i="4"/>
  <c r="AU1156" i="4"/>
  <c r="AU1157" i="4"/>
  <c r="AU1158" i="4"/>
  <c r="AU1159" i="4"/>
  <c r="AU1160" i="4"/>
  <c r="AU1161" i="4"/>
  <c r="AU1162" i="4"/>
  <c r="AU1163" i="4"/>
  <c r="AU1164" i="4"/>
  <c r="AU1165" i="4"/>
  <c r="AU1166" i="4"/>
  <c r="AU1167" i="4"/>
  <c r="AU1168" i="4"/>
  <c r="AU1169" i="4"/>
  <c r="AU1170" i="4"/>
  <c r="AU1171" i="4"/>
  <c r="AU1172" i="4"/>
  <c r="AU1173" i="4"/>
  <c r="AU1174" i="4"/>
  <c r="AU1175" i="4"/>
  <c r="AU1176" i="4"/>
  <c r="AU1177" i="4"/>
  <c r="AU1178" i="4"/>
  <c r="AU1179" i="4"/>
  <c r="AU1180" i="4"/>
  <c r="AU1181" i="4"/>
  <c r="AU1182" i="4"/>
  <c r="AU1183" i="4"/>
  <c r="AU1184" i="4"/>
  <c r="AU1185" i="4"/>
  <c r="AU1186" i="4"/>
  <c r="AU1193" i="4"/>
  <c r="AU1195" i="4"/>
  <c r="AU1196" i="4"/>
  <c r="AU1197" i="4"/>
  <c r="AU1198" i="4"/>
  <c r="AU1199" i="4"/>
  <c r="AU1200" i="4"/>
  <c r="AU1201" i="4"/>
  <c r="AU1202" i="4"/>
  <c r="AU1203" i="4"/>
  <c r="AU1204" i="4"/>
  <c r="AU1205" i="4"/>
  <c r="AU1206" i="4"/>
  <c r="AU1207" i="4"/>
  <c r="AU1208" i="4"/>
  <c r="AU1209" i="4"/>
  <c r="AU1210" i="4"/>
  <c r="AU1211" i="4"/>
  <c r="AU1212" i="4"/>
  <c r="AU1213" i="4"/>
  <c r="AU1214" i="4"/>
  <c r="AU1215" i="4"/>
  <c r="AU1216" i="4"/>
  <c r="AU1217" i="4"/>
  <c r="AU1218" i="4"/>
  <c r="AU1219" i="4"/>
  <c r="AU1220" i="4"/>
  <c r="AU1221" i="4"/>
  <c r="AU1222" i="4"/>
  <c r="AU1223" i="4"/>
  <c r="AU1224" i="4"/>
  <c r="AU1225" i="4"/>
  <c r="AU1226" i="4"/>
  <c r="AU1227" i="4"/>
  <c r="AU1228" i="4"/>
  <c r="AU1229" i="4"/>
  <c r="AU1230" i="4"/>
  <c r="AU1231" i="4"/>
  <c r="AU1232" i="4"/>
  <c r="AU1233" i="4"/>
  <c r="AU1240" i="4"/>
  <c r="AU1241" i="4"/>
  <c r="AU1242" i="4"/>
  <c r="AU1243" i="4"/>
  <c r="AU1245" i="4"/>
  <c r="AU1246" i="4"/>
  <c r="AU1247" i="4"/>
  <c r="AU1248" i="4"/>
  <c r="AU1249" i="4"/>
  <c r="AU1250" i="4"/>
  <c r="AU1251" i="4"/>
  <c r="AU1252" i="4"/>
  <c r="AU1253" i="4"/>
  <c r="AU1254" i="4"/>
  <c r="AU1255" i="4"/>
  <c r="AU1256" i="4"/>
  <c r="AU1257" i="4"/>
  <c r="AU1258" i="4"/>
  <c r="AU1259" i="4"/>
  <c r="AU1260" i="4"/>
  <c r="AU1261" i="4"/>
  <c r="AU1262" i="4"/>
  <c r="AU1263" i="4"/>
  <c r="AU1264" i="4"/>
  <c r="AU1265" i="4"/>
  <c r="AU1266" i="4"/>
  <c r="AU1267" i="4"/>
  <c r="AU1268" i="4"/>
  <c r="AU1269" i="4"/>
  <c r="AU1270" i="4"/>
  <c r="AU1271" i="4"/>
  <c r="AU1272" i="4"/>
  <c r="AU1273" i="4"/>
  <c r="AU1274" i="4"/>
  <c r="AU1275" i="4"/>
  <c r="AU1276" i="4"/>
  <c r="AU1277" i="4"/>
  <c r="AU1278" i="4"/>
  <c r="AU1279" i="4"/>
  <c r="AU1280" i="4"/>
  <c r="AU1281" i="4"/>
  <c r="AU1282" i="4"/>
  <c r="AU1283" i="4"/>
  <c r="AU1284" i="4"/>
  <c r="AU1291" i="4"/>
  <c r="AU1292" i="4"/>
  <c r="AU1293" i="4"/>
  <c r="AU1294" i="4"/>
  <c r="AU1295" i="4"/>
  <c r="AU1296" i="4"/>
  <c r="AU1297" i="4"/>
  <c r="AU1298" i="4"/>
  <c r="AU1299" i="4"/>
  <c r="AU1300" i="4"/>
  <c r="AU1301" i="4"/>
  <c r="AU1302" i="4"/>
  <c r="AU1303" i="4"/>
  <c r="AU1304" i="4"/>
  <c r="AU1305" i="4"/>
  <c r="AU1306" i="4"/>
  <c r="AU1307" i="4"/>
  <c r="AU1308" i="4"/>
  <c r="AU1309" i="4"/>
  <c r="AU1310" i="4"/>
  <c r="AU1311" i="4"/>
  <c r="AU1312" i="4"/>
  <c r="AU1313" i="4"/>
  <c r="AU1314" i="4"/>
  <c r="AU1315" i="4"/>
  <c r="AU1316" i="4"/>
  <c r="AU1317" i="4"/>
  <c r="AU1318" i="4"/>
  <c r="AU1319" i="4"/>
  <c r="AU1320" i="4"/>
  <c r="AU1321" i="4"/>
  <c r="AU1322" i="4"/>
  <c r="AU1323" i="4"/>
  <c r="AU1324" i="4"/>
  <c r="AU1325" i="4"/>
  <c r="AU1326" i="4"/>
  <c r="AU1327" i="4"/>
  <c r="AU1328" i="4"/>
  <c r="AU1329" i="4"/>
  <c r="AU1330" i="4"/>
  <c r="AU1331" i="4"/>
  <c r="AU1332" i="4"/>
  <c r="AU1333" i="4"/>
  <c r="AU1334" i="4"/>
  <c r="AU1335" i="4"/>
  <c r="AU1336" i="4"/>
  <c r="AU1337" i="4"/>
  <c r="AU1338" i="4"/>
  <c r="AU1342" i="4"/>
  <c r="AU1343" i="4"/>
  <c r="AU1344" i="4"/>
  <c r="AU1345" i="4"/>
  <c r="AU1346" i="4"/>
  <c r="AU1347" i="4"/>
  <c r="AU1348" i="4"/>
  <c r="AU1349" i="4"/>
  <c r="AU1350" i="4"/>
  <c r="AU1351" i="4"/>
  <c r="AU1352" i="4"/>
  <c r="AU1353" i="4"/>
  <c r="AU1354" i="4"/>
  <c r="AU1355" i="4"/>
  <c r="AU1356" i="4"/>
  <c r="AU1357" i="4"/>
  <c r="AU1358" i="4"/>
  <c r="AU1359" i="4"/>
  <c r="AU1360" i="4"/>
  <c r="AU1361" i="4"/>
  <c r="AU1362" i="4"/>
  <c r="AU1363" i="4"/>
  <c r="AU1364" i="4"/>
  <c r="AU1365" i="4"/>
  <c r="AU1366" i="4"/>
  <c r="AU1367" i="4"/>
  <c r="AU1368" i="4"/>
  <c r="AU1369" i="4"/>
  <c r="AU1370" i="4"/>
  <c r="AU1371" i="4"/>
  <c r="AU1372" i="4"/>
  <c r="AU1373" i="4"/>
  <c r="AU1374" i="4"/>
  <c r="AU1375" i="4"/>
  <c r="AU1376" i="4"/>
  <c r="AU1377" i="4"/>
  <c r="AU1378" i="4"/>
  <c r="AU1379" i="4"/>
  <c r="AU1380" i="4"/>
  <c r="AU1381" i="4"/>
  <c r="AU1383" i="4"/>
  <c r="AU1384" i="4"/>
  <c r="AU1385" i="4"/>
  <c r="AU1386" i="4"/>
  <c r="AU1395" i="4"/>
  <c r="AU1396" i="4"/>
  <c r="AU1397" i="4"/>
  <c r="AU1398" i="4"/>
  <c r="AU1399" i="4"/>
  <c r="AU1400" i="4"/>
  <c r="AU1401" i="4"/>
  <c r="AU1402" i="4"/>
  <c r="AU1403" i="4"/>
  <c r="AU1404" i="4"/>
  <c r="AU1405" i="4"/>
  <c r="AU1406" i="4"/>
  <c r="AU1407" i="4"/>
  <c r="AU1408" i="4"/>
  <c r="AU1409" i="4"/>
  <c r="AU1410" i="4"/>
  <c r="AU1411" i="4"/>
  <c r="AU1412" i="4"/>
  <c r="AU1413" i="4"/>
  <c r="AU1414" i="4"/>
  <c r="AU1418" i="4"/>
  <c r="AU1419" i="4"/>
  <c r="AU1420" i="4"/>
  <c r="AU1421" i="4"/>
  <c r="AU1422" i="4"/>
  <c r="AU1423" i="4"/>
  <c r="AU1424" i="4"/>
  <c r="AU1425" i="4"/>
  <c r="AU1426" i="4"/>
  <c r="AU1427" i="4"/>
  <c r="AU1428" i="4"/>
  <c r="AU1429" i="4"/>
  <c r="AU1431" i="4"/>
  <c r="AU1437" i="4"/>
  <c r="AU1438" i="4"/>
  <c r="AU1439" i="4"/>
  <c r="AU1440" i="4"/>
  <c r="AU1441" i="4"/>
  <c r="AU1442" i="4"/>
  <c r="AU1464" i="4"/>
  <c r="AU1465" i="4"/>
  <c r="AU1466" i="4"/>
  <c r="AU1468" i="4"/>
  <c r="AU1469" i="4"/>
  <c r="AU1470" i="4"/>
  <c r="AU1477" i="4"/>
  <c r="AU1478" i="4"/>
  <c r="AU1479" i="4"/>
  <c r="AU1481" i="4"/>
  <c r="AU1482" i="4"/>
  <c r="AU1483" i="4"/>
  <c r="AU1490" i="4"/>
  <c r="AU1491" i="4"/>
  <c r="AU1492" i="4"/>
  <c r="AU1493" i="4"/>
  <c r="AU1494" i="4"/>
  <c r="AU1495" i="4"/>
  <c r="AU1496" i="4"/>
  <c r="AU1498" i="4"/>
  <c r="AU1499" i="4"/>
  <c r="AU1500" i="4"/>
  <c r="AU1501" i="4"/>
  <c r="AU1502" i="4"/>
  <c r="AU1503" i="4"/>
  <c r="AU1504" i="4"/>
  <c r="AU1505" i="4"/>
  <c r="AU1506" i="4"/>
  <c r="AU1507" i="4"/>
  <c r="AU1508" i="4"/>
  <c r="AU1509" i="4"/>
  <c r="AU1510" i="4"/>
  <c r="AU1511" i="4"/>
  <c r="AU1512" i="4"/>
  <c r="AU1513" i="4"/>
  <c r="AU1514" i="4"/>
  <c r="AU1515" i="4"/>
  <c r="AU1516" i="4"/>
  <c r="AU1517" i="4"/>
  <c r="AU1518" i="4"/>
  <c r="AU1519" i="4"/>
  <c r="AU1520" i="4"/>
  <c r="AU1521" i="4"/>
  <c r="AU1522" i="4"/>
  <c r="AU1523" i="4"/>
  <c r="AU1524" i="4"/>
  <c r="AU1525" i="4"/>
  <c r="AU1526" i="4"/>
  <c r="AU1527" i="4"/>
  <c r="AU1528" i="4"/>
  <c r="AU1529" i="4"/>
  <c r="AU1530" i="4"/>
  <c r="AU1531" i="4"/>
  <c r="AU1532" i="4"/>
  <c r="AU1533" i="4"/>
  <c r="AU1534" i="4"/>
  <c r="AU1541" i="4"/>
  <c r="AU1542" i="4"/>
  <c r="AU1543" i="4"/>
  <c r="AU1544" i="4"/>
  <c r="AU1545" i="4"/>
  <c r="AU1546" i="4"/>
  <c r="AU1547" i="4"/>
  <c r="AU1548" i="4"/>
  <c r="AU1549" i="4"/>
  <c r="AU1550" i="4"/>
  <c r="AU1551" i="4"/>
  <c r="AU1552" i="4"/>
  <c r="AU1553" i="4"/>
  <c r="AU1554" i="4"/>
  <c r="AU1555" i="4"/>
  <c r="AU1570" i="4"/>
  <c r="AU1571" i="4"/>
  <c r="AU1572" i="4"/>
  <c r="AU1573" i="4"/>
  <c r="AU1574" i="4"/>
  <c r="AU1575" i="4"/>
  <c r="AU1576" i="4"/>
  <c r="AU1577" i="4"/>
  <c r="AU1578" i="4"/>
  <c r="AU1579" i="4"/>
  <c r="AU1580" i="4"/>
  <c r="AU1581" i="4"/>
  <c r="AU1582" i="4"/>
  <c r="AU1583" i="4"/>
  <c r="AU1584" i="4"/>
  <c r="AU1585" i="4"/>
  <c r="AU1586" i="4"/>
  <c r="AU1587" i="4"/>
  <c r="AU1588" i="4"/>
  <c r="AU1589" i="4"/>
  <c r="AU1590" i="4"/>
  <c r="AU1591" i="4"/>
  <c r="AU1592" i="4"/>
  <c r="AU1593" i="4"/>
  <c r="AU1594" i="4"/>
  <c r="AU1595" i="4"/>
  <c r="AU1596" i="4"/>
  <c r="AU1597" i="4"/>
  <c r="AU1598" i="4"/>
  <c r="AU1599" i="4"/>
  <c r="AU1600" i="4"/>
  <c r="AU1601" i="4"/>
  <c r="AU1602" i="4"/>
  <c r="AU1603" i="4"/>
  <c r="AU1604" i="4"/>
  <c r="AU1605" i="4"/>
  <c r="AU1606" i="4"/>
  <c r="AU1607" i="4"/>
  <c r="AU1608" i="4"/>
  <c r="AU1609" i="4"/>
  <c r="AU1610" i="4"/>
  <c r="AU1611" i="4"/>
  <c r="AU1612" i="4"/>
  <c r="AU1613" i="4"/>
  <c r="AU1614" i="4"/>
  <c r="AU1615" i="4"/>
  <c r="AU1616" i="4"/>
  <c r="AU1617" i="4"/>
  <c r="AU1618" i="4"/>
  <c r="AU1619" i="4"/>
  <c r="AU1620" i="4"/>
  <c r="AU1621" i="4"/>
  <c r="AU1622" i="4"/>
  <c r="AU1623" i="4"/>
  <c r="AU1624" i="4"/>
  <c r="AU1625" i="4"/>
  <c r="AU1626" i="4"/>
  <c r="AU1627" i="4"/>
  <c r="AU1628" i="4"/>
  <c r="AU1629" i="4"/>
  <c r="AU1630" i="4"/>
  <c r="AU1631" i="4"/>
  <c r="AU1632" i="4"/>
  <c r="AU1633" i="4"/>
  <c r="AU1634" i="4"/>
  <c r="AU1635" i="4"/>
  <c r="AU1636" i="4"/>
  <c r="AU1637" i="4"/>
  <c r="AU1638" i="4"/>
  <c r="AU1639" i="4"/>
  <c r="AU1640" i="4"/>
  <c r="AU1641" i="4"/>
  <c r="AU1642" i="4"/>
  <c r="AU1643" i="4"/>
  <c r="AU1644" i="4"/>
  <c r="AU1645" i="4"/>
  <c r="AU1646" i="4"/>
  <c r="AU1647" i="4"/>
  <c r="AU1648" i="4"/>
  <c r="AU1649" i="4"/>
  <c r="AU1650" i="4"/>
  <c r="AU1651" i="4"/>
  <c r="AU1652" i="4"/>
  <c r="AU1653" i="4"/>
  <c r="AU1654" i="4"/>
  <c r="AU1655" i="4"/>
  <c r="AU1656" i="4"/>
  <c r="AU1657" i="4"/>
  <c r="AU1658" i="4"/>
  <c r="AU1659" i="4"/>
  <c r="AU1660" i="4"/>
  <c r="AU1661" i="4"/>
  <c r="AU1662" i="4"/>
  <c r="AU1663" i="4"/>
  <c r="AU1664" i="4"/>
  <c r="AU1665" i="4"/>
  <c r="AU1666" i="4"/>
  <c r="AU1667" i="4"/>
  <c r="AU1668" i="4"/>
  <c r="AU1669" i="4"/>
  <c r="AU1670" i="4"/>
  <c r="AU1671" i="4"/>
  <c r="AU1672" i="4"/>
  <c r="AU1673" i="4"/>
  <c r="AU1674" i="4"/>
  <c r="AU1675" i="4"/>
  <c r="AU1676" i="4"/>
  <c r="AU1677" i="4"/>
  <c r="AU1678" i="4"/>
  <c r="AU1679" i="4"/>
  <c r="AU1680" i="4"/>
  <c r="AU1681" i="4"/>
  <c r="AU1682" i="4"/>
  <c r="AU1683" i="4"/>
  <c r="AU1684" i="4"/>
  <c r="AU1685" i="4"/>
  <c r="AU1686" i="4"/>
  <c r="AU1687" i="4"/>
  <c r="AU1688" i="4"/>
  <c r="AU1689" i="4"/>
  <c r="AU1690" i="4"/>
  <c r="AU1691" i="4"/>
  <c r="AU1692" i="4"/>
  <c r="AU1693" i="4"/>
  <c r="AU1694" i="4"/>
  <c r="AU1695" i="4"/>
  <c r="AU1696" i="4"/>
  <c r="AU1697" i="4"/>
  <c r="AU1698" i="4"/>
  <c r="AU1699" i="4"/>
  <c r="AU1700" i="4"/>
  <c r="AU1701" i="4"/>
  <c r="AU1702" i="4"/>
  <c r="AU1703" i="4"/>
  <c r="AU1704" i="4"/>
  <c r="AU1705" i="4"/>
  <c r="AU1706" i="4"/>
  <c r="AU1707" i="4"/>
  <c r="AU1708" i="4"/>
  <c r="AU1709" i="4"/>
  <c r="AU1710" i="4"/>
  <c r="AU1711" i="4"/>
  <c r="AU1712" i="4"/>
  <c r="AU1713" i="4"/>
  <c r="AU1714" i="4"/>
  <c r="AU1715" i="4"/>
  <c r="AU1716" i="4"/>
  <c r="AU1717" i="4"/>
  <c r="AU1718" i="4"/>
  <c r="AU1719" i="4"/>
  <c r="AU1720" i="4"/>
  <c r="AU1721" i="4"/>
  <c r="AU1722" i="4"/>
  <c r="AU1723" i="4"/>
  <c r="AU1724" i="4"/>
  <c r="AU1725" i="4"/>
  <c r="AU1726" i="4"/>
  <c r="AU1727" i="4"/>
  <c r="AU1728" i="4"/>
  <c r="AU1729" i="4"/>
  <c r="AU1730" i="4"/>
  <c r="AU1731" i="4"/>
  <c r="AU1732" i="4"/>
  <c r="AU1733" i="4"/>
  <c r="AU1734" i="4"/>
  <c r="AU1735" i="4"/>
  <c r="AU1736" i="4"/>
  <c r="AU1737" i="4"/>
  <c r="AU1738" i="4"/>
  <c r="AU1739" i="4"/>
  <c r="AU1740" i="4"/>
  <c r="AU1741" i="4"/>
  <c r="AU1742" i="4"/>
  <c r="AU1743" i="4"/>
  <c r="AU1744" i="4"/>
  <c r="AU1745" i="4"/>
  <c r="AU1746" i="4"/>
  <c r="AU1747" i="4"/>
  <c r="AU1748" i="4"/>
  <c r="AU1749" i="4"/>
  <c r="AU1750" i="4"/>
  <c r="AU1751" i="4"/>
  <c r="AU1752" i="4"/>
  <c r="AU1753" i="4"/>
  <c r="AU1754" i="4"/>
  <c r="AU1755" i="4"/>
  <c r="AU1757" i="4"/>
  <c r="AU1758" i="4"/>
  <c r="AU1759" i="4"/>
  <c r="AU1760" i="4"/>
  <c r="AU1761" i="4"/>
  <c r="AU1762" i="4"/>
  <c r="AU1763" i="4"/>
  <c r="AU1764" i="4"/>
  <c r="AU1765" i="4"/>
  <c r="AU1766" i="4"/>
  <c r="AU1767" i="4"/>
  <c r="AU1768" i="4"/>
  <c r="AU1769" i="4"/>
  <c r="AU1770" i="4"/>
  <c r="AU1771" i="4"/>
  <c r="AU1772" i="4"/>
  <c r="AU1773" i="4"/>
  <c r="AU1774" i="4"/>
  <c r="AU1775" i="4"/>
  <c r="AU1776" i="4"/>
  <c r="AU1777" i="4"/>
  <c r="AU1778" i="4"/>
  <c r="AU1779" i="4"/>
  <c r="AU1780" i="4"/>
  <c r="AU1781" i="4"/>
  <c r="AU1782" i="4"/>
  <c r="AU1783" i="4"/>
  <c r="AU1784" i="4"/>
  <c r="AU1785" i="4"/>
  <c r="AU1786" i="4"/>
  <c r="AU1787" i="4"/>
  <c r="AU1788" i="4"/>
  <c r="AU1789" i="4"/>
  <c r="AU1790" i="4"/>
  <c r="AU1791" i="4"/>
  <c r="AU1792" i="4"/>
  <c r="AU1793" i="4"/>
  <c r="AU1794" i="4"/>
  <c r="AU1795" i="4"/>
  <c r="AU1796" i="4"/>
  <c r="AU1797" i="4"/>
  <c r="AU1798" i="4"/>
  <c r="AU1799" i="4"/>
  <c r="AU1800" i="4"/>
  <c r="AU1801" i="4"/>
  <c r="AU1802" i="4"/>
  <c r="AU1803" i="4"/>
  <c r="AU1804" i="4"/>
  <c r="AU1805" i="4"/>
  <c r="AU1806" i="4"/>
  <c r="AU1807" i="4"/>
  <c r="AU1808" i="4"/>
  <c r="AU1809" i="4"/>
  <c r="AU1810" i="4"/>
  <c r="AU1811" i="4"/>
  <c r="AU1812" i="4"/>
  <c r="AU1813" i="4"/>
  <c r="AU1814" i="4"/>
  <c r="AU1815" i="4"/>
  <c r="AU1816" i="4"/>
  <c r="AU1817" i="4"/>
  <c r="AU1818" i="4"/>
  <c r="AU1819" i="4"/>
  <c r="AU1820" i="4"/>
  <c r="AU1821" i="4"/>
  <c r="AU1822" i="4"/>
  <c r="AU1823" i="4"/>
  <c r="AU1824" i="4"/>
  <c r="AU1825" i="4"/>
  <c r="AU1826" i="4"/>
  <c r="AU1827" i="4"/>
  <c r="AU1828" i="4"/>
  <c r="AU1829" i="4"/>
  <c r="AU1830" i="4"/>
  <c r="AU1831" i="4"/>
  <c r="AU1832" i="4"/>
  <c r="AU1833" i="4"/>
  <c r="AU1834" i="4"/>
  <c r="AU1835" i="4"/>
  <c r="AU1836" i="4"/>
  <c r="AU1837" i="4"/>
  <c r="AU1838" i="4"/>
  <c r="AU1839" i="4"/>
  <c r="AU1840" i="4"/>
  <c r="AU1841" i="4"/>
  <c r="AU1842" i="4"/>
  <c r="AU1843" i="4"/>
  <c r="AU1844" i="4"/>
  <c r="AU1845" i="4"/>
  <c r="AU1846" i="4"/>
  <c r="AU1847" i="4"/>
  <c r="AU1848" i="4"/>
  <c r="AU1849" i="4"/>
  <c r="AU1850" i="4"/>
  <c r="AU1851" i="4"/>
  <c r="AU1852" i="4"/>
  <c r="AU1853" i="4"/>
  <c r="AU1854" i="4"/>
  <c r="AU1855" i="4"/>
  <c r="AU1856" i="4"/>
  <c r="AU1857" i="4"/>
  <c r="AU1858" i="4"/>
  <c r="AU1859" i="4"/>
  <c r="AU1860" i="4"/>
  <c r="AU1861" i="4"/>
  <c r="AU1862" i="4"/>
  <c r="AU1863" i="4"/>
  <c r="AU1864" i="4"/>
  <c r="AU1865" i="4"/>
  <c r="AU1866" i="4"/>
  <c r="AU1867" i="4"/>
  <c r="AU1868" i="4"/>
  <c r="AU1869" i="4"/>
  <c r="AU1870" i="4"/>
  <c r="AU1871" i="4"/>
  <c r="AU1872" i="4"/>
  <c r="AU1873" i="4"/>
  <c r="AU1874" i="4"/>
  <c r="AU1875" i="4"/>
  <c r="AU1876" i="4"/>
  <c r="AU1877" i="4"/>
  <c r="AU1878" i="4"/>
  <c r="AU1879" i="4"/>
  <c r="AU1880" i="4"/>
  <c r="AU1881" i="4"/>
  <c r="AU1882" i="4"/>
  <c r="AU1883" i="4"/>
  <c r="AU1884" i="4"/>
  <c r="AU1885" i="4"/>
  <c r="AU1886" i="4"/>
  <c r="AU1887" i="4"/>
  <c r="AU1888" i="4"/>
  <c r="AU1889" i="4"/>
  <c r="AU1890" i="4"/>
  <c r="AU1891" i="4"/>
  <c r="AU1892" i="4"/>
  <c r="AU1893" i="4"/>
  <c r="AU1894" i="4"/>
  <c r="AU1895" i="4"/>
  <c r="AU1896" i="4"/>
  <c r="AU1897" i="4"/>
  <c r="AU1898" i="4"/>
  <c r="AU1899" i="4"/>
  <c r="AU1900" i="4"/>
  <c r="AU1901" i="4"/>
  <c r="AU1902" i="4"/>
  <c r="AU1903" i="4"/>
  <c r="AU1904" i="4"/>
  <c r="AU1905" i="4"/>
  <c r="AU1906" i="4"/>
  <c r="AU1907" i="4"/>
  <c r="AV1908" i="4"/>
  <c r="AU1908" i="4"/>
  <c r="AU1909" i="4"/>
  <c r="AU1910" i="4"/>
  <c r="AU1911" i="4"/>
  <c r="AU1912" i="4"/>
  <c r="AU1913" i="4"/>
  <c r="AU1914" i="4"/>
  <c r="AU1915" i="4"/>
  <c r="AU1916" i="4"/>
  <c r="AU1917" i="4"/>
  <c r="AU1918" i="4"/>
  <c r="AU1919" i="4"/>
  <c r="AU1920" i="4"/>
  <c r="AU1921" i="4"/>
  <c r="AU1922" i="4"/>
  <c r="AU1923" i="4"/>
  <c r="AU1924" i="4"/>
  <c r="AU1925" i="4"/>
  <c r="AU1926" i="4"/>
  <c r="AU1927" i="4"/>
  <c r="AU1928" i="4"/>
  <c r="AU1929" i="4"/>
  <c r="AU1930" i="4"/>
  <c r="AU1931" i="4"/>
  <c r="AU1932" i="4"/>
  <c r="AU1933" i="4"/>
  <c r="AU1934" i="4"/>
  <c r="AU1935" i="4"/>
  <c r="AU1936" i="4"/>
  <c r="AU1937" i="4"/>
  <c r="AU1938" i="4"/>
  <c r="AU1939" i="4"/>
  <c r="AU1940" i="4"/>
  <c r="AU1941" i="4"/>
  <c r="AU1942" i="4"/>
  <c r="AU1943" i="4"/>
  <c r="AU1944" i="4"/>
  <c r="AU1945" i="4"/>
  <c r="AU1946" i="4"/>
  <c r="AU1947" i="4"/>
  <c r="AU1948" i="4"/>
  <c r="AU1949" i="4"/>
  <c r="AU1950" i="4"/>
  <c r="AU1951" i="4"/>
  <c r="AU1952" i="4"/>
  <c r="AU1953" i="4"/>
  <c r="AU1954" i="4"/>
  <c r="AU1955" i="4"/>
  <c r="AU1956" i="4"/>
  <c r="AU1957" i="4"/>
  <c r="AU1958" i="4"/>
  <c r="AU1959" i="4"/>
  <c r="AU1960" i="4"/>
  <c r="AU1961" i="4"/>
  <c r="AU1962" i="4"/>
  <c r="AU1963" i="4"/>
  <c r="AU1964" i="4"/>
  <c r="AU1965" i="4"/>
  <c r="AU1966" i="4"/>
  <c r="AU1967" i="4"/>
  <c r="AU1968" i="4"/>
  <c r="AU1969" i="4"/>
  <c r="AU1970" i="4"/>
  <c r="AU1971" i="4"/>
  <c r="AU1972" i="4"/>
  <c r="AU1973" i="4"/>
  <c r="AU1974" i="4"/>
  <c r="AU1975" i="4"/>
  <c r="AU1976" i="4"/>
  <c r="AU1977" i="4"/>
  <c r="AU1978" i="4"/>
  <c r="AU1979" i="4"/>
  <c r="AU1980" i="4"/>
  <c r="AU1981" i="4"/>
  <c r="AU1982" i="4"/>
  <c r="AU1983" i="4"/>
  <c r="AU1984" i="4"/>
  <c r="AU1985" i="4"/>
  <c r="AU1986" i="4"/>
  <c r="AU1987" i="4"/>
  <c r="AU1988" i="4"/>
  <c r="AU1989" i="4"/>
  <c r="AU1990" i="4"/>
  <c r="AU1991" i="4"/>
  <c r="AU1992" i="4"/>
  <c r="AU1993" i="4"/>
  <c r="AU1994" i="4"/>
  <c r="AU1995" i="4"/>
  <c r="AU1996" i="4"/>
  <c r="AU1997" i="4"/>
  <c r="AU1998" i="4"/>
  <c r="AU1999" i="4"/>
  <c r="AU2000" i="4"/>
  <c r="AU2001" i="4"/>
  <c r="AU2002" i="4"/>
  <c r="AU2003" i="4"/>
  <c r="AU2004" i="4"/>
  <c r="AU2005" i="4"/>
  <c r="AU2006" i="4"/>
  <c r="AU2007" i="4"/>
  <c r="AU2008" i="4"/>
  <c r="AU2009" i="4"/>
  <c r="AU2010" i="4"/>
  <c r="AU2011" i="4"/>
  <c r="AU2012" i="4"/>
  <c r="AU2013" i="4"/>
  <c r="AU2014" i="4"/>
  <c r="AU2015" i="4"/>
  <c r="AU2016" i="4"/>
  <c r="AU2017" i="4"/>
  <c r="AU2018" i="4"/>
  <c r="AU2019" i="4"/>
  <c r="AU2020" i="4"/>
  <c r="AU2021" i="4"/>
  <c r="AU2022" i="4"/>
  <c r="AU2023" i="4"/>
  <c r="AU2024" i="4"/>
  <c r="AU2025" i="4"/>
  <c r="AU2026" i="4"/>
  <c r="AU2027" i="4"/>
  <c r="AU2028" i="4"/>
  <c r="AU2029" i="4"/>
  <c r="AU2030" i="4"/>
  <c r="AU2031" i="4"/>
  <c r="AU2032" i="4"/>
  <c r="AU2033" i="4"/>
  <c r="AU2034" i="4"/>
  <c r="AU2035" i="4"/>
  <c r="AU2038" i="4"/>
  <c r="AU2039" i="4"/>
  <c r="AU2040" i="4"/>
  <c r="AU2041" i="4"/>
  <c r="AU2042" i="4"/>
  <c r="AU2043" i="4"/>
  <c r="T11" i="3"/>
  <c r="T10" i="3"/>
  <c r="T16" i="3"/>
  <c r="T17" i="3"/>
  <c r="T14" i="3"/>
  <c r="T19" i="3"/>
  <c r="T20" i="3"/>
  <c r="T15" i="3"/>
  <c r="T18" i="3"/>
  <c r="AW432" i="2"/>
  <c r="AW410" i="2"/>
  <c r="AW402" i="2"/>
  <c r="AW254" i="2"/>
  <c r="AW253" i="2"/>
  <c r="AW186" i="2"/>
  <c r="AV428" i="2"/>
  <c r="AV432" i="2"/>
  <c r="AV433" i="2"/>
  <c r="AV396" i="2"/>
  <c r="AV402" i="2"/>
  <c r="AV407" i="2"/>
  <c r="AV410" i="2"/>
  <c r="AU440" i="2"/>
  <c r="AU439" i="2"/>
  <c r="AU438" i="2"/>
  <c r="AU437" i="2"/>
  <c r="AU436" i="2"/>
  <c r="AU435" i="2"/>
  <c r="AU434" i="2"/>
  <c r="AU433" i="2"/>
  <c r="AU432" i="2"/>
  <c r="AU431" i="2"/>
  <c r="AU430" i="2"/>
  <c r="AU419" i="2"/>
  <c r="AU418" i="2"/>
  <c r="AU417" i="2"/>
  <c r="AU416" i="2"/>
  <c r="AU415" i="2"/>
  <c r="AU429" i="2"/>
  <c r="AU414" i="2"/>
  <c r="AU428" i="2"/>
  <c r="AU413" i="2"/>
  <c r="AU412" i="2"/>
  <c r="AU411" i="2"/>
  <c r="AU410" i="2"/>
  <c r="AU409" i="2"/>
  <c r="AU408" i="2"/>
  <c r="AU407" i="2"/>
  <c r="AU427" i="2"/>
  <c r="AU426" i="2"/>
  <c r="AU406" i="2"/>
  <c r="AU405" i="2"/>
  <c r="AU404" i="2"/>
  <c r="AU403" i="2"/>
  <c r="AU402" i="2"/>
  <c r="AU401" i="2"/>
  <c r="AU400" i="2"/>
  <c r="AU399" i="2"/>
  <c r="AU398" i="2"/>
  <c r="AU397" i="2"/>
  <c r="AU396" i="2"/>
  <c r="AU395" i="2"/>
  <c r="AU394" i="2"/>
  <c r="AU393" i="2"/>
  <c r="AU392" i="2"/>
  <c r="AU391" i="2"/>
  <c r="AU390" i="2"/>
  <c r="AU389" i="2"/>
  <c r="AU388" i="2"/>
  <c r="AU387" i="2"/>
  <c r="AU386" i="2"/>
  <c r="AU385" i="2"/>
  <c r="AU384" i="2"/>
  <c r="AU383" i="2"/>
  <c r="AV366" i="2"/>
  <c r="AV253" i="2"/>
  <c r="AV254" i="2"/>
  <c r="AV186" i="2"/>
  <c r="AV189" i="2"/>
  <c r="AV97" i="2"/>
  <c r="AV100" i="2"/>
  <c r="AV106" i="2"/>
  <c r="AV108" i="2"/>
  <c r="AV115" i="2"/>
  <c r="AV116" i="2"/>
  <c r="AV119" i="2"/>
  <c r="AV124" i="2"/>
  <c r="AV74" i="2"/>
  <c r="AV77" i="2"/>
  <c r="AV36" i="2"/>
  <c r="AU217" i="2"/>
  <c r="AU216" i="2"/>
  <c r="AU215" i="2"/>
  <c r="AU214" i="2"/>
  <c r="AU213" i="2"/>
  <c r="AU212" i="2"/>
  <c r="AU81" i="2"/>
  <c r="AU277" i="2"/>
  <c r="AU80" i="2"/>
  <c r="AU79" i="2"/>
  <c r="AU276" i="2"/>
  <c r="AU275" i="2"/>
  <c r="AU78" i="2"/>
  <c r="AU374" i="2"/>
  <c r="AU274" i="2"/>
  <c r="AU77" i="2"/>
  <c r="AU273" i="2"/>
  <c r="AU128" i="2"/>
  <c r="AU54" i="2"/>
  <c r="AU127" i="2"/>
  <c r="AU76" i="2"/>
  <c r="AU373" i="2"/>
  <c r="AU272" i="2"/>
  <c r="AU271" i="2"/>
  <c r="AU372" i="2"/>
  <c r="AU270" i="2"/>
  <c r="AU126" i="2"/>
  <c r="AU269" i="2"/>
  <c r="AU125" i="2"/>
  <c r="AU53" i="2"/>
  <c r="AU124" i="2"/>
  <c r="AU123" i="2"/>
  <c r="AU122" i="2"/>
  <c r="AU198" i="2"/>
  <c r="AU268" i="2"/>
  <c r="AU52" i="2"/>
  <c r="AU121" i="2"/>
  <c r="AU51" i="2"/>
  <c r="AU267" i="2"/>
  <c r="AU266" i="2"/>
  <c r="AU265" i="2"/>
  <c r="AU75" i="2"/>
  <c r="AU371" i="2"/>
  <c r="AU264" i="2"/>
  <c r="AU263" i="2"/>
  <c r="AU74" i="2"/>
  <c r="AU262" i="2"/>
  <c r="AU261" i="2"/>
  <c r="AU120" i="2"/>
  <c r="AU50" i="2"/>
  <c r="AU322" i="2"/>
  <c r="AU119" i="2"/>
  <c r="AU321" i="2"/>
  <c r="AU118" i="2"/>
  <c r="AU49" i="2"/>
  <c r="AU197" i="2"/>
  <c r="AU73" i="2"/>
  <c r="AU260" i="2"/>
  <c r="AU259" i="2"/>
  <c r="AU117" i="2"/>
  <c r="AU116" i="2"/>
  <c r="AU48" i="2"/>
  <c r="AU175" i="2"/>
  <c r="AU47" i="2"/>
  <c r="AU115" i="2"/>
  <c r="AU114" i="2"/>
  <c r="AU301" i="2"/>
  <c r="AU162" i="2"/>
  <c r="AU161" i="2"/>
  <c r="AU320" i="2"/>
  <c r="AU258" i="2"/>
  <c r="AU46" i="2"/>
  <c r="AU196" i="2"/>
  <c r="AU160" i="2"/>
  <c r="AU257" i="2"/>
  <c r="AU113" i="2"/>
  <c r="AU159" i="2"/>
  <c r="AU195" i="2"/>
  <c r="AU158" i="2"/>
  <c r="AU112" i="2"/>
  <c r="AU111" i="2"/>
  <c r="AU194" i="2"/>
  <c r="AU319" i="2"/>
  <c r="AU256" i="2"/>
  <c r="AU110" i="2"/>
  <c r="AU255" i="2"/>
  <c r="AU109" i="2"/>
  <c r="AU254" i="2"/>
  <c r="AU45" i="2"/>
  <c r="AU108" i="2"/>
  <c r="AU44" i="2"/>
  <c r="AU354" i="2"/>
  <c r="AU193" i="2"/>
  <c r="AU107" i="2"/>
  <c r="AU253" i="2"/>
  <c r="AU157" i="2"/>
  <c r="AU43" i="2"/>
  <c r="AU192" i="2"/>
  <c r="AU106" i="2"/>
  <c r="AU252" i="2"/>
  <c r="AU251" i="2"/>
  <c r="AU353" i="2"/>
  <c r="AU42" i="2"/>
  <c r="AU41" i="2"/>
  <c r="AU318" i="2"/>
  <c r="AU40" i="2"/>
  <c r="AU250" i="2"/>
  <c r="AU156" i="2"/>
  <c r="AU105" i="2"/>
  <c r="AU352" i="2"/>
  <c r="AU39" i="2"/>
  <c r="AU370" i="2"/>
  <c r="AU249" i="2"/>
  <c r="AU191" i="2"/>
  <c r="AU248" i="2"/>
  <c r="AU155" i="2"/>
  <c r="AU247" i="2"/>
  <c r="AU104" i="2"/>
  <c r="AU38" i="2"/>
  <c r="AU190" i="2"/>
  <c r="AU37" i="2"/>
  <c r="AU154" i="2"/>
  <c r="AU103" i="2"/>
  <c r="AU189" i="2"/>
  <c r="AU36" i="2"/>
  <c r="AU35" i="2"/>
  <c r="AU102" i="2"/>
  <c r="AU101" i="2"/>
  <c r="AU153" i="2"/>
  <c r="AU205" i="2"/>
  <c r="AU34" i="2"/>
  <c r="AU33" i="2"/>
  <c r="AU152" i="2"/>
  <c r="AU369" i="2"/>
  <c r="AU246" i="2"/>
  <c r="AU32" i="2"/>
  <c r="AU100" i="2"/>
  <c r="AU174" i="2"/>
  <c r="AU31" i="2"/>
  <c r="AU151" i="2"/>
  <c r="AU30" i="2"/>
  <c r="AU300" i="2"/>
  <c r="AU351" i="2"/>
  <c r="AU99" i="2"/>
  <c r="AU29" i="2"/>
  <c r="AU28" i="2"/>
  <c r="AU245" i="2"/>
  <c r="AU317" i="2"/>
  <c r="AU244" i="2"/>
  <c r="AU98" i="2"/>
  <c r="AU243" i="2"/>
  <c r="AU242" i="2"/>
  <c r="AU368" i="2"/>
  <c r="AU27" i="2"/>
  <c r="AU367" i="2"/>
  <c r="AU366" i="2"/>
  <c r="AU188" i="2"/>
  <c r="AU241" i="2"/>
  <c r="AU365" i="2"/>
  <c r="AU150" i="2"/>
  <c r="AU364" i="2"/>
  <c r="AU316" i="2"/>
  <c r="AU363" i="2"/>
  <c r="AU362" i="2"/>
  <c r="AU26" i="2"/>
  <c r="AU25" i="2"/>
  <c r="AU149" i="2"/>
  <c r="AU24" i="2"/>
  <c r="AU187" i="2"/>
  <c r="AU97" i="2"/>
  <c r="AU350" i="2"/>
  <c r="AU299" i="2"/>
  <c r="AU240" i="2"/>
  <c r="AU349" i="2"/>
  <c r="AU186" i="2"/>
  <c r="AU298" i="2"/>
  <c r="AU23" i="2"/>
  <c r="AU315" i="2"/>
  <c r="AU148" i="2"/>
  <c r="AU185" i="2"/>
  <c r="AU348" i="2"/>
  <c r="AU22" i="2"/>
  <c r="AU21" i="2"/>
  <c r="AU239" i="2"/>
  <c r="AU147" i="2"/>
  <c r="AU96" i="2"/>
  <c r="AU238" i="2"/>
  <c r="AU20" i="2"/>
  <c r="AU314" i="2"/>
  <c r="AU237" i="2"/>
  <c r="AU19" i="2"/>
  <c r="AU72" i="2"/>
  <c r="AU347" i="2"/>
  <c r="AU236" i="2"/>
  <c r="AU346" i="2"/>
  <c r="AU18" i="2"/>
  <c r="AU17" i="2"/>
  <c r="AU173" i="2"/>
  <c r="AU313" i="2"/>
  <c r="AU16" i="2"/>
  <c r="AU361" i="2"/>
  <c r="AU146" i="2"/>
  <c r="AU235" i="2"/>
  <c r="AU172" i="2"/>
  <c r="AU95" i="2"/>
  <c r="AU234" i="2"/>
  <c r="AU94" i="2"/>
  <c r="AU345" i="2"/>
  <c r="AU145" i="2"/>
  <c r="AU144" i="2"/>
  <c r="AU344" i="2"/>
  <c r="AU93" i="2"/>
  <c r="AU297" i="2"/>
  <c r="AU343" i="2"/>
  <c r="AU15" i="2"/>
  <c r="AU184" i="2"/>
  <c r="AU71" i="2"/>
  <c r="AU14" i="2"/>
  <c r="AU312" i="2"/>
  <c r="AU92" i="2"/>
  <c r="AU143" i="2"/>
  <c r="AU233" i="2"/>
  <c r="AU342" i="2"/>
  <c r="AU171" i="2"/>
  <c r="AU13" i="2"/>
  <c r="AU12" i="2"/>
  <c r="AU311" i="2"/>
  <c r="AU341" i="2"/>
  <c r="AU340" i="2"/>
  <c r="AU142" i="2"/>
  <c r="AU183" i="2"/>
  <c r="AU339" i="2"/>
  <c r="AU141" i="2"/>
  <c r="AU232" i="2"/>
  <c r="AU231" i="2"/>
  <c r="AU140" i="2"/>
  <c r="AU230" i="2"/>
  <c r="AU229" i="2"/>
  <c r="AU139" i="2"/>
  <c r="AU170" i="2"/>
  <c r="AU296" i="2"/>
  <c r="AU91" i="2"/>
  <c r="AU338" i="2"/>
  <c r="AU169" i="2"/>
  <c r="AU295" i="2"/>
  <c r="AU294" i="2"/>
  <c r="AU337" i="2"/>
  <c r="AU293" i="2"/>
  <c r="AU336" i="2"/>
  <c r="AU138" i="2"/>
  <c r="AU137" i="2"/>
  <c r="AU335" i="2"/>
  <c r="AU70" i="2"/>
  <c r="AU334" i="2"/>
  <c r="AU310" i="2"/>
  <c r="AU333" i="2"/>
  <c r="AU292" i="2"/>
  <c r="AU90" i="2"/>
  <c r="AU136" i="2"/>
  <c r="AU291" i="2"/>
  <c r="AU332" i="2"/>
  <c r="AU309" i="2"/>
  <c r="AU228" i="2"/>
  <c r="AU331" i="2"/>
  <c r="AU11" i="2"/>
  <c r="AU290" i="2"/>
  <c r="AU289" i="2"/>
  <c r="AU308" i="2"/>
  <c r="AU69" i="2"/>
  <c r="AU288" i="2"/>
  <c r="AU287" i="2"/>
  <c r="AU135" i="2"/>
  <c r="AU286" i="2"/>
  <c r="AU10" i="2"/>
  <c r="AU182" i="2"/>
  <c r="AU285" i="2"/>
  <c r="AU89" i="2"/>
  <c r="AU284" i="2"/>
  <c r="AU227" i="2"/>
  <c r="AU330" i="2"/>
  <c r="AU226" i="2"/>
  <c r="AU88" i="2"/>
  <c r="AU225" i="2"/>
  <c r="AU224" i="2"/>
  <c r="AU329" i="2"/>
  <c r="AW1068" i="4" l="1"/>
  <c r="AW1021" i="4"/>
  <c r="AW903" i="4"/>
  <c r="AW1133" i="4"/>
  <c r="AW941" i="4"/>
  <c r="AW1132" i="4"/>
  <c r="AW904" i="4"/>
  <c r="AW1037" i="4"/>
  <c r="AW906" i="4"/>
  <c r="AW1071" i="4"/>
  <c r="AW940" i="4"/>
  <c r="AW1023" i="4"/>
  <c r="AW988" i="4"/>
  <c r="AW1022" i="4"/>
  <c r="AW1016" i="4"/>
  <c r="AW1070" i="4"/>
  <c r="AW905" i="4"/>
  <c r="AW1134" i="4"/>
  <c r="AW1069" i="4"/>
  <c r="AW1065" i="4"/>
  <c r="AW1020" i="4"/>
  <c r="AW1018" i="4"/>
  <c r="AW938" i="4"/>
  <c r="AW1127" i="4"/>
  <c r="AW1063" i="4"/>
  <c r="AW1066" i="4"/>
  <c r="AW939" i="4"/>
  <c r="AW935" i="4"/>
  <c r="AW1094" i="4"/>
  <c r="AW990" i="4"/>
  <c r="AW989" i="4"/>
  <c r="AW987" i="4"/>
  <c r="AW1015" i="4"/>
  <c r="AW1038" i="4"/>
  <c r="AW942" i="4"/>
  <c r="AV1969" i="4"/>
  <c r="AV1950" i="4"/>
  <c r="AV1972" i="4"/>
  <c r="AV1964" i="4"/>
  <c r="AV1979" i="4"/>
  <c r="AV1966" i="4"/>
  <c r="AV1962" i="4"/>
  <c r="AW2025" i="4"/>
  <c r="AW1935" i="4"/>
  <c r="AV1858" i="4"/>
  <c r="AV1830" i="4"/>
  <c r="AV1992" i="4"/>
  <c r="AV1832" i="4"/>
  <c r="AV1935" i="4"/>
  <c r="AW1950" i="4"/>
  <c r="AW1966" i="4"/>
  <c r="AW1942" i="4"/>
  <c r="AW1892" i="4"/>
  <c r="AW1992" i="4"/>
  <c r="AW1972" i="4"/>
  <c r="AW1964" i="4"/>
  <c r="AV1927" i="4"/>
  <c r="AW1979" i="4"/>
  <c r="AW1969" i="4"/>
  <c r="AV1853" i="4"/>
  <c r="AW1970" i="4"/>
  <c r="AW1962" i="4"/>
  <c r="AV1685" i="4"/>
  <c r="AW1927" i="4"/>
  <c r="AV1738" i="4"/>
  <c r="AV1741" i="4"/>
  <c r="AV1744" i="4"/>
  <c r="AW1865" i="4"/>
  <c r="AW1836" i="4"/>
  <c r="AW1832" i="4"/>
  <c r="AV1786" i="4"/>
  <c r="AV1680" i="4"/>
  <c r="AV1856" i="4"/>
  <c r="AW1856" i="4"/>
  <c r="AW1833" i="4"/>
  <c r="AW1853" i="4"/>
  <c r="AV1818" i="4"/>
  <c r="AW1816" i="4"/>
  <c r="AW1908" i="4"/>
  <c r="AW1830" i="4"/>
  <c r="AW1782" i="4"/>
  <c r="AW1728" i="4"/>
  <c r="AV1696" i="4"/>
  <c r="AW1863" i="4"/>
  <c r="AW1858" i="4"/>
  <c r="AW1828" i="4"/>
  <c r="AW1818" i="4"/>
  <c r="AW1786" i="4"/>
  <c r="AV1759" i="4"/>
  <c r="AW1629" i="4"/>
  <c r="AW1696" i="4"/>
  <c r="AW1680" i="4"/>
  <c r="AV1629" i="4"/>
  <c r="AW1744" i="4"/>
  <c r="AW1741" i="4"/>
  <c r="AW1738" i="4"/>
  <c r="AW1759" i="4"/>
  <c r="AV1674" i="4"/>
  <c r="AW1674" i="4"/>
  <c r="AW1712" i="4"/>
  <c r="AW1685" i="4"/>
  <c r="AV1625" i="4"/>
  <c r="AW1643" i="4"/>
  <c r="AW1636" i="4"/>
  <c r="AW1625" i="4"/>
  <c r="AV1493" i="4"/>
  <c r="AW1505" i="4"/>
  <c r="AV1523" i="4"/>
  <c r="AW1498" i="4"/>
  <c r="AW1501" i="4"/>
  <c r="AW1523" i="4"/>
  <c r="AV1498" i="4"/>
  <c r="AW1493" i="4"/>
  <c r="AV1501" i="4"/>
  <c r="AW1545" i="4"/>
  <c r="AW1436" i="4"/>
  <c r="AW1424" i="4"/>
  <c r="AV1436" i="4"/>
  <c r="AV1319" i="4"/>
  <c r="AW1298" i="4"/>
  <c r="AW1319" i="4"/>
  <c r="AW1318" i="4"/>
  <c r="AW1328" i="4"/>
  <c r="AV1328" i="4"/>
  <c r="AW1346" i="4"/>
  <c r="AW1362" i="4"/>
  <c r="AW1352" i="4"/>
  <c r="AW1334" i="4"/>
  <c r="AV1242" i="4"/>
  <c r="AW1269" i="4"/>
  <c r="AW1295" i="4"/>
  <c r="AW1253" i="4"/>
  <c r="AV1162" i="4"/>
  <c r="AW1242" i="4"/>
  <c r="AV805" i="4"/>
  <c r="AV794" i="4"/>
  <c r="AW1173" i="4"/>
  <c r="AW1158" i="4"/>
  <c r="AV817" i="4"/>
  <c r="AW1162" i="4"/>
  <c r="AW1156" i="4"/>
  <c r="AV822" i="4"/>
  <c r="AV1173" i="4"/>
  <c r="AW846" i="4"/>
  <c r="AW1130" i="4"/>
  <c r="AW1095" i="4"/>
  <c r="AW1093" i="4"/>
  <c r="AW1135" i="4"/>
  <c r="AW1096" i="4"/>
  <c r="AW1064" i="4"/>
  <c r="AW841" i="4"/>
  <c r="AW1036" i="4"/>
  <c r="AW1035" i="4"/>
  <c r="AW813" i="4"/>
  <c r="AV813" i="4"/>
  <c r="AV851" i="4"/>
  <c r="AV841" i="4"/>
  <c r="AW822" i="4"/>
  <c r="AW817" i="4"/>
  <c r="AW805" i="4"/>
  <c r="AW1128" i="4"/>
  <c r="AW1017" i="4"/>
  <c r="AW936" i="4"/>
  <c r="AW794" i="4"/>
  <c r="AW1129" i="4"/>
  <c r="AW937" i="4"/>
  <c r="AW758" i="4"/>
  <c r="AV729" i="4"/>
  <c r="AV758" i="4"/>
  <c r="AV677" i="4"/>
  <c r="AV723" i="4"/>
  <c r="AW729" i="4"/>
  <c r="AV637" i="4"/>
  <c r="AW787" i="4"/>
  <c r="AW723" i="4"/>
  <c r="AV648" i="4"/>
  <c r="AW692" i="4"/>
  <c r="AV605" i="4"/>
  <c r="AV659" i="4"/>
  <c r="AW648" i="4"/>
  <c r="AW677" i="4"/>
  <c r="AW637" i="4"/>
  <c r="AW678" i="4"/>
  <c r="AV521" i="4"/>
  <c r="AW579" i="4"/>
  <c r="AW605" i="4"/>
  <c r="AV570" i="4"/>
  <c r="AW570" i="4"/>
  <c r="AW516" i="4"/>
  <c r="AW521" i="4"/>
  <c r="AV516" i="4"/>
  <c r="AW497" i="4"/>
  <c r="AV452" i="4"/>
  <c r="AV503" i="4"/>
  <c r="AW503" i="4"/>
  <c r="AV498" i="4"/>
  <c r="AV455" i="4"/>
  <c r="AV453" i="4"/>
  <c r="AV393" i="4"/>
  <c r="AV506" i="4"/>
  <c r="AV497" i="4"/>
  <c r="AV457" i="4"/>
  <c r="AW485" i="4"/>
  <c r="AW391" i="4"/>
  <c r="AW455" i="4"/>
  <c r="AW452" i="4"/>
  <c r="AV350" i="4"/>
  <c r="AV391" i="4"/>
  <c r="AV352" i="4"/>
  <c r="AW393" i="4"/>
  <c r="AV252" i="4"/>
  <c r="AW252" i="4"/>
  <c r="AW340" i="4"/>
  <c r="AW341" i="4"/>
  <c r="AW352" i="4"/>
  <c r="AW350" i="4"/>
  <c r="AV340" i="4"/>
  <c r="AV283" i="4"/>
  <c r="AV259" i="4"/>
  <c r="AV255" i="4"/>
  <c r="AV236" i="4"/>
  <c r="AW236" i="4"/>
  <c r="AV341" i="4"/>
  <c r="AV212" i="4"/>
  <c r="AV188" i="4"/>
  <c r="AV256" i="4"/>
  <c r="AW259" i="4"/>
  <c r="AW283" i="4"/>
  <c r="AW243" i="4"/>
  <c r="AW337" i="4"/>
  <c r="AW255" i="4"/>
  <c r="AW233" i="4"/>
  <c r="AV230" i="4"/>
  <c r="AW230" i="4"/>
  <c r="AW212" i="4"/>
  <c r="AV160" i="4"/>
  <c r="AW188" i="4"/>
  <c r="AW216" i="4"/>
  <c r="AV187" i="4"/>
  <c r="AW99" i="4"/>
  <c r="AV22" i="4"/>
  <c r="AW160" i="4"/>
  <c r="AV30" i="4"/>
  <c r="AW30" i="4"/>
  <c r="AW22" i="4"/>
  <c r="AW27" i="4"/>
  <c r="AW77" i="2"/>
  <c r="AW102" i="2"/>
  <c r="AW35" i="2"/>
  <c r="AW117" i="2"/>
  <c r="AW139" i="2"/>
  <c r="AW41" i="2"/>
  <c r="AW124" i="2"/>
  <c r="AW43" i="2"/>
  <c r="AW76" i="2"/>
  <c r="AW99" i="2"/>
  <c r="AW105" i="2"/>
  <c r="AW71" i="2"/>
  <c r="AW114" i="2"/>
  <c r="AW34" i="2"/>
  <c r="AW107" i="2"/>
  <c r="AW115" i="2"/>
  <c r="AW109" i="2"/>
  <c r="AW72" i="2"/>
  <c r="AW45" i="2"/>
  <c r="AW142" i="2"/>
  <c r="AW269" i="2"/>
  <c r="AW261" i="2"/>
  <c r="AW339" i="2"/>
  <c r="AW387" i="2"/>
  <c r="AW396" i="2"/>
  <c r="AW363" i="2"/>
  <c r="AW361" i="2"/>
  <c r="AW263" i="2"/>
  <c r="AW330" i="2"/>
  <c r="AW257" i="2"/>
  <c r="AW258" i="2"/>
  <c r="AW297" i="2"/>
  <c r="AW270" i="2"/>
  <c r="AW337" i="2"/>
  <c r="AW391" i="2"/>
  <c r="AW413" i="2"/>
  <c r="AW404" i="2"/>
  <c r="AW383" i="2"/>
  <c r="AW433" i="2"/>
  <c r="AW374" i="2"/>
  <c r="AW389" i="2"/>
  <c r="AW329" i="2"/>
  <c r="AW348" i="2"/>
  <c r="AW312" i="2"/>
  <c r="AW322" i="2"/>
  <c r="AW321" i="2"/>
  <c r="AV239" i="4" l="1"/>
  <c r="AV338" i="4"/>
  <c r="AV852" i="4"/>
  <c r="AV1804" i="4"/>
  <c r="AV17" i="4"/>
  <c r="AW17" i="4"/>
  <c r="AV95" i="4"/>
  <c r="AW95" i="4"/>
  <c r="AV40" i="4"/>
  <c r="AW40" i="4"/>
  <c r="AV284" i="4"/>
  <c r="AW284" i="4"/>
  <c r="AV242" i="4"/>
  <c r="AW242" i="4"/>
  <c r="AV371" i="4"/>
  <c r="AW371" i="4"/>
  <c r="AV408" i="4"/>
  <c r="AV425" i="4"/>
  <c r="AW425" i="4"/>
  <c r="AV469" i="4"/>
  <c r="AW469" i="4"/>
  <c r="AV480" i="4"/>
  <c r="AW480" i="4"/>
  <c r="AV435" i="4"/>
  <c r="AW435" i="4"/>
  <c r="AV536" i="4"/>
  <c r="AV559" i="4"/>
  <c r="AW559" i="4"/>
  <c r="AV535" i="4"/>
  <c r="AW535" i="4"/>
  <c r="AV591" i="4"/>
  <c r="AW591" i="4"/>
  <c r="AV669" i="4"/>
  <c r="AW669" i="4"/>
  <c r="AV702" i="4"/>
  <c r="AV680" i="4"/>
  <c r="AW680" i="4"/>
  <c r="AV651" i="4"/>
  <c r="AW651" i="4"/>
  <c r="AV727" i="4"/>
  <c r="AW727" i="4"/>
  <c r="AV775" i="4"/>
  <c r="AW775" i="4"/>
  <c r="AV1153" i="4"/>
  <c r="AW1153" i="4"/>
  <c r="AV1207" i="4"/>
  <c r="AW1207" i="4"/>
  <c r="AV1206" i="4"/>
  <c r="AW1206" i="4"/>
  <c r="AV1218" i="4"/>
  <c r="AW1218" i="4"/>
  <c r="AV1357" i="4"/>
  <c r="AW1357" i="4"/>
  <c r="AV1318" i="4"/>
  <c r="AV1362" i="4"/>
  <c r="AW1344" i="4"/>
  <c r="AV1344" i="4"/>
  <c r="AV1398" i="4"/>
  <c r="AW1398" i="4"/>
  <c r="AV1405" i="4"/>
  <c r="AW1405" i="4"/>
  <c r="AV1455" i="4"/>
  <c r="AW1455" i="4"/>
  <c r="AV1527" i="4"/>
  <c r="AW1527" i="4"/>
  <c r="AV1396" i="4"/>
  <c r="AW1396" i="4"/>
  <c r="AV1399" i="4"/>
  <c r="AW1399" i="4"/>
  <c r="AV1383" i="4"/>
  <c r="AW1383" i="4"/>
  <c r="AV1403" i="4"/>
  <c r="AW1403" i="4"/>
  <c r="AV1677" i="4"/>
  <c r="AW1677" i="4"/>
  <c r="AV1519" i="4"/>
  <c r="AW1519" i="4"/>
  <c r="AV1646" i="4"/>
  <c r="AW1646" i="4"/>
  <c r="AV1579" i="4"/>
  <c r="AW1579" i="4"/>
  <c r="AV1642" i="4"/>
  <c r="AW1642" i="4"/>
  <c r="AV1669" i="4"/>
  <c r="AV1794" i="4"/>
  <c r="AW1794" i="4"/>
  <c r="AV1737" i="4"/>
  <c r="AV1645" i="4"/>
  <c r="AW1645" i="4"/>
  <c r="AV1722" i="4"/>
  <c r="AW1722" i="4"/>
  <c r="AW1810" i="4"/>
  <c r="AV1810" i="4"/>
  <c r="AW1699" i="4"/>
  <c r="AV1868" i="4"/>
  <c r="AW1868" i="4"/>
  <c r="AV1923" i="4"/>
  <c r="AW1923" i="4"/>
  <c r="AV1819" i="4"/>
  <c r="AW1819" i="4"/>
  <c r="AV2007" i="4"/>
  <c r="AW2007" i="4"/>
  <c r="AV1924" i="4"/>
  <c r="AW1924" i="4"/>
  <c r="AV1851" i="4"/>
  <c r="AW1851" i="4"/>
  <c r="AV1864" i="4"/>
  <c r="AW1864" i="4"/>
  <c r="AV2034" i="4"/>
  <c r="AW2034" i="4"/>
  <c r="AW2030" i="4"/>
  <c r="AV2030" i="4"/>
  <c r="AV2003" i="4"/>
  <c r="AW2003" i="4"/>
  <c r="AV2037" i="4"/>
  <c r="AW2037" i="4"/>
  <c r="AV25" i="4"/>
  <c r="AW25" i="4"/>
  <c r="AV86" i="4"/>
  <c r="AW86" i="4"/>
  <c r="AV26" i="4"/>
  <c r="AW26" i="4"/>
  <c r="AV85" i="4"/>
  <c r="AW85" i="4"/>
  <c r="AV175" i="4"/>
  <c r="AV103" i="4"/>
  <c r="AW103" i="4"/>
  <c r="AV245" i="4"/>
  <c r="AW245" i="4"/>
  <c r="AV246" i="4"/>
  <c r="AW246" i="4"/>
  <c r="AV297" i="4"/>
  <c r="AW297" i="4"/>
  <c r="AV249" i="4"/>
  <c r="AW249" i="4"/>
  <c r="AV247" i="4"/>
  <c r="AW247" i="4"/>
  <c r="AV397" i="4"/>
  <c r="AW397" i="4"/>
  <c r="AV400" i="4"/>
  <c r="AW400" i="4"/>
  <c r="AV486" i="4"/>
  <c r="AW486" i="4"/>
  <c r="AW388" i="4"/>
  <c r="AV388" i="4"/>
  <c r="AV560" i="4"/>
  <c r="AW560" i="4"/>
  <c r="AV482" i="4"/>
  <c r="AW482" i="4"/>
  <c r="AW525" i="4"/>
  <c r="AV525" i="4"/>
  <c r="AV567" i="4"/>
  <c r="AW567" i="4"/>
  <c r="AW627" i="4"/>
  <c r="AV627" i="4"/>
  <c r="AV705" i="4"/>
  <c r="AV703" i="4"/>
  <c r="AW703" i="4"/>
  <c r="AV726" i="4"/>
  <c r="AW726" i="4"/>
  <c r="AV689" i="4"/>
  <c r="AW689" i="4"/>
  <c r="AV679" i="4"/>
  <c r="AW679" i="4"/>
  <c r="AW815" i="4"/>
  <c r="AV1208" i="4"/>
  <c r="AW1208" i="4"/>
  <c r="AV1152" i="4"/>
  <c r="AW1152" i="4"/>
  <c r="AV1256" i="4"/>
  <c r="AW1256" i="4"/>
  <c r="AW1283" i="4"/>
  <c r="AV1283" i="4"/>
  <c r="AV1277" i="4"/>
  <c r="AW1277" i="4"/>
  <c r="AV1477" i="4"/>
  <c r="AW1477" i="4"/>
  <c r="AV1314" i="4"/>
  <c r="AW1314" i="4"/>
  <c r="AV1360" i="4"/>
  <c r="AW1360" i="4"/>
  <c r="AV1348" i="4"/>
  <c r="AW1348" i="4"/>
  <c r="AV1546" i="4"/>
  <c r="AW1546" i="4"/>
  <c r="AV1414" i="4"/>
  <c r="AW1414" i="4"/>
  <c r="AV1552" i="4"/>
  <c r="AW1552" i="4"/>
  <c r="AV1420" i="4"/>
  <c r="AW1420" i="4"/>
  <c r="AV1402" i="4"/>
  <c r="AW1402" i="4"/>
  <c r="AV1449" i="4"/>
  <c r="AW1449" i="4"/>
  <c r="AV1505" i="4"/>
  <c r="AV1659" i="4"/>
  <c r="AW1659" i="4"/>
  <c r="AV1678" i="4"/>
  <c r="AV1670" i="4"/>
  <c r="AW1670" i="4"/>
  <c r="AV1873" i="4"/>
  <c r="AW1873" i="4"/>
  <c r="AV1701" i="4"/>
  <c r="AV1848" i="4"/>
  <c r="AW1848" i="4"/>
  <c r="AV1706" i="4"/>
  <c r="AW1706" i="4"/>
  <c r="AV2042" i="4"/>
  <c r="AW2042" i="4"/>
  <c r="AV1954" i="4"/>
  <c r="AW1954" i="4"/>
  <c r="AW1937" i="4"/>
  <c r="AW1965" i="4"/>
  <c r="AV2008" i="4"/>
  <c r="AW2008" i="4"/>
  <c r="AV2000" i="4"/>
  <c r="AW2000" i="4"/>
  <c r="AV31" i="4"/>
  <c r="AW31" i="4"/>
  <c r="AV49" i="4"/>
  <c r="AW49" i="4"/>
  <c r="AV84" i="4"/>
  <c r="AW84" i="4"/>
  <c r="AV213" i="4"/>
  <c r="AW213" i="4"/>
  <c r="AW210" i="4"/>
  <c r="AV210" i="4"/>
  <c r="AV211" i="4"/>
  <c r="AW211" i="4"/>
  <c r="AV299" i="4"/>
  <c r="AW299" i="4"/>
  <c r="AV314" i="4"/>
  <c r="AW314" i="4"/>
  <c r="AV238" i="4"/>
  <c r="AW238" i="4"/>
  <c r="AW356" i="4"/>
  <c r="AV356" i="4"/>
  <c r="AV382" i="4"/>
  <c r="AW382" i="4"/>
  <c r="AW404" i="4"/>
  <c r="AV465" i="4"/>
  <c r="AW465" i="4"/>
  <c r="AV395" i="4"/>
  <c r="AW395" i="4"/>
  <c r="AV448" i="4"/>
  <c r="AW448" i="4"/>
  <c r="AV487" i="4"/>
  <c r="AW487" i="4"/>
  <c r="AV428" i="4"/>
  <c r="AV622" i="4"/>
  <c r="AW622" i="4"/>
  <c r="AV552" i="4"/>
  <c r="AW552" i="4"/>
  <c r="AW683" i="4"/>
  <c r="AV706" i="4"/>
  <c r="AV728" i="4"/>
  <c r="AW728" i="4"/>
  <c r="AV714" i="4"/>
  <c r="AW714" i="4"/>
  <c r="AW638" i="4"/>
  <c r="AV638" i="4"/>
  <c r="AW645" i="4"/>
  <c r="AV678" i="4"/>
  <c r="AV711" i="4"/>
  <c r="AW711" i="4"/>
  <c r="AV819" i="4"/>
  <c r="AW819" i="4"/>
  <c r="AV840" i="4"/>
  <c r="AW840" i="4"/>
  <c r="AV1158" i="4"/>
  <c r="AV1203" i="4"/>
  <c r="AW1203" i="4"/>
  <c r="AV1171" i="4"/>
  <c r="AW1171" i="4"/>
  <c r="AV1258" i="4"/>
  <c r="AW1258" i="4"/>
  <c r="AW1228" i="4"/>
  <c r="AV1228" i="4"/>
  <c r="AV1267" i="4"/>
  <c r="AW1267" i="4"/>
  <c r="AV1345" i="4"/>
  <c r="AW1345" i="4"/>
  <c r="AV1423" i="4"/>
  <c r="AW1423" i="4"/>
  <c r="AV1458" i="4"/>
  <c r="AW1458" i="4"/>
  <c r="AV1582" i="4"/>
  <c r="AW1582" i="4"/>
  <c r="AV1555" i="4"/>
  <c r="AW1555" i="4"/>
  <c r="AV1521" i="4"/>
  <c r="AW1521" i="4"/>
  <c r="AV1641" i="4"/>
  <c r="AW1641" i="4"/>
  <c r="AW1608" i="4"/>
  <c r="AV1608" i="4"/>
  <c r="AV1530" i="4"/>
  <c r="AW1530" i="4"/>
  <c r="AV1750" i="4"/>
  <c r="AW1750" i="4"/>
  <c r="AV1764" i="4"/>
  <c r="AW1764" i="4"/>
  <c r="AW1748" i="4"/>
  <c r="AV1748" i="4"/>
  <c r="AV1618" i="4"/>
  <c r="AW1618" i="4"/>
  <c r="AV1697" i="4"/>
  <c r="AW1697" i="4"/>
  <c r="AV1893" i="4"/>
  <c r="AW1893" i="4"/>
  <c r="AW1689" i="4"/>
  <c r="AV1689" i="4"/>
  <c r="AV1780" i="4"/>
  <c r="AW1780" i="4"/>
  <c r="AV1820" i="4"/>
  <c r="AW1820" i="4"/>
  <c r="AV1728" i="4"/>
  <c r="AW1911" i="4"/>
  <c r="AV1911" i="4"/>
  <c r="AV1932" i="4"/>
  <c r="AW1932" i="4"/>
  <c r="AV2001" i="4"/>
  <c r="AW2001" i="4"/>
  <c r="AV1997" i="4"/>
  <c r="AW1997" i="4"/>
  <c r="AV1831" i="4"/>
  <c r="AW1831" i="4"/>
  <c r="AV1863" i="4"/>
  <c r="AW1846" i="4"/>
  <c r="AV1846" i="4"/>
  <c r="AW2005" i="4"/>
  <c r="AV2005" i="4"/>
  <c r="AV1948" i="4"/>
  <c r="AW1948" i="4"/>
  <c r="AV29" i="4"/>
  <c r="AW29" i="4"/>
  <c r="AV16" i="4"/>
  <c r="AV65" i="4"/>
  <c r="AW65" i="4"/>
  <c r="AV112" i="4"/>
  <c r="AW112" i="4"/>
  <c r="AV43" i="4"/>
  <c r="AW43" i="4"/>
  <c r="AV177" i="4"/>
  <c r="AW177" i="4"/>
  <c r="AV174" i="4"/>
  <c r="AW174" i="4"/>
  <c r="AV234" i="4"/>
  <c r="AV254" i="4"/>
  <c r="AW254" i="4"/>
  <c r="AW244" i="4"/>
  <c r="AV244" i="4"/>
  <c r="AV311" i="4"/>
  <c r="AW311" i="4"/>
  <c r="AV316" i="4"/>
  <c r="AW316" i="4"/>
  <c r="AV286" i="4"/>
  <c r="AW286" i="4"/>
  <c r="AV281" i="4"/>
  <c r="AW281" i="4"/>
  <c r="AW496" i="4"/>
  <c r="AV493" i="4"/>
  <c r="AW493" i="4"/>
  <c r="AV387" i="4"/>
  <c r="AW387" i="4"/>
  <c r="AV429" i="4"/>
  <c r="AV491" i="4"/>
  <c r="AW491" i="4"/>
  <c r="AV528" i="4"/>
  <c r="AW528" i="4"/>
  <c r="AV557" i="4"/>
  <c r="AW557" i="4"/>
  <c r="AV556" i="4"/>
  <c r="AW556" i="4"/>
  <c r="AV526" i="4"/>
  <c r="AV583" i="4"/>
  <c r="AW629" i="4"/>
  <c r="AV629" i="4"/>
  <c r="AV586" i="4"/>
  <c r="AW586" i="4"/>
  <c r="AV718" i="4"/>
  <c r="AW718" i="4"/>
  <c r="AV820" i="4"/>
  <c r="AW820" i="4"/>
  <c r="AV755" i="4"/>
  <c r="AW755" i="4"/>
  <c r="AV824" i="4"/>
  <c r="AV849" i="4"/>
  <c r="AW849" i="4"/>
  <c r="AV843" i="4"/>
  <c r="AW843" i="4"/>
  <c r="AV1178" i="4"/>
  <c r="AW1178" i="4"/>
  <c r="AV1176" i="4"/>
  <c r="AW1176" i="4"/>
  <c r="AV1179" i="4"/>
  <c r="AW1179" i="4"/>
  <c r="AV1154" i="4"/>
  <c r="AW1154" i="4"/>
  <c r="AV1240" i="4"/>
  <c r="AW1240" i="4"/>
  <c r="AV1292" i="4"/>
  <c r="AW1292" i="4"/>
  <c r="AV1297" i="4"/>
  <c r="AW1297" i="4"/>
  <c r="AV1268" i="4"/>
  <c r="AW1268" i="4"/>
  <c r="AV1323" i="4"/>
  <c r="AW1323" i="4"/>
  <c r="AV1334" i="4"/>
  <c r="AV1298" i="4"/>
  <c r="AV1364" i="4"/>
  <c r="AW1364" i="4"/>
  <c r="AV1464" i="4"/>
  <c r="AW1464" i="4"/>
  <c r="AV1453" i="4"/>
  <c r="AW1453" i="4"/>
  <c r="AV1541" i="4"/>
  <c r="AW1541" i="4"/>
  <c r="AV1554" i="4"/>
  <c r="AW1554" i="4"/>
  <c r="AW1513" i="4"/>
  <c r="AV1513" i="4"/>
  <c r="AV1495" i="4"/>
  <c r="AW1544" i="4"/>
  <c r="AV1619" i="4"/>
  <c r="AW1619" i="4"/>
  <c r="AV1544" i="4"/>
  <c r="AV1660" i="4"/>
  <c r="AW1660" i="4"/>
  <c r="AV1747" i="4"/>
  <c r="AW1747" i="4"/>
  <c r="AV1760" i="4"/>
  <c r="AW1760" i="4"/>
  <c r="AV1638" i="4"/>
  <c r="AW1638" i="4"/>
  <c r="AW1752" i="4"/>
  <c r="AV1752" i="4"/>
  <c r="AW1813" i="4"/>
  <c r="AV1826" i="4"/>
  <c r="AW1826" i="4"/>
  <c r="AV1878" i="4"/>
  <c r="AW1878" i="4"/>
  <c r="AW1825" i="4"/>
  <c r="AV1833" i="4"/>
  <c r="AV1934" i="4"/>
  <c r="AW1934" i="4"/>
  <c r="AV1945" i="4"/>
  <c r="AV2041" i="4"/>
  <c r="AW2041" i="4"/>
  <c r="AV1905" i="4"/>
  <c r="AW1905" i="4"/>
  <c r="AV1872" i="4"/>
  <c r="AW1872" i="4"/>
  <c r="AV2039" i="4"/>
  <c r="AW2039" i="4"/>
  <c r="AV1942" i="4"/>
  <c r="AV94" i="4"/>
  <c r="AW94" i="4"/>
  <c r="AW101" i="4"/>
  <c r="AV101" i="4"/>
  <c r="AV68" i="4"/>
  <c r="AW68" i="4"/>
  <c r="AV100" i="4"/>
  <c r="AV116" i="4"/>
  <c r="AW116" i="4"/>
  <c r="AV63" i="4"/>
  <c r="AW63" i="4"/>
  <c r="AV215" i="4"/>
  <c r="AW215" i="4"/>
  <c r="AV235" i="4"/>
  <c r="AV318" i="4"/>
  <c r="AW318" i="4"/>
  <c r="AW429" i="4"/>
  <c r="AW536" i="4"/>
  <c r="AV519" i="4"/>
  <c r="AW519" i="4"/>
  <c r="AV630" i="4"/>
  <c r="AW630" i="4"/>
  <c r="AV580" i="4"/>
  <c r="AW580" i="4"/>
  <c r="AV690" i="4"/>
  <c r="AW690" i="4"/>
  <c r="AV721" i="4"/>
  <c r="AW721" i="4"/>
  <c r="AV776" i="4"/>
  <c r="AW776" i="4"/>
  <c r="AV725" i="4"/>
  <c r="AW725" i="4"/>
  <c r="AW824" i="4"/>
  <c r="AV715" i="4"/>
  <c r="AV1225" i="4"/>
  <c r="AW1225" i="4"/>
  <c r="AV1259" i="4"/>
  <c r="AW1259" i="4"/>
  <c r="AV1275" i="4"/>
  <c r="AW1275" i="4"/>
  <c r="AV1226" i="4"/>
  <c r="AW1226" i="4"/>
  <c r="AV1260" i="4"/>
  <c r="AW1260" i="4"/>
  <c r="AV1295" i="4"/>
  <c r="AV1296" i="4"/>
  <c r="AW1296" i="4"/>
  <c r="AV1356" i="4"/>
  <c r="AW1356" i="4"/>
  <c r="AV1450" i="4"/>
  <c r="AW1450" i="4"/>
  <c r="AV1478" i="4"/>
  <c r="AW1478" i="4"/>
  <c r="AW1441" i="4"/>
  <c r="AV1494" i="4"/>
  <c r="AW1494" i="4"/>
  <c r="AW1419" i="4"/>
  <c r="AV1419" i="4"/>
  <c r="AW1520" i="4"/>
  <c r="AV1520" i="4"/>
  <c r="AW1495" i="4"/>
  <c r="AV1447" i="4"/>
  <c r="AW1447" i="4"/>
  <c r="AV1621" i="4"/>
  <c r="AW1621" i="4"/>
  <c r="AV1663" i="4"/>
  <c r="AW1663" i="4"/>
  <c r="AV1542" i="4"/>
  <c r="AW1542" i="4"/>
  <c r="AV1622" i="4"/>
  <c r="AW1622" i="4"/>
  <c r="AV1630" i="4"/>
  <c r="AW1630" i="4"/>
  <c r="AV1796" i="4"/>
  <c r="AW1796" i="4"/>
  <c r="AV1904" i="4"/>
  <c r="AW1904" i="4"/>
  <c r="AV1885" i="4"/>
  <c r="AW1885" i="4"/>
  <c r="AV1834" i="4"/>
  <c r="AW1834" i="4"/>
  <c r="AW1755" i="4"/>
  <c r="AV1726" i="4"/>
  <c r="AW1726" i="4"/>
  <c r="AV1865" i="4"/>
  <c r="AV1828" i="4"/>
  <c r="AV2014" i="4"/>
  <c r="AW2014" i="4"/>
  <c r="AV1956" i="4"/>
  <c r="AW1956" i="4"/>
  <c r="AV1899" i="4"/>
  <c r="AW1899" i="4"/>
  <c r="AV1843" i="4"/>
  <c r="AW1843" i="4"/>
  <c r="AV1902" i="4"/>
  <c r="AW1902" i="4"/>
  <c r="AV2002" i="4"/>
  <c r="AW2002" i="4"/>
  <c r="AV1960" i="4"/>
  <c r="AW1960" i="4"/>
  <c r="AV1977" i="4"/>
  <c r="AW1977" i="4"/>
  <c r="AW1993" i="4"/>
  <c r="AV1993" i="4"/>
  <c r="AV20" i="4"/>
  <c r="AW20" i="4"/>
  <c r="AV58" i="4"/>
  <c r="AW58" i="4"/>
  <c r="AV128" i="4"/>
  <c r="AW128" i="4"/>
  <c r="AV61" i="4"/>
  <c r="AW61" i="4"/>
  <c r="AW132" i="4"/>
  <c r="AV248" i="4"/>
  <c r="AV320" i="4"/>
  <c r="AW320" i="4"/>
  <c r="AV219" i="4"/>
  <c r="AW219" i="4"/>
  <c r="AV278" i="4"/>
  <c r="AW278" i="4"/>
  <c r="AV366" i="4"/>
  <c r="AW366" i="4"/>
  <c r="AV418" i="4"/>
  <c r="AW418" i="4"/>
  <c r="AV499" i="4"/>
  <c r="AW499" i="4"/>
  <c r="AV495" i="4"/>
  <c r="AW495" i="4"/>
  <c r="AV432" i="4"/>
  <c r="AV456" i="4"/>
  <c r="AW456" i="4"/>
  <c r="AV542" i="4"/>
  <c r="AV450" i="4"/>
  <c r="AW450" i="4"/>
  <c r="AV546" i="4"/>
  <c r="AW546" i="4"/>
  <c r="AV566" i="4"/>
  <c r="AW566" i="4"/>
  <c r="AV623" i="4"/>
  <c r="AW623" i="4"/>
  <c r="AV590" i="4"/>
  <c r="AW590" i="4"/>
  <c r="AW631" i="4"/>
  <c r="AV631" i="4"/>
  <c r="AW595" i="4"/>
  <c r="AV579" i="4"/>
  <c r="AV691" i="4"/>
  <c r="AW691" i="4"/>
  <c r="AV719" i="4"/>
  <c r="AW719" i="4"/>
  <c r="AW687" i="4"/>
  <c r="AV787" i="4"/>
  <c r="AW797" i="4"/>
  <c r="AV1200" i="4"/>
  <c r="AW1200" i="4"/>
  <c r="AV796" i="4"/>
  <c r="AW796" i="4"/>
  <c r="AV1184" i="4"/>
  <c r="AW1184" i="4"/>
  <c r="AV1174" i="4"/>
  <c r="AW1174" i="4"/>
  <c r="AV1150" i="4"/>
  <c r="AW1150" i="4"/>
  <c r="AV1262" i="4"/>
  <c r="AW1262" i="4"/>
  <c r="AV1257" i="4"/>
  <c r="AW1257" i="4"/>
  <c r="AV1217" i="4"/>
  <c r="AW1217" i="4"/>
  <c r="AV1279" i="4"/>
  <c r="AW1279" i="4"/>
  <c r="AW1343" i="4"/>
  <c r="AV1346" i="4"/>
  <c r="AV1368" i="4"/>
  <c r="AW1368" i="4"/>
  <c r="AV1373" i="4"/>
  <c r="AW1373" i="4"/>
  <c r="AW1350" i="4"/>
  <c r="AV1350" i="4"/>
  <c r="AV1353" i="4"/>
  <c r="AW1353" i="4"/>
  <c r="AV1549" i="4"/>
  <c r="AW1549" i="4"/>
  <c r="AV1426" i="4"/>
  <c r="AW1426" i="4"/>
  <c r="AV1517" i="4"/>
  <c r="AW1517" i="4"/>
  <c r="AV1583" i="4"/>
  <c r="AW1583" i="4"/>
  <c r="AV1438" i="4"/>
  <c r="AW1438" i="4"/>
  <c r="AV1576" i="4"/>
  <c r="AW1576" i="4"/>
  <c r="AV1650" i="4"/>
  <c r="AW1650" i="4"/>
  <c r="AV1571" i="4"/>
  <c r="AW1571" i="4"/>
  <c r="AV1640" i="4"/>
  <c r="AW1640" i="4"/>
  <c r="AW1633" i="4"/>
  <c r="AV1633" i="4"/>
  <c r="AV1657" i="4"/>
  <c r="AW1657" i="4"/>
  <c r="AV1761" i="4"/>
  <c r="AW1761" i="4"/>
  <c r="AV1757" i="4"/>
  <c r="AW1757" i="4"/>
  <c r="AV1688" i="4"/>
  <c r="AW1711" i="4"/>
  <c r="AV1772" i="4"/>
  <c r="AW1772" i="4"/>
  <c r="AV1673" i="4"/>
  <c r="AV1690" i="4"/>
  <c r="AW1690" i="4"/>
  <c r="AV1631" i="4"/>
  <c r="AW1631" i="4"/>
  <c r="AW1703" i="4"/>
  <c r="AV1745" i="4"/>
  <c r="AW1745" i="4"/>
  <c r="AV1656" i="4"/>
  <c r="AW1656" i="4"/>
  <c r="AV1755" i="4"/>
  <c r="AV2017" i="4"/>
  <c r="AW2017" i="4"/>
  <c r="AW1945" i="4"/>
  <c r="AV1859" i="4"/>
  <c r="AW1859" i="4"/>
  <c r="AV1987" i="4"/>
  <c r="AW1987" i="4"/>
  <c r="AV1874" i="4"/>
  <c r="AW1874" i="4"/>
  <c r="AW1940" i="4"/>
  <c r="AV1940" i="4"/>
  <c r="AW1946" i="4"/>
  <c r="AV1946" i="4"/>
  <c r="AV2025" i="4"/>
  <c r="AV57" i="4"/>
  <c r="AW57" i="4"/>
  <c r="AV157" i="4"/>
  <c r="AW157" i="4"/>
  <c r="AV39" i="4"/>
  <c r="AW39" i="4"/>
  <c r="AV220" i="4"/>
  <c r="AW220" i="4"/>
  <c r="AV237" i="4"/>
  <c r="AW237" i="4"/>
  <c r="AW351" i="4"/>
  <c r="AV243" i="4"/>
  <c r="AV300" i="4"/>
  <c r="AW300" i="4"/>
  <c r="AV416" i="4"/>
  <c r="AW416" i="4"/>
  <c r="AV419" i="4"/>
  <c r="AW419" i="4"/>
  <c r="AV417" i="4"/>
  <c r="AW417" i="4"/>
  <c r="AW498" i="4"/>
  <c r="AV426" i="4"/>
  <c r="AW423" i="4"/>
  <c r="AV611" i="4"/>
  <c r="AW611" i="4"/>
  <c r="AV633" i="4"/>
  <c r="AW633" i="4"/>
  <c r="AV636" i="4"/>
  <c r="AW636" i="4"/>
  <c r="AW697" i="4"/>
  <c r="AW818" i="4"/>
  <c r="AV1204" i="4"/>
  <c r="AW1204" i="4"/>
  <c r="AV802" i="4"/>
  <c r="AW802" i="4"/>
  <c r="AV1212" i="4"/>
  <c r="AW1212" i="4"/>
  <c r="AV1249" i="4"/>
  <c r="AW1249" i="4"/>
  <c r="AV1466" i="4"/>
  <c r="AW1466" i="4"/>
  <c r="AV1374" i="4"/>
  <c r="AW1374" i="4"/>
  <c r="AV1427" i="4"/>
  <c r="AW1427" i="4"/>
  <c r="AW1496" i="4"/>
  <c r="AV1496" i="4"/>
  <c r="AV1592" i="4"/>
  <c r="AW1592" i="4"/>
  <c r="AV1408" i="4"/>
  <c r="AW1408" i="4"/>
  <c r="AV1395" i="4"/>
  <c r="AW1395" i="4"/>
  <c r="AV1410" i="4"/>
  <c r="AW1410" i="4"/>
  <c r="AV1400" i="4"/>
  <c r="AW1400" i="4"/>
  <c r="AV1581" i="4"/>
  <c r="AW1581" i="4"/>
  <c r="AV1658" i="4"/>
  <c r="AW1658" i="4"/>
  <c r="AV1668" i="4"/>
  <c r="AW1668" i="4"/>
  <c r="AV1548" i="4"/>
  <c r="AW1548" i="4"/>
  <c r="AV1781" i="4"/>
  <c r="AW1781" i="4"/>
  <c r="AW1673" i="4"/>
  <c r="AW1733" i="4"/>
  <c r="AV1914" i="4"/>
  <c r="AW1914" i="4"/>
  <c r="AV1888" i="4"/>
  <c r="AW1888" i="4"/>
  <c r="AV1821" i="4"/>
  <c r="AW1821" i="4"/>
  <c r="AV1742" i="4"/>
  <c r="AW1742" i="4"/>
  <c r="AW1809" i="4"/>
  <c r="AV1875" i="4"/>
  <c r="AW1875" i="4"/>
  <c r="AV1909" i="4"/>
  <c r="AW1909" i="4"/>
  <c r="AV1991" i="4"/>
  <c r="AW1991" i="4"/>
  <c r="AW1941" i="4"/>
  <c r="AV1852" i="4"/>
  <c r="AW1852" i="4"/>
  <c r="AV2023" i="4"/>
  <c r="AW2023" i="4"/>
  <c r="AV1988" i="4"/>
  <c r="AW1988" i="4"/>
  <c r="AV1983" i="4"/>
  <c r="AW1983" i="4"/>
  <c r="AW1929" i="4"/>
  <c r="AV1898" i="4"/>
  <c r="AW1898" i="4"/>
  <c r="AV1990" i="4"/>
  <c r="AW1990" i="4"/>
  <c r="AV24" i="4"/>
  <c r="AW24" i="4"/>
  <c r="AV91" i="4"/>
  <c r="AW91" i="4"/>
  <c r="AV38" i="4"/>
  <c r="AW38" i="4"/>
  <c r="AV115" i="4"/>
  <c r="AW115" i="4"/>
  <c r="AV89" i="4"/>
  <c r="AV189" i="4"/>
  <c r="AW189" i="4"/>
  <c r="AW235" i="4"/>
  <c r="AV317" i="4"/>
  <c r="AW317" i="4"/>
  <c r="AV420" i="4"/>
  <c r="AW420" i="4"/>
  <c r="AV518" i="4"/>
  <c r="AV369" i="4"/>
  <c r="AW369" i="4"/>
  <c r="AW432" i="4"/>
  <c r="AV489" i="4"/>
  <c r="AW489" i="4"/>
  <c r="AV386" i="4"/>
  <c r="AW386" i="4"/>
  <c r="AV492" i="4"/>
  <c r="AW492" i="4"/>
  <c r="AV573" i="4"/>
  <c r="AW573" i="4"/>
  <c r="AV524" i="4"/>
  <c r="AW524" i="4"/>
  <c r="AV571" i="4"/>
  <c r="AW571" i="4"/>
  <c r="AV531" i="4"/>
  <c r="AW531" i="4"/>
  <c r="AW426" i="4"/>
  <c r="AV550" i="4"/>
  <c r="AW550" i="4"/>
  <c r="AV562" i="4"/>
  <c r="AW562" i="4"/>
  <c r="AV523" i="4"/>
  <c r="AW523" i="4"/>
  <c r="AV610" i="4"/>
  <c r="AW610" i="4"/>
  <c r="AV675" i="4"/>
  <c r="AW675" i="4"/>
  <c r="AV668" i="4"/>
  <c r="AW668" i="4"/>
  <c r="AV667" i="4"/>
  <c r="AW667" i="4"/>
  <c r="AV666" i="4"/>
  <c r="AW666" i="4"/>
  <c r="AW588" i="4"/>
  <c r="AV588" i="4"/>
  <c r="AV735" i="4"/>
  <c r="AW735" i="4"/>
  <c r="AW705" i="4"/>
  <c r="AW731" i="4"/>
  <c r="AV825" i="4"/>
  <c r="AW825" i="4"/>
  <c r="AV1164" i="4"/>
  <c r="AW1164" i="4"/>
  <c r="AV1196" i="4"/>
  <c r="AW1196" i="4"/>
  <c r="AV1166" i="4"/>
  <c r="AW1166" i="4"/>
  <c r="AV1367" i="4"/>
  <c r="AV1272" i="4"/>
  <c r="AW1272" i="4"/>
  <c r="AV1274" i="4"/>
  <c r="AW1274" i="4"/>
  <c r="AV1220" i="4"/>
  <c r="AW1220" i="4"/>
  <c r="AV1250" i="4"/>
  <c r="AW1250" i="4"/>
  <c r="AW1301" i="4"/>
  <c r="AV1301" i="4"/>
  <c r="AV1284" i="4"/>
  <c r="AW1284" i="4"/>
  <c r="AV1371" i="4"/>
  <c r="AW1371" i="4"/>
  <c r="AV1479" i="4"/>
  <c r="AW1479" i="4"/>
  <c r="AV1468" i="4"/>
  <c r="AW1468" i="4"/>
  <c r="AW1482" i="4"/>
  <c r="AW1502" i="4"/>
  <c r="AV1502" i="4"/>
  <c r="AV1379" i="4"/>
  <c r="AW1379" i="4"/>
  <c r="AV1439" i="4"/>
  <c r="AW1439" i="4"/>
  <c r="AV1490" i="4"/>
  <c r="AV1401" i="4"/>
  <c r="AW1401" i="4"/>
  <c r="AV1404" i="4"/>
  <c r="AW1404" i="4"/>
  <c r="AV1600" i="4"/>
  <c r="AW1600" i="4"/>
  <c r="AV1628" i="4"/>
  <c r="AW1628" i="4"/>
  <c r="AV1613" i="4"/>
  <c r="AW1613" i="4"/>
  <c r="AV1769" i="4"/>
  <c r="AW1769" i="4"/>
  <c r="AV1837" i="4"/>
  <c r="AW1837" i="4"/>
  <c r="AV1725" i="4"/>
  <c r="AW1725" i="4"/>
  <c r="AV1822" i="4"/>
  <c r="AW1822" i="4"/>
  <c r="AV1871" i="4"/>
  <c r="AW1871" i="4"/>
  <c r="AV1839" i="4"/>
  <c r="AW1839" i="4"/>
  <c r="AV1718" i="4"/>
  <c r="AW1718" i="4"/>
  <c r="AV1787" i="4"/>
  <c r="AW1787" i="4"/>
  <c r="AV1709" i="4"/>
  <c r="AW1709" i="4"/>
  <c r="AV1867" i="4"/>
  <c r="AW1867" i="4"/>
  <c r="AW1877" i="4"/>
  <c r="AV1877" i="4"/>
  <c r="AV1947" i="4"/>
  <c r="AW1947" i="4"/>
  <c r="AV1892" i="4"/>
  <c r="AV1815" i="4"/>
  <c r="AW1815" i="4"/>
  <c r="AV2012" i="4"/>
  <c r="AW2012" i="4"/>
  <c r="AV1980" i="4"/>
  <c r="AV64" i="4"/>
  <c r="AW64" i="4"/>
  <c r="AV59" i="4"/>
  <c r="AW59" i="4"/>
  <c r="AV15" i="4"/>
  <c r="AW15" i="4"/>
  <c r="AV83" i="4"/>
  <c r="AW83" i="4"/>
  <c r="AV126" i="4"/>
  <c r="AW126" i="4"/>
  <c r="AV56" i="4"/>
  <c r="AW56" i="4"/>
  <c r="AV162" i="4"/>
  <c r="AW162" i="4"/>
  <c r="AW133" i="4"/>
  <c r="AV133" i="4"/>
  <c r="AV179" i="4"/>
  <c r="AV217" i="4"/>
  <c r="AW248" i="4"/>
  <c r="AW187" i="4"/>
  <c r="AV282" i="4"/>
  <c r="AW282" i="4"/>
  <c r="AV288" i="4"/>
  <c r="AW288" i="4"/>
  <c r="AV368" i="4"/>
  <c r="AV490" i="4"/>
  <c r="AW490" i="4"/>
  <c r="AV459" i="4"/>
  <c r="AW459" i="4"/>
  <c r="AW428" i="4"/>
  <c r="AW501" i="4"/>
  <c r="AV466" i="4"/>
  <c r="AW466" i="4"/>
  <c r="AV572" i="4"/>
  <c r="AW572" i="4"/>
  <c r="AV621" i="4"/>
  <c r="AW621" i="4"/>
  <c r="AW539" i="4"/>
  <c r="AV642" i="4"/>
  <c r="AW642" i="4"/>
  <c r="AV589" i="4"/>
  <c r="AW589" i="4"/>
  <c r="AV663" i="4"/>
  <c r="AV656" i="4"/>
  <c r="AW656" i="4"/>
  <c r="AW657" i="4"/>
  <c r="AV657" i="4"/>
  <c r="AW798" i="4"/>
  <c r="AW800" i="4"/>
  <c r="AW1159" i="4"/>
  <c r="AV1159" i="4"/>
  <c r="AV1214" i="4"/>
  <c r="AW1214" i="4"/>
  <c r="AV1201" i="4"/>
  <c r="AW1201" i="4"/>
  <c r="AV1197" i="4"/>
  <c r="AW1197" i="4"/>
  <c r="AV1219" i="4"/>
  <c r="AW1219" i="4"/>
  <c r="AV1315" i="4"/>
  <c r="AW1315" i="4"/>
  <c r="AV1248" i="4"/>
  <c r="AW1248" i="4"/>
  <c r="AV1280" i="4"/>
  <c r="AW1280" i="4"/>
  <c r="AV1269" i="4"/>
  <c r="AV1361" i="4"/>
  <c r="AW1361" i="4"/>
  <c r="AV1584" i="4"/>
  <c r="AW1584" i="4"/>
  <c r="AW1452" i="4"/>
  <c r="AV1452" i="4"/>
  <c r="AV1586" i="4"/>
  <c r="AW1586" i="4"/>
  <c r="AV1610" i="4"/>
  <c r="AW1610" i="4"/>
  <c r="AW1614" i="4"/>
  <c r="AV1655" i="4"/>
  <c r="AW1655" i="4"/>
  <c r="AV1765" i="4"/>
  <c r="AW1765" i="4"/>
  <c r="AV1705" i="4"/>
  <c r="AW1705" i="4"/>
  <c r="AV1710" i="4"/>
  <c r="AW1710" i="4"/>
  <c r="AV1777" i="4"/>
  <c r="AW1777" i="4"/>
  <c r="AV1652" i="4"/>
  <c r="AW1652" i="4"/>
  <c r="AV1724" i="4"/>
  <c r="AW1612" i="4"/>
  <c r="AV1612" i="4"/>
  <c r="AV1907" i="4"/>
  <c r="AW1907" i="4"/>
  <c r="AV1880" i="4"/>
  <c r="AW1880" i="4"/>
  <c r="AV2020" i="4"/>
  <c r="AW2020" i="4"/>
  <c r="AV1975" i="4"/>
  <c r="AW1975" i="4"/>
  <c r="AV2015" i="4"/>
  <c r="AW2015" i="4"/>
  <c r="AV2021" i="4"/>
  <c r="AW2021" i="4"/>
  <c r="AV62" i="4"/>
  <c r="AW62" i="4"/>
  <c r="AV28" i="4"/>
  <c r="AW28" i="4"/>
  <c r="AV19" i="4"/>
  <c r="AW19" i="4"/>
  <c r="AV90" i="4"/>
  <c r="AW90" i="4"/>
  <c r="AV158" i="4"/>
  <c r="AW158" i="4"/>
  <c r="AV163" i="4"/>
  <c r="AW163" i="4"/>
  <c r="AW217" i="4"/>
  <c r="AW209" i="4"/>
  <c r="AV257" i="4"/>
  <c r="AW257" i="4"/>
  <c r="AW256" i="4"/>
  <c r="AV227" i="4"/>
  <c r="AW227" i="4"/>
  <c r="AV232" i="4"/>
  <c r="AV336" i="4"/>
  <c r="AW336" i="4"/>
  <c r="AW348" i="4"/>
  <c r="AV348" i="4"/>
  <c r="AV354" i="4"/>
  <c r="AW354" i="4"/>
  <c r="AV462" i="4"/>
  <c r="AW462" i="4"/>
  <c r="AV463" i="4"/>
  <c r="AW463" i="4"/>
  <c r="AW494" i="4"/>
  <c r="AV494" i="4"/>
  <c r="AV513" i="4"/>
  <c r="AW513" i="4"/>
  <c r="AV505" i="4"/>
  <c r="AW505" i="4"/>
  <c r="AV548" i="4"/>
  <c r="AW548" i="4"/>
  <c r="AV585" i="4"/>
  <c r="AW585" i="4"/>
  <c r="AV561" i="4"/>
  <c r="AW561" i="4"/>
  <c r="AV578" i="4"/>
  <c r="AW578" i="4"/>
  <c r="AV582" i="4"/>
  <c r="AW582" i="4"/>
  <c r="AW626" i="4"/>
  <c r="AV626" i="4"/>
  <c r="AV674" i="4"/>
  <c r="AW674" i="4"/>
  <c r="AV672" i="4"/>
  <c r="AW672" i="4"/>
  <c r="AV741" i="4"/>
  <c r="AW741" i="4"/>
  <c r="AV653" i="4"/>
  <c r="AW653" i="4"/>
  <c r="AV660" i="4"/>
  <c r="AW660" i="4"/>
  <c r="AV804" i="4"/>
  <c r="AW804" i="4"/>
  <c r="AV713" i="4"/>
  <c r="AW713" i="4"/>
  <c r="AV839" i="4"/>
  <c r="AW839" i="4"/>
  <c r="AV1186" i="4"/>
  <c r="AW1186" i="4"/>
  <c r="AV1193" i="4"/>
  <c r="AW1193" i="4"/>
  <c r="AV1221" i="4"/>
  <c r="AW1221" i="4"/>
  <c r="AV1167" i="4"/>
  <c r="AW1167" i="4"/>
  <c r="AV1291" i="4"/>
  <c r="AW1291" i="4"/>
  <c r="AV1253" i="4"/>
  <c r="AV1251" i="4"/>
  <c r="AW1251" i="4"/>
  <c r="AV1266" i="4"/>
  <c r="AW1266" i="4"/>
  <c r="AV1457" i="4"/>
  <c r="AW1457" i="4"/>
  <c r="AV1456" i="4"/>
  <c r="AW1456" i="4"/>
  <c r="AV1593" i="4"/>
  <c r="AW1593" i="4"/>
  <c r="AV1551" i="4"/>
  <c r="AW1551" i="4"/>
  <c r="AV1573" i="4"/>
  <c r="AW1573" i="4"/>
  <c r="AV1411" i="4"/>
  <c r="AW1411" i="4"/>
  <c r="AV1577" i="4"/>
  <c r="AW1577" i="4"/>
  <c r="AV1507" i="4"/>
  <c r="AW1507" i="4"/>
  <c r="AV1664" i="4"/>
  <c r="AW1664" i="4"/>
  <c r="AV1572" i="4"/>
  <c r="AW1572" i="4"/>
  <c r="AV1545" i="4"/>
  <c r="AV1666" i="4"/>
  <c r="AW1666" i="4"/>
  <c r="AV1783" i="4"/>
  <c r="AW1783" i="4"/>
  <c r="AV1773" i="4"/>
  <c r="AW1773" i="4"/>
  <c r="AV1795" i="4"/>
  <c r="AW1795" i="4"/>
  <c r="AV1671" i="4"/>
  <c r="AW1671" i="4"/>
  <c r="AW1724" i="4"/>
  <c r="AV1686" i="4"/>
  <c r="AW1686" i="4"/>
  <c r="AV1695" i="4"/>
  <c r="AW1695" i="4"/>
  <c r="AV1662" i="4"/>
  <c r="AW1662" i="4"/>
  <c r="AV1707" i="4"/>
  <c r="AW1707" i="4"/>
  <c r="AV1803" i="4"/>
  <c r="AW1803" i="4"/>
  <c r="AV1897" i="4"/>
  <c r="AW1897" i="4"/>
  <c r="AV1849" i="4"/>
  <c r="AW1849" i="4"/>
  <c r="AV1776" i="4"/>
  <c r="AW1776" i="4"/>
  <c r="AV1698" i="4"/>
  <c r="AW1698" i="4"/>
  <c r="AW1805" i="4"/>
  <c r="AV1879" i="4"/>
  <c r="AW1879" i="4"/>
  <c r="AV1886" i="4"/>
  <c r="AW1886" i="4"/>
  <c r="AV1731" i="4"/>
  <c r="AW1731" i="4"/>
  <c r="AV1835" i="4"/>
  <c r="AW1835" i="4"/>
  <c r="AV2026" i="4"/>
  <c r="AW2026" i="4"/>
  <c r="AV1998" i="4"/>
  <c r="AW1998" i="4"/>
  <c r="AW1857" i="4"/>
  <c r="AV1984" i="4"/>
  <c r="AW1984" i="4"/>
  <c r="AV2027" i="4"/>
  <c r="AW2027" i="4"/>
  <c r="AV1970" i="4"/>
  <c r="AV2028" i="4"/>
  <c r="AW2028" i="4"/>
  <c r="AV1933" i="4"/>
  <c r="AW1933" i="4"/>
  <c r="AV1974" i="4"/>
  <c r="AW1974" i="4"/>
  <c r="AV2018" i="4"/>
  <c r="AW2018" i="4"/>
  <c r="AV2031" i="4"/>
  <c r="AW2031" i="4"/>
  <c r="AW46" i="4"/>
  <c r="AV46" i="4"/>
  <c r="AV23" i="4"/>
  <c r="AW23" i="4"/>
  <c r="AV99" i="4"/>
  <c r="AV132" i="4"/>
  <c r="AV258" i="4"/>
  <c r="AV204" i="4"/>
  <c r="AW204" i="4"/>
  <c r="AV285" i="4"/>
  <c r="AW285" i="4"/>
  <c r="AV216" i="4"/>
  <c r="AV312" i="4"/>
  <c r="AW312" i="4"/>
  <c r="AV313" i="4"/>
  <c r="AW313" i="4"/>
  <c r="AV342" i="4"/>
  <c r="AW342" i="4"/>
  <c r="AV399" i="4"/>
  <c r="AV427" i="4"/>
  <c r="AV540" i="4"/>
  <c r="AV553" i="4"/>
  <c r="AW553" i="4"/>
  <c r="AV529" i="4"/>
  <c r="AW529" i="4"/>
  <c r="AW649" i="4"/>
  <c r="AV649" i="4"/>
  <c r="AW594" i="4"/>
  <c r="AV685" i="4"/>
  <c r="AW635" i="4"/>
  <c r="AV635" i="4"/>
  <c r="AV788" i="4"/>
  <c r="AW788" i="4"/>
  <c r="AV688" i="4"/>
  <c r="AW688" i="4"/>
  <c r="AV724" i="4"/>
  <c r="AW724" i="4"/>
  <c r="AV754" i="4"/>
  <c r="AY755" i="4" s="1"/>
  <c r="AW754" i="4"/>
  <c r="AW739" i="4"/>
  <c r="AV801" i="4"/>
  <c r="AW801" i="4"/>
  <c r="AV798" i="4"/>
  <c r="AV712" i="4"/>
  <c r="AW712" i="4"/>
  <c r="AV1215" i="4"/>
  <c r="AW1215" i="4"/>
  <c r="AV1198" i="4"/>
  <c r="AW1198" i="4"/>
  <c r="AV1180" i="4"/>
  <c r="AW1180" i="4"/>
  <c r="AV1261" i="4"/>
  <c r="AW1261" i="4"/>
  <c r="AV1231" i="4"/>
  <c r="AW1231" i="4"/>
  <c r="AV1276" i="4"/>
  <c r="AW1276" i="4"/>
  <c r="AV1338" i="4"/>
  <c r="AW1338" i="4"/>
  <c r="AV1329" i="4"/>
  <c r="AW1329" i="4"/>
  <c r="AV1349" i="4"/>
  <c r="AW1349" i="4"/>
  <c r="AV1321" i="4"/>
  <c r="AW1321" i="4"/>
  <c r="AW1311" i="4"/>
  <c r="AV1311" i="4"/>
  <c r="AV1504" i="4"/>
  <c r="AW1504" i="4"/>
  <c r="AV1435" i="4"/>
  <c r="AW1435" i="4"/>
  <c r="AW1490" i="4"/>
  <c r="AV1508" i="4"/>
  <c r="AW1508" i="4"/>
  <c r="AW1602" i="4"/>
  <c r="AV1547" i="4"/>
  <c r="AW1547" i="4"/>
  <c r="AV1529" i="4"/>
  <c r="AW1529" i="4"/>
  <c r="AV1550" i="4"/>
  <c r="AW1550" i="4"/>
  <c r="AV1611" i="4"/>
  <c r="AW1611" i="4"/>
  <c r="AV1624" i="4"/>
  <c r="AV1574" i="4"/>
  <c r="AW1574" i="4"/>
  <c r="AV1590" i="4"/>
  <c r="AW1590" i="4"/>
  <c r="AV1708" i="4"/>
  <c r="AW1708" i="4"/>
  <c r="AV1774" i="4"/>
  <c r="AW1774" i="4"/>
  <c r="AV1799" i="4"/>
  <c r="AW1799" i="4"/>
  <c r="AV1617" i="4"/>
  <c r="AW1617" i="4"/>
  <c r="AV1665" i="4"/>
  <c r="AV1857" i="4"/>
  <c r="AV1900" i="4"/>
  <c r="AW1900" i="4"/>
  <c r="AV1838" i="4"/>
  <c r="AW1838" i="4"/>
  <c r="AV1910" i="4"/>
  <c r="AW1910" i="4"/>
  <c r="AV1887" i="4"/>
  <c r="AW1887" i="4"/>
  <c r="AV1712" i="4"/>
  <c r="AV1889" i="4"/>
  <c r="AW1889" i="4"/>
  <c r="AW1918" i="4"/>
  <c r="AV1918" i="4"/>
  <c r="AV1952" i="4"/>
  <c r="AW1952" i="4"/>
  <c r="AV1912" i="4"/>
  <c r="AW1912" i="4"/>
  <c r="AV2010" i="4"/>
  <c r="AW2010" i="4"/>
  <c r="AV1882" i="4"/>
  <c r="AW1882" i="4"/>
  <c r="AV2033" i="4"/>
  <c r="AW2033" i="4"/>
  <c r="AV1919" i="4"/>
  <c r="AW1919" i="4"/>
  <c r="AV1986" i="4"/>
  <c r="AW1986" i="4"/>
  <c r="AV41" i="4"/>
  <c r="AW41" i="4"/>
  <c r="AV88" i="4"/>
  <c r="AW88" i="4"/>
  <c r="AV117" i="4"/>
  <c r="AW117" i="4"/>
  <c r="AV104" i="4"/>
  <c r="AW104" i="4"/>
  <c r="AW231" i="4"/>
  <c r="AW258" i="4"/>
  <c r="AV261" i="4"/>
  <c r="AW261" i="4"/>
  <c r="AV403" i="4"/>
  <c r="AW368" i="4"/>
  <c r="AV370" i="4"/>
  <c r="AW370" i="4"/>
  <c r="AV396" i="4"/>
  <c r="AW399" i="4"/>
  <c r="AW427" i="4"/>
  <c r="AW408" i="4"/>
  <c r="AV454" i="4"/>
  <c r="AW454" i="4"/>
  <c r="AV458" i="4"/>
  <c r="AW458" i="4"/>
  <c r="AV468" i="4"/>
  <c r="AW468" i="4"/>
  <c r="AV483" i="4"/>
  <c r="AW483" i="4"/>
  <c r="AV433" i="4"/>
  <c r="AW433" i="4"/>
  <c r="AV537" i="4"/>
  <c r="AW537" i="4"/>
  <c r="AW540" i="4"/>
  <c r="AW541" i="4"/>
  <c r="AW583" i="4"/>
  <c r="AV617" i="4"/>
  <c r="AV604" i="4"/>
  <c r="AW604" i="4"/>
  <c r="AV695" i="4"/>
  <c r="AV733" i="4"/>
  <c r="AW706" i="4"/>
  <c r="AV795" i="4"/>
  <c r="AV837" i="4"/>
  <c r="AW837" i="4"/>
  <c r="AV803" i="4"/>
  <c r="AV842" i="4"/>
  <c r="AW842" i="4"/>
  <c r="AV846" i="4"/>
  <c r="AV1210" i="4"/>
  <c r="AW1210" i="4"/>
  <c r="AV1199" i="4"/>
  <c r="AW1199" i="4"/>
  <c r="AV1273" i="4"/>
  <c r="AW1273" i="4"/>
  <c r="AV1247" i="4"/>
  <c r="AW1247" i="4"/>
  <c r="AV1265" i="4"/>
  <c r="AW1265" i="4"/>
  <c r="AV1330" i="4"/>
  <c r="AW1330" i="4"/>
  <c r="AV1372" i="4"/>
  <c r="AW1372" i="4"/>
  <c r="AV1326" i="4"/>
  <c r="AW1326" i="4"/>
  <c r="AV1465" i="4"/>
  <c r="AW1465" i="4"/>
  <c r="AW1365" i="4"/>
  <c r="AV1365" i="4"/>
  <c r="AV1369" i="4"/>
  <c r="AW1369" i="4"/>
  <c r="AV1604" i="4"/>
  <c r="AW1604" i="4"/>
  <c r="AV1587" i="4"/>
  <c r="AW1587" i="4"/>
  <c r="AV1397" i="4"/>
  <c r="AW1397" i="4"/>
  <c r="AV1525" i="4"/>
  <c r="AW1525" i="4"/>
  <c r="AW1378" i="4"/>
  <c r="AV1378" i="4"/>
  <c r="AW1440" i="4"/>
  <c r="AV1440" i="4"/>
  <c r="AW1385" i="4"/>
  <c r="AV1385" i="4"/>
  <c r="AV1446" i="4"/>
  <c r="AW1446" i="4"/>
  <c r="AW1624" i="4"/>
  <c r="AV1531" i="4"/>
  <c r="AW1531" i="4"/>
  <c r="AV1672" i="4"/>
  <c r="AW1672" i="4"/>
  <c r="AW1632" i="4"/>
  <c r="AV1585" i="4"/>
  <c r="AW1585" i="4"/>
  <c r="AV1627" i="4"/>
  <c r="AW1627" i="4"/>
  <c r="AW1737" i="4"/>
  <c r="AV1788" i="4"/>
  <c r="AW1788" i="4"/>
  <c r="AV1719" i="4"/>
  <c r="AW1719" i="4"/>
  <c r="AV1778" i="4"/>
  <c r="AW1778" i="4"/>
  <c r="AV1791" i="4"/>
  <c r="AW1791" i="4"/>
  <c r="AV1746" i="4"/>
  <c r="AW1746" i="4"/>
  <c r="AW1615" i="4"/>
  <c r="AW1692" i="4"/>
  <c r="AV1692" i="4"/>
  <c r="AV1643" i="4"/>
  <c r="AW1727" i="4"/>
  <c r="AW1854" i="4"/>
  <c r="AV1854" i="4"/>
  <c r="AW1797" i="4"/>
  <c r="AV1797" i="4"/>
  <c r="AV1739" i="4"/>
  <c r="AW1739" i="4"/>
  <c r="AV1894" i="4"/>
  <c r="AW1894" i="4"/>
  <c r="AV1961" i="4"/>
  <c r="AW1961" i="4"/>
  <c r="AV2029" i="4"/>
  <c r="AW2029" i="4"/>
  <c r="AV1968" i="4"/>
  <c r="AW1968" i="4"/>
  <c r="AV1816" i="4"/>
  <c r="AV1982" i="4"/>
  <c r="AW1982" i="4"/>
  <c r="AV1989" i="4"/>
  <c r="AW1989" i="4"/>
  <c r="AV1916" i="4"/>
  <c r="AW1916" i="4"/>
  <c r="AV1967" i="4"/>
  <c r="AW1967" i="4"/>
  <c r="AV2036" i="4"/>
  <c r="AW2036" i="4"/>
  <c r="AV71" i="4"/>
  <c r="AW71" i="4"/>
  <c r="AV44" i="4"/>
  <c r="AW44" i="4"/>
  <c r="AV164" i="4"/>
  <c r="AW164" i="4"/>
  <c r="AV178" i="4"/>
  <c r="AW178" i="4"/>
  <c r="AV125" i="4"/>
  <c r="AW125" i="4"/>
  <c r="AV102" i="4"/>
  <c r="AW218" i="4"/>
  <c r="AV218" i="4"/>
  <c r="AW232" i="4"/>
  <c r="AW338" i="4"/>
  <c r="AV349" i="4"/>
  <c r="AW349" i="4"/>
  <c r="AV405" i="4"/>
  <c r="AV451" i="4"/>
  <c r="AW451" i="4"/>
  <c r="AV467" i="4"/>
  <c r="AW467" i="4"/>
  <c r="AV424" i="4"/>
  <c r="AW424" i="4"/>
  <c r="AV543" i="4"/>
  <c r="AV549" i="4"/>
  <c r="AW549" i="4"/>
  <c r="AV539" i="4"/>
  <c r="AW574" i="4"/>
  <c r="AV530" i="4"/>
  <c r="AW530" i="4"/>
  <c r="AW514" i="4"/>
  <c r="AV514" i="4"/>
  <c r="AW620" i="4"/>
  <c r="AW659" i="4"/>
  <c r="AW650" i="4"/>
  <c r="AV650" i="4"/>
  <c r="AV682" i="4"/>
  <c r="AW658" i="4"/>
  <c r="AV658" i="4"/>
  <c r="AW695" i="4"/>
  <c r="AV707" i="4"/>
  <c r="AW707" i="4"/>
  <c r="AV757" i="4"/>
  <c r="AW757" i="4"/>
  <c r="AW795" i="4"/>
  <c r="AV777" i="4"/>
  <c r="AW777" i="4"/>
  <c r="AW791" i="4"/>
  <c r="AW803" i="4"/>
  <c r="AV845" i="4"/>
  <c r="AW845" i="4"/>
  <c r="AV792" i="4"/>
  <c r="AW792" i="4"/>
  <c r="AV1205" i="4"/>
  <c r="AW1205" i="4"/>
  <c r="AV793" i="4"/>
  <c r="AW793" i="4"/>
  <c r="AV1182" i="4"/>
  <c r="AW1182" i="4"/>
  <c r="AV1170" i="4"/>
  <c r="AW1170" i="4"/>
  <c r="AV1163" i="4"/>
  <c r="AW1163" i="4"/>
  <c r="AV1255" i="4"/>
  <c r="AW1255" i="4"/>
  <c r="AV1293" i="4"/>
  <c r="AW1293" i="4"/>
  <c r="AV1305" i="4"/>
  <c r="AW1305" i="4"/>
  <c r="AV1252" i="4"/>
  <c r="AW1252" i="4"/>
  <c r="AW1367" i="4"/>
  <c r="AV1337" i="4"/>
  <c r="AW1337" i="4"/>
  <c r="AW1366" i="4"/>
  <c r="AV1366" i="4"/>
  <c r="AV1413" i="4"/>
  <c r="AW1413" i="4"/>
  <c r="AV1511" i="4"/>
  <c r="AW1511" i="4"/>
  <c r="AV1380" i="4"/>
  <c r="AW1380" i="4"/>
  <c r="AV1639" i="4"/>
  <c r="AW1639" i="4"/>
  <c r="AV1682" i="4"/>
  <c r="AW1682" i="4"/>
  <c r="AW1669" i="4"/>
  <c r="AV1636" i="4"/>
  <c r="AV1735" i="4"/>
  <c r="AW1735" i="4"/>
  <c r="AW1729" i="4"/>
  <c r="AV1649" i="4"/>
  <c r="AW1649" i="4"/>
  <c r="AV1767" i="4"/>
  <c r="AW1767" i="4"/>
  <c r="AW1701" i="4"/>
  <c r="AV1713" i="4"/>
  <c r="AW1713" i="4"/>
  <c r="AV1763" i="4"/>
  <c r="AW1763" i="4"/>
  <c r="AV1720" i="4"/>
  <c r="AW1720" i="4"/>
  <c r="AV1896" i="4"/>
  <c r="AW1896" i="4"/>
  <c r="AV1768" i="4"/>
  <c r="AW1768" i="4"/>
  <c r="AW1800" i="4"/>
  <c r="AW1734" i="4"/>
  <c r="AV1734" i="4"/>
  <c r="AV1824" i="4"/>
  <c r="AW1824" i="4"/>
  <c r="AV1890" i="4"/>
  <c r="AW1890" i="4"/>
  <c r="AW1925" i="4"/>
  <c r="AW1980" i="4"/>
  <c r="AV1949" i="4"/>
  <c r="AW1949" i="4"/>
  <c r="AV2016" i="4"/>
  <c r="AW2016" i="4"/>
  <c r="AV1936" i="4"/>
  <c r="AW1936" i="4"/>
  <c r="AV2040" i="4"/>
  <c r="AW2040" i="4"/>
  <c r="AW1981" i="4"/>
  <c r="AV118" i="4"/>
  <c r="AW118" i="4"/>
  <c r="AV66" i="4"/>
  <c r="AW66" i="4"/>
  <c r="AV159" i="4"/>
  <c r="AW159" i="4"/>
  <c r="AV36" i="4"/>
  <c r="AV33" i="4"/>
  <c r="AV35" i="4"/>
  <c r="AV34" i="4"/>
  <c r="AW102" i="4"/>
  <c r="AV176" i="4"/>
  <c r="AW176" i="4"/>
  <c r="AV207" i="4"/>
  <c r="AW207" i="4"/>
  <c r="AW175" i="4"/>
  <c r="AW234" i="4"/>
  <c r="AV214" i="4"/>
  <c r="AW214" i="4"/>
  <c r="AW250" i="4"/>
  <c r="AW179" i="4"/>
  <c r="AW260" i="4"/>
  <c r="AV339" i="4"/>
  <c r="AW339" i="4"/>
  <c r="AV302" i="4"/>
  <c r="AW302" i="4"/>
  <c r="AV315" i="4"/>
  <c r="AW315" i="4"/>
  <c r="AV406" i="4"/>
  <c r="AV390" i="4"/>
  <c r="AW390" i="4"/>
  <c r="AV464" i="4"/>
  <c r="AW464" i="4"/>
  <c r="AV385" i="4"/>
  <c r="AW385" i="4"/>
  <c r="AW518" i="4"/>
  <c r="AW543" i="4"/>
  <c r="AW481" i="4"/>
  <c r="AV481" i="4"/>
  <c r="AV551" i="4"/>
  <c r="AW551" i="4"/>
  <c r="AV555" i="4"/>
  <c r="AW555" i="4"/>
  <c r="AW617" i="4"/>
  <c r="AW593" i="4"/>
  <c r="AV661" i="4"/>
  <c r="AW661" i="4"/>
  <c r="AW685" i="4"/>
  <c r="AV673" i="4"/>
  <c r="AW673" i="4"/>
  <c r="AV694" i="4"/>
  <c r="AW694" i="4"/>
  <c r="AW682" i="4"/>
  <c r="AV662" i="4"/>
  <c r="AW662" i="4"/>
  <c r="AV738" i="4"/>
  <c r="AV759" i="4"/>
  <c r="AW759" i="4"/>
  <c r="AW647" i="4"/>
  <c r="AV647" i="4"/>
  <c r="AW715" i="4"/>
  <c r="AV848" i="4"/>
  <c r="AW848" i="4"/>
  <c r="AW851" i="4"/>
  <c r="AV816" i="4"/>
  <c r="AV821" i="4"/>
  <c r="AW1147" i="4"/>
  <c r="AV1147" i="4"/>
  <c r="AV1209" i="4"/>
  <c r="AW1209" i="4"/>
  <c r="AV790" i="4"/>
  <c r="AW790" i="4"/>
  <c r="AV1175" i="4"/>
  <c r="AW1175" i="4"/>
  <c r="AV1227" i="4"/>
  <c r="AW1227" i="4"/>
  <c r="AV1146" i="4"/>
  <c r="AW1146" i="4"/>
  <c r="AV1211" i="4"/>
  <c r="AW1211" i="4"/>
  <c r="AV1270" i="4"/>
  <c r="AW1270" i="4"/>
  <c r="AV1232" i="4"/>
  <c r="AW1232" i="4"/>
  <c r="AV1351" i="4"/>
  <c r="AW1351" i="4"/>
  <c r="AV1281" i="4"/>
  <c r="AW1281" i="4"/>
  <c r="AW1370" i="4"/>
  <c r="AV1370" i="4"/>
  <c r="AW1358" i="4"/>
  <c r="AV1358" i="4"/>
  <c r="AV1470" i="4"/>
  <c r="AW1470" i="4"/>
  <c r="AV1352" i="4"/>
  <c r="AV1335" i="4"/>
  <c r="AW1335" i="4"/>
  <c r="AV1451" i="4"/>
  <c r="AW1451" i="4"/>
  <c r="AV1422" i="4"/>
  <c r="AW1422" i="4"/>
  <c r="AV1407" i="4"/>
  <c r="AW1407" i="4"/>
  <c r="AV1578" i="4"/>
  <c r="AW1578" i="4"/>
  <c r="AV1469" i="4"/>
  <c r="AW1469" i="4"/>
  <c r="AV1518" i="4"/>
  <c r="AW1518" i="4"/>
  <c r="AV1661" i="4"/>
  <c r="AW1661" i="4"/>
  <c r="AV1509" i="4"/>
  <c r="AW1509" i="4"/>
  <c r="AV1591" i="4"/>
  <c r="AW1591" i="4"/>
  <c r="AV1667" i="4"/>
  <c r="AW1667" i="4"/>
  <c r="AW1570" i="4"/>
  <c r="AW1515" i="4"/>
  <c r="AW1651" i="4"/>
  <c r="AV1651" i="4"/>
  <c r="AV1607" i="4"/>
  <c r="AW1607" i="4"/>
  <c r="AV1732" i="4"/>
  <c r="AW1732" i="4"/>
  <c r="AV1620" i="4"/>
  <c r="AW1620" i="4"/>
  <c r="AV1681" i="4"/>
  <c r="AW1681" i="4"/>
  <c r="AV1771" i="4"/>
  <c r="AW1771" i="4"/>
  <c r="AV1729" i="4"/>
  <c r="AV1782" i="4"/>
  <c r="AW1931" i="4"/>
  <c r="AV1931" i="4"/>
  <c r="AV1913" i="4"/>
  <c r="AW1913" i="4"/>
  <c r="AV1812" i="4"/>
  <c r="AW1812" i="4"/>
  <c r="AV1891" i="4"/>
  <c r="AW1891" i="4"/>
  <c r="AV1906" i="4"/>
  <c r="AW1906" i="4"/>
  <c r="AW1770" i="4"/>
  <c r="AV1770" i="4"/>
  <c r="AW1804" i="4"/>
  <c r="AV2043" i="4"/>
  <c r="AW2043" i="4"/>
  <c r="AV2038" i="4"/>
  <c r="AW2038" i="4"/>
  <c r="AV2019" i="4"/>
  <c r="AW2019" i="4"/>
  <c r="AV1996" i="4"/>
  <c r="AW1996" i="4"/>
  <c r="AV2013" i="4"/>
  <c r="AW2013" i="4"/>
  <c r="AV96" i="4"/>
  <c r="AW96" i="4"/>
  <c r="AV87" i="4"/>
  <c r="AW87" i="4"/>
  <c r="AV67" i="4"/>
  <c r="AW67" i="4"/>
  <c r="AV45" i="4"/>
  <c r="AW45" i="4"/>
  <c r="AW184" i="4"/>
  <c r="AV184" i="4"/>
  <c r="AV156" i="4"/>
  <c r="AW156" i="4"/>
  <c r="AW183" i="4"/>
  <c r="AV289" i="4"/>
  <c r="AW289" i="4"/>
  <c r="AW240" i="4"/>
  <c r="AV240" i="4"/>
  <c r="AV280" i="4"/>
  <c r="AW280" i="4"/>
  <c r="AV303" i="4"/>
  <c r="AW303" i="4"/>
  <c r="AV301" i="4"/>
  <c r="AW301" i="4"/>
  <c r="AW405" i="4"/>
  <c r="AW406" i="4"/>
  <c r="AW453" i="4"/>
  <c r="AW403" i="4"/>
  <c r="AV381" i="4"/>
  <c r="AW381" i="4"/>
  <c r="AW542" i="4"/>
  <c r="AV504" i="4"/>
  <c r="AW504" i="4"/>
  <c r="AV520" i="4"/>
  <c r="AW520" i="4"/>
  <c r="AV502" i="4"/>
  <c r="AW502" i="4"/>
  <c r="AV471" i="4"/>
  <c r="AW471" i="4"/>
  <c r="AW526" i="4"/>
  <c r="AV624" i="4"/>
  <c r="AW624" i="4"/>
  <c r="AV632" i="4"/>
  <c r="AW632" i="4"/>
  <c r="AV687" i="4"/>
  <c r="AW663" i="4"/>
  <c r="AW704" i="4"/>
  <c r="AW738" i="4"/>
  <c r="AV698" i="4"/>
  <c r="AV700" i="4"/>
  <c r="AV732" i="4"/>
  <c r="AV760" i="4"/>
  <c r="AW760" i="4"/>
  <c r="AV847" i="4"/>
  <c r="AW847" i="4"/>
  <c r="AV853" i="4"/>
  <c r="AW853" i="4"/>
  <c r="AW816" i="4"/>
  <c r="AW821" i="4"/>
  <c r="AW852" i="4"/>
  <c r="AV844" i="4"/>
  <c r="AW844" i="4"/>
  <c r="AW799" i="4"/>
  <c r="AV799" i="4"/>
  <c r="AV838" i="4"/>
  <c r="AW838" i="4"/>
  <c r="AV1168" i="4"/>
  <c r="AW1168" i="4"/>
  <c r="AV1183" i="4"/>
  <c r="AW1183" i="4"/>
  <c r="AV1172" i="4"/>
  <c r="AW1172" i="4"/>
  <c r="AV1160" i="4"/>
  <c r="AW1160" i="4"/>
  <c r="AV1202" i="4"/>
  <c r="AW1202" i="4"/>
  <c r="AV1195" i="4"/>
  <c r="AW1195" i="4"/>
  <c r="AV1213" i="4"/>
  <c r="AW1213" i="4"/>
  <c r="AV1156" i="4"/>
  <c r="AW1233" i="4"/>
  <c r="AV1233" i="4"/>
  <c r="AV1278" i="4"/>
  <c r="AW1278" i="4"/>
  <c r="AV1409" i="4"/>
  <c r="AW1409" i="4"/>
  <c r="AV1533" i="4"/>
  <c r="AW1533" i="4"/>
  <c r="AV1412" i="4"/>
  <c r="AW1412" i="4"/>
  <c r="AV1431" i="4"/>
  <c r="AV1433" i="4" s="1"/>
  <c r="AW1431" i="4"/>
  <c r="AW1433" i="4" s="1"/>
  <c r="AW1483" i="4"/>
  <c r="AV1483" i="4"/>
  <c r="AV1424" i="4"/>
  <c r="AV1644" i="4"/>
  <c r="AW1644" i="4"/>
  <c r="AV1503" i="4"/>
  <c r="AW1503" i="4"/>
  <c r="AV1676" i="4"/>
  <c r="AW1676" i="4"/>
  <c r="AV1626" i="4"/>
  <c r="AW1626" i="4"/>
  <c r="AV1570" i="4"/>
  <c r="AW1596" i="4"/>
  <c r="AV1510" i="4"/>
  <c r="AW1510" i="4"/>
  <c r="AV1595" i="4"/>
  <c r="AW1595" i="4"/>
  <c r="AV1601" i="4"/>
  <c r="AV1740" i="4"/>
  <c r="AW1740" i="4"/>
  <c r="AV1792" i="4"/>
  <c r="AW1792" i="4"/>
  <c r="AV1753" i="4"/>
  <c r="AW1753" i="4"/>
  <c r="AV1847" i="4"/>
  <c r="AW1847" i="4"/>
  <c r="AV1784" i="4"/>
  <c r="AW1784" i="4"/>
  <c r="AV1693" i="4"/>
  <c r="AW1693" i="4"/>
  <c r="AV1717" i="4"/>
  <c r="AW1717" i="4"/>
  <c r="AW1817" i="4"/>
  <c r="AV1860" i="4"/>
  <c r="AW1860" i="4"/>
  <c r="AV1895" i="4"/>
  <c r="AW1895" i="4"/>
  <c r="AW1973" i="4"/>
  <c r="AV1973" i="4"/>
  <c r="AV1883" i="4"/>
  <c r="AW1883" i="4"/>
  <c r="AV1995" i="4"/>
  <c r="AW1995" i="4"/>
  <c r="AV2022" i="4"/>
  <c r="AW2022" i="4"/>
  <c r="AV1903" i="4"/>
  <c r="AW1903" i="4"/>
  <c r="AV1836" i="4"/>
  <c r="AW1955" i="4"/>
  <c r="AV1955" i="4"/>
  <c r="AW48" i="4"/>
  <c r="AV48" i="4"/>
  <c r="AW100" i="4"/>
  <c r="AV70" i="4"/>
  <c r="AW70" i="4"/>
  <c r="AV47" i="4"/>
  <c r="AW47" i="4"/>
  <c r="AW89" i="4"/>
  <c r="AV69" i="4"/>
  <c r="AW69" i="4"/>
  <c r="AV205" i="4"/>
  <c r="AW205" i="4"/>
  <c r="AW239" i="4"/>
  <c r="AV319" i="4"/>
  <c r="AW319" i="4"/>
  <c r="AW347" i="4"/>
  <c r="AW396" i="4"/>
  <c r="AW355" i="4"/>
  <c r="AW421" i="4"/>
  <c r="AV421" i="4"/>
  <c r="AV547" i="4"/>
  <c r="AW547" i="4"/>
  <c r="AV558" i="4"/>
  <c r="AW558" i="4"/>
  <c r="AV500" i="4"/>
  <c r="AW500" i="4"/>
  <c r="AV643" i="4"/>
  <c r="AW606" i="4"/>
  <c r="AV606" i="4"/>
  <c r="AV587" i="4"/>
  <c r="AW587" i="4"/>
  <c r="AV569" i="4"/>
  <c r="AW569" i="4"/>
  <c r="AV609" i="4"/>
  <c r="AW609" i="4"/>
  <c r="AW643" i="4"/>
  <c r="AV693" i="4"/>
  <c r="AW693" i="4"/>
  <c r="AW684" i="4"/>
  <c r="AV664" i="4"/>
  <c r="AW664" i="4"/>
  <c r="AV720" i="4"/>
  <c r="AW720" i="4"/>
  <c r="AV655" i="4"/>
  <c r="AW655" i="4"/>
  <c r="AW698" i="4"/>
  <c r="AW700" i="4"/>
  <c r="AW732" i="4"/>
  <c r="AW702" i="4"/>
  <c r="AW644" i="4"/>
  <c r="AV652" i="4"/>
  <c r="AW652" i="4"/>
  <c r="AW733" i="4"/>
  <c r="AV835" i="4"/>
  <c r="AW835" i="4"/>
  <c r="AV814" i="4"/>
  <c r="AW814" i="4"/>
  <c r="AV1148" i="4"/>
  <c r="AW1148" i="4"/>
  <c r="AV1271" i="4"/>
  <c r="AW1271" i="4"/>
  <c r="AW1229" i="4"/>
  <c r="AV1229" i="4"/>
  <c r="AV1294" i="4"/>
  <c r="AW1294" i="4"/>
  <c r="AV1327" i="4"/>
  <c r="AW1327" i="4"/>
  <c r="AV1481" i="4"/>
  <c r="AW1481" i="4"/>
  <c r="AV1325" i="4"/>
  <c r="AW1325" i="4"/>
  <c r="AV1333" i="4"/>
  <c r="AW1333" i="4"/>
  <c r="AV1454" i="4"/>
  <c r="AW1454" i="4"/>
  <c r="AV1588" i="4"/>
  <c r="AW1588" i="4"/>
  <c r="AW1442" i="4"/>
  <c r="AV1442" i="4"/>
  <c r="AW1492" i="4"/>
  <c r="AV1492" i="4"/>
  <c r="AV1418" i="4"/>
  <c r="AW1418" i="4"/>
  <c r="AW1522" i="4"/>
  <c r="AV1634" i="4"/>
  <c r="AW1634" i="4"/>
  <c r="AW1598" i="4"/>
  <c r="AV1553" i="4"/>
  <c r="AW1553" i="4"/>
  <c r="AW1601" i="4"/>
  <c r="AV1543" i="4"/>
  <c r="AW1543" i="4"/>
  <c r="AW1637" i="4"/>
  <c r="AW1665" i="4"/>
  <c r="AV1599" i="4"/>
  <c r="AW1599" i="4"/>
  <c r="AW1678" i="4"/>
  <c r="AV1743" i="4"/>
  <c r="AW1743" i="4"/>
  <c r="AV1754" i="4"/>
  <c r="AW1754" i="4"/>
  <c r="AV1653" i="4"/>
  <c r="AW1653" i="4"/>
  <c r="AV1714" i="4"/>
  <c r="AW1714" i="4"/>
  <c r="AW1861" i="4"/>
  <c r="AV1917" i="4"/>
  <c r="AW1917" i="4"/>
  <c r="AV1866" i="4"/>
  <c r="AW1866" i="4"/>
  <c r="AV1920" i="4"/>
  <c r="AW1920" i="4"/>
  <c r="AV1844" i="4"/>
  <c r="AW1844" i="4"/>
  <c r="AW1808" i="4"/>
  <c r="AV1870" i="4"/>
  <c r="AW1870" i="4"/>
  <c r="AV1736" i="4"/>
  <c r="AW1736" i="4"/>
  <c r="AW1704" i="4"/>
  <c r="AV1704" i="4"/>
  <c r="AV1862" i="4"/>
  <c r="AW1862" i="4"/>
  <c r="AV2004" i="4"/>
  <c r="AW2004" i="4"/>
  <c r="AV1884" i="4"/>
  <c r="AW1884" i="4"/>
  <c r="AV1915" i="4"/>
  <c r="AW1915" i="4"/>
  <c r="AV2006" i="4"/>
  <c r="AW2006" i="4"/>
  <c r="AV2009" i="4"/>
  <c r="AW2009" i="4"/>
  <c r="AV288" i="2"/>
  <c r="AV285" i="2"/>
  <c r="AV184" i="2"/>
  <c r="AV239" i="2"/>
  <c r="AV160" i="2"/>
  <c r="AV251" i="2"/>
  <c r="AV154" i="2"/>
  <c r="AV406" i="2"/>
  <c r="AV229" i="2"/>
  <c r="AV301" i="2"/>
  <c r="AV365" i="2"/>
  <c r="AW386" i="2"/>
  <c r="AV386" i="2"/>
  <c r="AV352" i="2"/>
  <c r="AV338" i="2"/>
  <c r="AV393" i="2"/>
  <c r="AW338" i="2"/>
  <c r="AW309" i="2"/>
  <c r="AV309" i="2"/>
  <c r="AV388" i="2"/>
  <c r="AV289" i="2"/>
  <c r="AV192" i="2"/>
  <c r="AV91" i="2"/>
  <c r="AW138" i="2"/>
  <c r="AW40" i="2"/>
  <c r="AV40" i="2"/>
  <c r="AV187" i="2"/>
  <c r="AV372" i="2"/>
  <c r="AW336" i="2"/>
  <c r="AV335" i="2"/>
  <c r="AV439" i="2"/>
  <c r="AV252" i="2"/>
  <c r="AV319" i="2"/>
  <c r="AV408" i="2"/>
  <c r="AV353" i="2"/>
  <c r="AV125" i="2"/>
  <c r="AV170" i="2"/>
  <c r="AV228" i="2"/>
  <c r="AV32" i="2"/>
  <c r="AV141" i="2"/>
  <c r="AW187" i="2"/>
  <c r="AV122" i="2"/>
  <c r="AW106" i="2"/>
  <c r="AV27" i="2"/>
  <c r="AW123" i="2"/>
  <c r="AW53" i="2"/>
  <c r="AV344" i="2"/>
  <c r="AV337" i="2"/>
  <c r="AV331" i="2"/>
  <c r="AV371" i="2"/>
  <c r="AV123" i="2"/>
  <c r="AV118" i="2"/>
  <c r="AV101" i="2"/>
  <c r="AV336" i="2"/>
  <c r="AW440" i="2"/>
  <c r="AV440" i="2"/>
  <c r="AW331" i="2"/>
  <c r="AV236" i="2"/>
  <c r="AV248" i="2"/>
  <c r="AW289" i="2"/>
  <c r="AW365" i="2"/>
  <c r="AV339" i="2"/>
  <c r="AV389" i="2"/>
  <c r="AV169" i="2"/>
  <c r="AV272" i="2"/>
  <c r="AW97" i="2"/>
  <c r="AV224" i="2"/>
  <c r="AW116" i="2"/>
  <c r="AV34" i="2"/>
  <c r="AV198" i="2"/>
  <c r="AV190" i="2"/>
  <c r="AV43" i="2"/>
  <c r="AV277" i="2"/>
  <c r="AV246" i="2"/>
  <c r="AW311" i="2"/>
  <c r="AV111" i="2"/>
  <c r="AW111" i="2"/>
  <c r="AV300" i="2"/>
  <c r="AV159" i="2"/>
  <c r="AW272" i="2"/>
  <c r="AW196" i="2"/>
  <c r="AV263" i="2"/>
  <c r="AW49" i="2"/>
  <c r="AV18" i="2"/>
  <c r="AW24" i="2"/>
  <c r="AW427" i="2"/>
  <c r="AV427" i="2"/>
  <c r="AV312" i="2"/>
  <c r="AV318" i="2"/>
  <c r="AV233" i="2"/>
  <c r="AV275" i="2"/>
  <c r="AW294" i="2"/>
  <c r="AV294" i="2"/>
  <c r="AW393" i="2"/>
  <c r="AV411" i="2"/>
  <c r="AW189" i="2"/>
  <c r="AV88" i="2"/>
  <c r="AV183" i="2"/>
  <c r="AV155" i="2"/>
  <c r="AV225" i="2"/>
  <c r="AW100" i="2"/>
  <c r="AW188" i="2"/>
  <c r="AV188" i="2"/>
  <c r="AV47" i="2"/>
  <c r="AW47" i="2"/>
  <c r="AV79" i="2"/>
  <c r="AV78" i="2"/>
  <c r="AV14" i="2"/>
  <c r="AW61" i="2"/>
  <c r="AV436" i="2"/>
  <c r="AW398" i="2"/>
  <c r="AW418" i="2"/>
  <c r="AV354" i="2"/>
  <c r="AV330" i="2"/>
  <c r="AW411" i="2"/>
  <c r="AW417" i="2"/>
  <c r="AV69" i="2"/>
  <c r="AW146" i="2"/>
  <c r="AV127" i="2"/>
  <c r="AV213" i="2"/>
  <c r="AV46" i="2"/>
  <c r="AW231" i="2"/>
  <c r="AW120" i="2"/>
  <c r="AW74" i="2"/>
  <c r="AV31" i="2"/>
  <c r="AW14" i="2"/>
  <c r="AW104" i="2"/>
  <c r="AW434" i="2"/>
  <c r="AV343" i="2"/>
  <c r="AV320" i="2"/>
  <c r="AW385" i="2"/>
  <c r="AW277" i="2"/>
  <c r="AW407" i="2"/>
  <c r="AW315" i="2"/>
  <c r="AW414" i="2"/>
  <c r="AW285" i="2"/>
  <c r="AV271" i="2"/>
  <c r="AW274" i="2"/>
  <c r="AV62" i="2"/>
  <c r="AW174" i="2"/>
  <c r="AV140" i="2"/>
  <c r="AW140" i="2"/>
  <c r="AV98" i="2"/>
  <c r="AW229" i="2"/>
  <c r="AW118" i="2"/>
  <c r="AW90" i="2"/>
  <c r="AW62" i="2"/>
  <c r="AW412" i="2"/>
  <c r="AW409" i="2"/>
  <c r="AV434" i="2"/>
  <c r="AV235" i="2"/>
  <c r="AW335" i="2"/>
  <c r="AW275" i="2"/>
  <c r="AV418" i="2"/>
  <c r="AW354" i="2"/>
  <c r="AW317" i="2"/>
  <c r="AW384" i="2"/>
  <c r="AV270" i="2"/>
  <c r="AW300" i="2"/>
  <c r="AV61" i="2"/>
  <c r="AV158" i="2"/>
  <c r="AW158" i="2"/>
  <c r="AW239" i="2"/>
  <c r="AV113" i="2"/>
  <c r="AW113" i="2"/>
  <c r="AW213" i="2"/>
  <c r="AV138" i="2"/>
  <c r="AW143" i="2"/>
  <c r="AV143" i="2"/>
  <c r="AW252" i="2"/>
  <c r="AW193" i="2"/>
  <c r="AV44" i="2"/>
  <c r="AW160" i="2"/>
  <c r="AW51" i="2"/>
  <c r="AW227" i="2"/>
  <c r="AV24" i="2"/>
  <c r="AW141" i="2"/>
  <c r="AV75" i="2"/>
  <c r="AW428" i="2"/>
  <c r="AV322" i="2"/>
  <c r="AW403" i="2"/>
  <c r="AV397" i="2"/>
  <c r="AV329" i="2"/>
  <c r="AV274" i="2"/>
  <c r="AV308" i="2"/>
  <c r="AV370" i="2"/>
  <c r="AV269" i="2"/>
  <c r="AW251" i="2"/>
  <c r="AW293" i="2"/>
  <c r="AV205" i="2"/>
  <c r="AV54" i="2"/>
  <c r="AV89" i="2"/>
  <c r="AV255" i="2"/>
  <c r="AW234" i="2"/>
  <c r="AW42" i="2"/>
  <c r="AV142" i="2"/>
  <c r="AV23" i="2"/>
  <c r="AV139" i="2"/>
  <c r="AV29" i="2"/>
  <c r="AW301" i="2"/>
  <c r="AV415" i="2"/>
  <c r="AV398" i="2"/>
  <c r="AV419" i="2"/>
  <c r="AW334" i="2"/>
  <c r="AW316" i="2"/>
  <c r="AW267" i="2"/>
  <c r="AW332" i="2"/>
  <c r="AV297" i="2"/>
  <c r="AV268" i="2"/>
  <c r="AW268" i="2"/>
  <c r="AV290" i="2"/>
  <c r="AW205" i="2"/>
  <c r="AV53" i="2"/>
  <c r="AV73" i="2"/>
  <c r="AW73" i="2"/>
  <c r="AW197" i="2"/>
  <c r="AV197" i="2"/>
  <c r="AV114" i="2"/>
  <c r="AW255" i="2"/>
  <c r="AV149" i="2"/>
  <c r="AV153" i="2"/>
  <c r="AV250" i="2"/>
  <c r="AW154" i="2"/>
  <c r="AV214" i="2"/>
  <c r="AW37" i="2"/>
  <c r="AV37" i="2"/>
  <c r="AW54" i="2"/>
  <c r="AV99" i="2"/>
  <c r="AV22" i="2"/>
  <c r="AW89" i="2"/>
  <c r="AV28" i="2"/>
  <c r="AW21" i="2"/>
  <c r="AW415" i="2"/>
  <c r="AW405" i="2"/>
  <c r="AV405" i="2"/>
  <c r="AW439" i="2"/>
  <c r="AW390" i="2"/>
  <c r="AV390" i="2"/>
  <c r="AW314" i="2"/>
  <c r="AV374" i="2"/>
  <c r="AW292" i="2"/>
  <c r="AV321" i="2"/>
  <c r="AV383" i="2"/>
  <c r="AV259" i="2"/>
  <c r="AW353" i="2"/>
  <c r="AV196" i="2"/>
  <c r="AV161" i="2"/>
  <c r="AV126" i="2"/>
  <c r="AW126" i="2"/>
  <c r="AV92" i="2"/>
  <c r="AW236" i="2"/>
  <c r="AW198" i="2"/>
  <c r="AW299" i="2"/>
  <c r="AW233" i="2"/>
  <c r="AV11" i="2"/>
  <c r="AV16" i="2"/>
  <c r="AW119" i="2"/>
  <c r="AV21" i="2"/>
  <c r="AV33" i="2"/>
  <c r="AW33" i="2"/>
  <c r="AW416" i="2"/>
  <c r="AW367" i="2"/>
  <c r="AV413" i="2"/>
  <c r="AV391" i="2"/>
  <c r="AW341" i="2"/>
  <c r="AW364" i="2"/>
  <c r="AV245" i="2"/>
  <c r="AV361" i="2"/>
  <c r="AW370" i="2"/>
  <c r="AV258" i="2"/>
  <c r="AV71" i="2"/>
  <c r="AV96" i="2"/>
  <c r="AW96" i="2"/>
  <c r="AW171" i="2"/>
  <c r="AV232" i="2"/>
  <c r="AV172" i="2"/>
  <c r="AW101" i="2"/>
  <c r="AW38" i="2"/>
  <c r="AV38" i="2"/>
  <c r="AW108" i="2"/>
  <c r="AW98" i="2"/>
  <c r="AV104" i="2"/>
  <c r="AV395" i="2"/>
  <c r="AW388" i="2"/>
  <c r="AV351" i="2"/>
  <c r="AV400" i="2"/>
  <c r="AW400" i="2"/>
  <c r="AW340" i="2"/>
  <c r="AW318" i="2"/>
  <c r="AV347" i="2"/>
  <c r="AW352" i="2"/>
  <c r="AW296" i="2"/>
  <c r="AV296" i="2"/>
  <c r="AW371" i="2"/>
  <c r="AW319" i="2"/>
  <c r="AV257" i="2"/>
  <c r="AW408" i="2"/>
  <c r="AV70" i="2"/>
  <c r="AV72" i="2"/>
  <c r="AV95" i="2"/>
  <c r="AV242" i="2"/>
  <c r="AW184" i="2"/>
  <c r="AW69" i="2"/>
  <c r="AW12" i="2"/>
  <c r="AV103" i="2"/>
  <c r="AV49" i="2"/>
  <c r="AW70" i="2"/>
  <c r="AW22" i="2"/>
  <c r="AV41" i="2"/>
  <c r="AW373" i="2"/>
  <c r="AV373" i="2"/>
  <c r="AV404" i="2"/>
  <c r="AV431" i="2"/>
  <c r="AW406" i="2"/>
  <c r="AW362" i="2"/>
  <c r="AV362" i="2"/>
  <c r="AV364" i="2"/>
  <c r="AW333" i="2"/>
  <c r="AV333" i="2"/>
  <c r="AW372" i="2"/>
  <c r="AV266" i="2"/>
  <c r="AV342" i="2"/>
  <c r="AW288" i="2"/>
  <c r="AW298" i="2"/>
  <c r="AV363" i="2"/>
  <c r="AW295" i="2"/>
  <c r="AW351" i="2"/>
  <c r="AV340" i="2"/>
  <c r="AV264" i="2"/>
  <c r="AW264" i="2"/>
  <c r="AW249" i="2"/>
  <c r="AW271" i="2"/>
  <c r="AV240" i="2"/>
  <c r="AV35" i="2"/>
  <c r="AW151" i="2"/>
  <c r="AW91" i="2"/>
  <c r="AW127" i="2"/>
  <c r="AW46" i="2"/>
  <c r="AW44" i="2"/>
  <c r="AW95" i="2"/>
  <c r="AV384" i="2"/>
  <c r="AW397" i="2"/>
  <c r="AV311" i="2"/>
  <c r="AW399" i="2"/>
  <c r="AV399" i="2"/>
  <c r="AW368" i="2"/>
  <c r="AW344" i="2"/>
  <c r="AV348" i="2"/>
  <c r="AW259" i="2"/>
  <c r="AW320" i="2"/>
  <c r="AW342" i="2"/>
  <c r="AV238" i="2"/>
  <c r="AV334" i="2"/>
  <c r="AW366" i="2"/>
  <c r="AW235" i="2"/>
  <c r="AW276" i="2"/>
  <c r="AW308" i="2"/>
  <c r="AW190" i="2"/>
  <c r="AV93" i="2"/>
  <c r="AW230" i="2"/>
  <c r="AV128" i="2"/>
  <c r="AW156" i="2"/>
  <c r="AW150" i="2"/>
  <c r="AW238" i="2"/>
  <c r="AW246" i="2"/>
  <c r="AV109" i="2"/>
  <c r="AW36" i="2"/>
  <c r="AW92" i="2"/>
  <c r="AW78" i="2"/>
  <c r="AW39" i="2"/>
  <c r="AW121" i="2"/>
  <c r="AW122" i="2"/>
  <c r="AV17" i="2"/>
  <c r="AW125" i="2"/>
  <c r="AV120" i="2"/>
  <c r="AW94" i="2"/>
  <c r="AV80" i="2"/>
  <c r="AW93" i="2"/>
  <c r="AV30" i="2"/>
  <c r="AW343" i="2"/>
  <c r="AV243" i="2"/>
  <c r="AV90" i="2"/>
  <c r="AW245" i="2"/>
  <c r="AW149" i="2"/>
  <c r="AV261" i="2"/>
  <c r="AW214" i="2"/>
  <c r="AV299" i="2"/>
  <c r="AW224" i="2"/>
  <c r="AW128" i="2"/>
  <c r="AV107" i="2"/>
  <c r="AW80" i="2"/>
  <c r="AV145" i="2"/>
  <c r="AV102" i="2"/>
  <c r="AW30" i="2"/>
  <c r="AV76" i="2"/>
  <c r="AW145" i="2"/>
  <c r="AW183" i="2"/>
  <c r="AW75" i="2"/>
  <c r="AV10" i="2"/>
  <c r="AV39" i="2"/>
  <c r="AW112" i="2"/>
  <c r="AW10" i="2"/>
  <c r="AV332" i="2"/>
  <c r="AV387" i="2"/>
  <c r="AW392" i="2"/>
  <c r="AV276" i="2"/>
  <c r="AV417" i="2"/>
  <c r="AV392" i="2"/>
  <c r="AW419" i="2"/>
  <c r="AV112" i="2"/>
  <c r="AW192" i="2"/>
  <c r="AV94" i="2"/>
  <c r="AW232" i="2"/>
  <c r="AW172" i="2"/>
  <c r="AW153" i="2"/>
  <c r="AV45" i="2"/>
  <c r="AW79" i="2"/>
  <c r="AW103" i="2"/>
  <c r="AV105" i="2"/>
  <c r="AV117" i="2"/>
  <c r="AW88" i="2"/>
  <c r="AW23" i="2"/>
  <c r="AW36" i="4" l="1"/>
  <c r="AX33" i="4"/>
  <c r="AY126" i="4"/>
  <c r="AY57" i="4"/>
  <c r="AW136" i="4"/>
  <c r="AW137" i="4"/>
  <c r="AW138" i="4"/>
  <c r="AW139" i="4"/>
  <c r="AV136" i="4"/>
  <c r="AX136" i="4"/>
  <c r="AV137" i="4"/>
  <c r="AV138" i="4"/>
  <c r="AV139" i="4"/>
  <c r="AV1609" i="4"/>
  <c r="AW1609" i="4"/>
  <c r="AV430" i="4"/>
  <c r="AW430" i="4"/>
  <c r="AW1616" i="4"/>
  <c r="AV1616" i="4"/>
  <c r="AV80" i="4"/>
  <c r="AW80" i="4"/>
  <c r="AV850" i="4"/>
  <c r="AW850" i="4"/>
  <c r="AV1317" i="4"/>
  <c r="AW1317" i="4"/>
  <c r="AV533" i="4"/>
  <c r="AW533" i="4"/>
  <c r="AW169" i="4"/>
  <c r="AW168" i="4"/>
  <c r="AW166" i="4"/>
  <c r="AW167" i="4"/>
  <c r="AV383" i="4"/>
  <c r="AW383" i="4"/>
  <c r="AV1216" i="4"/>
  <c r="AW1216" i="4"/>
  <c r="AV1702" i="4"/>
  <c r="AW1702" i="4"/>
  <c r="AV1429" i="4"/>
  <c r="AW1429" i="4"/>
  <c r="AV1637" i="4"/>
  <c r="AV1937" i="4"/>
  <c r="AV1944" i="4"/>
  <c r="AW1944" i="4"/>
  <c r="AW1793" i="4"/>
  <c r="AV1793" i="4"/>
  <c r="AW1647" i="4"/>
  <c r="AV1647" i="4"/>
  <c r="AV1514" i="4"/>
  <c r="AW1514" i="4"/>
  <c r="AV208" i="4"/>
  <c r="AW208" i="4"/>
  <c r="AV615" i="4"/>
  <c r="AW615" i="4"/>
  <c r="AV172" i="4"/>
  <c r="AW172" i="4"/>
  <c r="AV1881" i="4"/>
  <c r="AW1881" i="4"/>
  <c r="AV287" i="4"/>
  <c r="AW287" i="4"/>
  <c r="AV169" i="4"/>
  <c r="AV168" i="4"/>
  <c r="AV166" i="4"/>
  <c r="AV167" i="4"/>
  <c r="AX166" i="4"/>
  <c r="AV1953" i="4"/>
  <c r="AW1953" i="4"/>
  <c r="AV1901" i="4"/>
  <c r="AW1901" i="4"/>
  <c r="AV1606" i="4"/>
  <c r="AW1606" i="4"/>
  <c r="AV1941" i="4"/>
  <c r="AV534" i="4"/>
  <c r="AW534" i="4"/>
  <c r="AV1971" i="4"/>
  <c r="AW1971" i="4"/>
  <c r="AV594" i="4"/>
  <c r="AV517" i="4"/>
  <c r="AW517" i="4"/>
  <c r="AV412" i="4"/>
  <c r="AW412" i="4"/>
  <c r="AV1938" i="4"/>
  <c r="AW1938" i="4"/>
  <c r="AW1526" i="4"/>
  <c r="AV1526" i="4"/>
  <c r="AV612" i="4"/>
  <c r="AW612" i="4"/>
  <c r="AV1185" i="4"/>
  <c r="AW1185" i="4"/>
  <c r="AV616" i="4"/>
  <c r="AW616" i="4"/>
  <c r="AV818" i="4"/>
  <c r="AW1485" i="4"/>
  <c r="AW1487" i="4"/>
  <c r="AW1488" i="4"/>
  <c r="AW1486" i="4"/>
  <c r="AV701" i="4"/>
  <c r="AW701" i="4"/>
  <c r="AV186" i="4"/>
  <c r="AW186" i="4"/>
  <c r="AV488" i="4"/>
  <c r="AW488" i="4"/>
  <c r="AW510" i="4" s="1"/>
  <c r="AW1524" i="4"/>
  <c r="AV1524" i="4"/>
  <c r="AV1306" i="4"/>
  <c r="AW1306" i="4"/>
  <c r="AW1814" i="4"/>
  <c r="AV1814" i="4"/>
  <c r="AV2032" i="4"/>
  <c r="AW2032" i="4"/>
  <c r="AV1359" i="4"/>
  <c r="AW1359" i="4"/>
  <c r="AW1316" i="4"/>
  <c r="AV1316" i="4"/>
  <c r="AV1324" i="4"/>
  <c r="AW1324" i="4"/>
  <c r="AV190" i="4"/>
  <c r="AW190" i="4"/>
  <c r="AV1376" i="4"/>
  <c r="AW1376" i="4"/>
  <c r="AV620" i="4"/>
  <c r="AV1482" i="4"/>
  <c r="AV1488" i="4" s="1"/>
  <c r="AV765" i="4"/>
  <c r="AW765" i="4"/>
  <c r="AW308" i="4"/>
  <c r="AW305" i="4"/>
  <c r="AW307" i="4"/>
  <c r="AW306" i="4"/>
  <c r="AW789" i="4"/>
  <c r="AW809" i="4" s="1"/>
  <c r="AV789" i="4"/>
  <c r="AV344" i="4"/>
  <c r="AW344" i="4"/>
  <c r="AV1594" i="4"/>
  <c r="AW1594" i="4"/>
  <c r="AV501" i="4"/>
  <c r="AV833" i="4"/>
  <c r="AY834" i="4" s="1"/>
  <c r="AW833" i="4"/>
  <c r="AV367" i="4"/>
  <c r="AW367" i="4"/>
  <c r="AV1716" i="4"/>
  <c r="AW1716" i="4"/>
  <c r="AV671" i="4"/>
  <c r="AW671" i="4"/>
  <c r="AV596" i="4"/>
  <c r="AW596" i="4"/>
  <c r="AV79" i="4"/>
  <c r="AW79" i="4"/>
  <c r="AV1320" i="4"/>
  <c r="AW1320" i="4"/>
  <c r="AV515" i="4"/>
  <c r="AW515" i="4"/>
  <c r="AV347" i="4"/>
  <c r="AW1721" i="4"/>
  <c r="AV1721" i="4"/>
  <c r="AV182" i="4"/>
  <c r="AW182" i="4"/>
  <c r="AV710" i="4"/>
  <c r="AW710" i="4"/>
  <c r="AV709" i="4"/>
  <c r="AW709" i="4"/>
  <c r="AV665" i="4"/>
  <c r="AW665" i="4"/>
  <c r="AV389" i="4"/>
  <c r="AW389" i="4"/>
  <c r="AW1802" i="4"/>
  <c r="AV1802" i="4"/>
  <c r="AW357" i="4"/>
  <c r="AV1347" i="4"/>
  <c r="AW1347" i="4"/>
  <c r="AV640" i="4"/>
  <c r="AW640" i="4"/>
  <c r="AV414" i="4"/>
  <c r="AW414" i="4"/>
  <c r="AV1363" i="4"/>
  <c r="AW1363" i="4"/>
  <c r="AV734" i="4"/>
  <c r="AW734" i="4"/>
  <c r="AV308" i="4"/>
  <c r="AV305" i="4"/>
  <c r="AV307" i="4"/>
  <c r="AV306" i="4"/>
  <c r="AX305" i="4"/>
  <c r="AV1149" i="4"/>
  <c r="AW1149" i="4"/>
  <c r="AV607" i="4"/>
  <c r="AW607" i="4"/>
  <c r="AV509" i="4"/>
  <c r="AV508" i="4"/>
  <c r="AV511" i="4"/>
  <c r="AV510" i="4"/>
  <c r="AV1981" i="4"/>
  <c r="AV1813" i="4"/>
  <c r="AV1684" i="4"/>
  <c r="AW1684" i="4"/>
  <c r="AV1500" i="4"/>
  <c r="AW1500" i="4"/>
  <c r="AV1958" i="4"/>
  <c r="AW1958" i="4"/>
  <c r="AV699" i="4"/>
  <c r="AW699" i="4"/>
  <c r="AV321" i="4"/>
  <c r="AX324" i="4" s="1"/>
  <c r="AW321" i="4"/>
  <c r="AW327" i="4" s="1"/>
  <c r="AV722" i="4"/>
  <c r="AW722" i="4"/>
  <c r="AV185" i="4"/>
  <c r="AW185" i="4"/>
  <c r="AV774" i="4"/>
  <c r="AW774" i="4"/>
  <c r="AW1151" i="4"/>
  <c r="AV1151" i="4"/>
  <c r="AV357" i="4"/>
  <c r="AW1688" i="4"/>
  <c r="AV1491" i="4"/>
  <c r="AY1496" i="4" s="1"/>
  <c r="AW1491" i="4"/>
  <c r="AV1516" i="4"/>
  <c r="AW1516" i="4"/>
  <c r="AW1558" i="4"/>
  <c r="AW1559" i="4"/>
  <c r="AW1560" i="4"/>
  <c r="AW1561" i="4"/>
  <c r="AV593" i="4"/>
  <c r="AV541" i="4"/>
  <c r="AW764" i="4"/>
  <c r="AV764" i="4"/>
  <c r="AV740" i="4"/>
  <c r="AW740" i="4"/>
  <c r="AV686" i="4"/>
  <c r="AW686" i="4"/>
  <c r="AV577" i="4"/>
  <c r="AW577" i="4"/>
  <c r="AV1965" i="4"/>
  <c r="AW34" i="4"/>
  <c r="AW1342" i="4"/>
  <c r="AV1342" i="4"/>
  <c r="AV407" i="4"/>
  <c r="AW407" i="4"/>
  <c r="AV1223" i="4"/>
  <c r="AW1223" i="4"/>
  <c r="AV646" i="4"/>
  <c r="AW646" i="4"/>
  <c r="AV522" i="4"/>
  <c r="AW522" i="4"/>
  <c r="AV1823" i="4"/>
  <c r="AW1823" i="4"/>
  <c r="AV1603" i="4"/>
  <c r="AW1603" i="4"/>
  <c r="AV1850" i="4"/>
  <c r="AW1850" i="4"/>
  <c r="AV1375" i="4"/>
  <c r="AW1375" i="4"/>
  <c r="AW1775" i="4"/>
  <c r="AV1775" i="4"/>
  <c r="AV676" i="4"/>
  <c r="AW676" i="4"/>
  <c r="AV1632" i="4"/>
  <c r="AV1951" i="4"/>
  <c r="AW1951" i="4"/>
  <c r="AV716" i="4"/>
  <c r="AW716" i="4"/>
  <c r="AW251" i="4"/>
  <c r="AV251" i="4"/>
  <c r="AV1384" i="4"/>
  <c r="AW1384" i="4"/>
  <c r="AV574" i="4"/>
  <c r="AV334" i="4"/>
  <c r="AW334" i="4"/>
  <c r="AW1730" i="4"/>
  <c r="AV1730" i="4"/>
  <c r="AV823" i="4"/>
  <c r="AW823" i="4"/>
  <c r="AW830" i="4" s="1"/>
  <c r="AV730" i="4"/>
  <c r="AW730" i="4"/>
  <c r="AV1559" i="4"/>
  <c r="AV1560" i="4"/>
  <c r="AV1561" i="4"/>
  <c r="AV1558" i="4"/>
  <c r="AV1437" i="4"/>
  <c r="AW1437" i="4"/>
  <c r="AV1575" i="4"/>
  <c r="AW1575" i="4"/>
  <c r="AW1428" i="4"/>
  <c r="AV1428" i="4"/>
  <c r="AV581" i="4"/>
  <c r="AW581" i="4"/>
  <c r="AV1615" i="4"/>
  <c r="AV1406" i="4"/>
  <c r="AY1414" i="4" s="1"/>
  <c r="AW1406" i="4"/>
  <c r="AV1282" i="4"/>
  <c r="AW1282" i="4"/>
  <c r="AV625" i="4"/>
  <c r="AW625" i="4"/>
  <c r="AV1817" i="4"/>
  <c r="AW35" i="4"/>
  <c r="AV1825" i="4"/>
  <c r="AV1605" i="4"/>
  <c r="AW1605" i="4"/>
  <c r="AW18" i="4"/>
  <c r="AV18" i="4"/>
  <c r="AY16" i="4" s="1"/>
  <c r="AV563" i="4"/>
  <c r="AW563" i="4"/>
  <c r="AV373" i="4"/>
  <c r="AV376" i="4" s="1"/>
  <c r="AW373" i="4"/>
  <c r="AW376" i="4" s="1"/>
  <c r="AV654" i="4"/>
  <c r="AW654" i="4"/>
  <c r="AV364" i="4"/>
  <c r="AW364" i="4"/>
  <c r="AV717" i="4"/>
  <c r="AW717" i="4"/>
  <c r="AV1421" i="4"/>
  <c r="AW1421" i="4"/>
  <c r="AW1354" i="4"/>
  <c r="AV1354" i="4"/>
  <c r="AW460" i="4"/>
  <c r="AV460" i="4"/>
  <c r="AV2035" i="4"/>
  <c r="AW2035" i="4"/>
  <c r="AW154" i="4"/>
  <c r="AW120" i="4"/>
  <c r="AW121" i="4"/>
  <c r="AW151" i="4"/>
  <c r="AW122" i="4"/>
  <c r="AW123" i="4"/>
  <c r="AW152" i="4"/>
  <c r="AW153" i="4"/>
  <c r="AV1589" i="4"/>
  <c r="AW1589" i="4"/>
  <c r="AV279" i="4"/>
  <c r="AW279" i="4"/>
  <c r="AV1336" i="4"/>
  <c r="AW1336" i="4"/>
  <c r="AV1241" i="4"/>
  <c r="AW1241" i="4"/>
  <c r="AV1243" i="4"/>
  <c r="AW1243" i="4"/>
  <c r="AW762" i="4"/>
  <c r="AV762" i="4"/>
  <c r="AV644" i="4"/>
  <c r="AW33" i="4"/>
  <c r="AV1733" i="4"/>
  <c r="AV1528" i="4"/>
  <c r="AW1528" i="4"/>
  <c r="AV1683" i="4"/>
  <c r="AW1683" i="4"/>
  <c r="AV1264" i="4"/>
  <c r="AW1264" i="4"/>
  <c r="AV1749" i="4"/>
  <c r="AW1749" i="4"/>
  <c r="AV1386" i="4"/>
  <c r="AX1388" i="4" s="1"/>
  <c r="AW1386" i="4"/>
  <c r="AV527" i="4"/>
  <c r="AW527" i="4"/>
  <c r="AW470" i="4"/>
  <c r="AV470" i="4"/>
  <c r="AV1300" i="4"/>
  <c r="AW1300" i="4"/>
  <c r="AV1758" i="4"/>
  <c r="AW1758" i="4"/>
  <c r="AV619" i="4"/>
  <c r="AW619" i="4"/>
  <c r="AV154" i="4"/>
  <c r="AV120" i="4"/>
  <c r="AX120" i="4"/>
  <c r="AV121" i="4"/>
  <c r="AV151" i="4"/>
  <c r="AV122" i="4"/>
  <c r="AX151" i="4"/>
  <c r="AV123" i="4"/>
  <c r="AV152" i="4"/>
  <c r="AV153" i="4"/>
  <c r="AV1976" i="4"/>
  <c r="AW1976" i="4"/>
  <c r="AV422" i="4"/>
  <c r="AW422" i="4"/>
  <c r="AV1829" i="4"/>
  <c r="AW1829" i="4"/>
  <c r="AW54" i="4"/>
  <c r="AW51" i="4"/>
  <c r="AW53" i="4"/>
  <c r="AW52" i="4"/>
  <c r="AV1254" i="4"/>
  <c r="AW1254" i="4"/>
  <c r="AV1876" i="4"/>
  <c r="AW1876" i="4"/>
  <c r="AV1245" i="4"/>
  <c r="AW1245" i="4"/>
  <c r="AV1602" i="4"/>
  <c r="AV355" i="4"/>
  <c r="AV1694" i="4"/>
  <c r="AW1694" i="4"/>
  <c r="AV1246" i="4"/>
  <c r="AW1246" i="4"/>
  <c r="AV554" i="4"/>
  <c r="AW554" i="4"/>
  <c r="AV1811" i="4"/>
  <c r="AW1811" i="4"/>
  <c r="AV1800" i="4"/>
  <c r="AW584" i="4"/>
  <c r="AV584" i="4"/>
  <c r="AV1779" i="4"/>
  <c r="AW1779" i="4"/>
  <c r="AW1307" i="4"/>
  <c r="AV1307" i="4"/>
  <c r="AV681" i="4"/>
  <c r="AW681" i="4"/>
  <c r="AV98" i="4"/>
  <c r="AW98" i="4"/>
  <c r="AV1598" i="4"/>
  <c r="AV1751" i="4"/>
  <c r="AW1751" i="4"/>
  <c r="AV229" i="4"/>
  <c r="AW229" i="4"/>
  <c r="AV181" i="4"/>
  <c r="AW181" i="4"/>
  <c r="AV2011" i="4"/>
  <c r="AW2011" i="4"/>
  <c r="AV1963" i="4"/>
  <c r="AW1963" i="4"/>
  <c r="AV372" i="4"/>
  <c r="AW372" i="4"/>
  <c r="AV1299" i="4"/>
  <c r="AW1299" i="4"/>
  <c r="AV634" i="4"/>
  <c r="AW634" i="4"/>
  <c r="AV54" i="4"/>
  <c r="AV51" i="4"/>
  <c r="AV53" i="4"/>
  <c r="AV52" i="4"/>
  <c r="AX51" i="4"/>
  <c r="AW1999" i="4"/>
  <c r="AV1999" i="4"/>
  <c r="AV1711" i="4"/>
  <c r="AV739" i="4"/>
  <c r="AV1331" i="4"/>
  <c r="AW1331" i="4"/>
  <c r="AW576" i="4"/>
  <c r="AV576" i="4"/>
  <c r="AV1808" i="4"/>
  <c r="AV1377" i="4"/>
  <c r="AW1377" i="4"/>
  <c r="AV1943" i="4"/>
  <c r="AW1943" i="4"/>
  <c r="AV1309" i="4"/>
  <c r="AW1309" i="4"/>
  <c r="AV1928" i="4"/>
  <c r="AW1928" i="4"/>
  <c r="AV1939" i="4"/>
  <c r="AW1939" i="4"/>
  <c r="AV1798" i="4"/>
  <c r="AW1798" i="4"/>
  <c r="AV1145" i="4"/>
  <c r="AW1145" i="4"/>
  <c r="AV670" i="4"/>
  <c r="AW670" i="4"/>
  <c r="AV209" i="4"/>
  <c r="AV1161" i="4"/>
  <c r="AW1161" i="4"/>
  <c r="AV731" i="4"/>
  <c r="AV1727" i="4"/>
  <c r="AW1355" i="4"/>
  <c r="AV1355" i="4"/>
  <c r="AV1957" i="4"/>
  <c r="AW1957" i="4"/>
  <c r="AV384" i="4"/>
  <c r="AW384" i="4"/>
  <c r="AY1479" i="4"/>
  <c r="AV1534" i="4"/>
  <c r="AW1534" i="4"/>
  <c r="AV1921" i="4"/>
  <c r="AW1921" i="4"/>
  <c r="AV241" i="4"/>
  <c r="AW241" i="4"/>
  <c r="AW1679" i="4"/>
  <c r="AV1679" i="4"/>
  <c r="AV618" i="4"/>
  <c r="AW618" i="4"/>
  <c r="AV1801" i="4"/>
  <c r="AW1801" i="4"/>
  <c r="AV398" i="4"/>
  <c r="AW398" i="4"/>
  <c r="AV1959" i="4"/>
  <c r="AW1959" i="4"/>
  <c r="AV250" i="4"/>
  <c r="AW1308" i="4"/>
  <c r="AV1308" i="4"/>
  <c r="AV461" i="4"/>
  <c r="AW461" i="4"/>
  <c r="AW253" i="4"/>
  <c r="AV253" i="4"/>
  <c r="AV1303" i="4"/>
  <c r="AW1303" i="4"/>
  <c r="AW1762" i="4"/>
  <c r="AV1762" i="4"/>
  <c r="AV545" i="4"/>
  <c r="AW545" i="4"/>
  <c r="AV1994" i="4"/>
  <c r="AW1994" i="4"/>
  <c r="AV1930" i="4"/>
  <c r="AW1930" i="4"/>
  <c r="AV1929" i="4"/>
  <c r="AV1809" i="4"/>
  <c r="AV1703" i="4"/>
  <c r="AV1532" i="4"/>
  <c r="AW1532" i="4"/>
  <c r="AV1263" i="4"/>
  <c r="AW1263" i="4"/>
  <c r="AV1165" i="4"/>
  <c r="AW1165" i="4"/>
  <c r="AV645" i="4"/>
  <c r="AV404" i="4"/>
  <c r="AV836" i="4"/>
  <c r="AV858" i="4" s="1"/>
  <c r="AW836" i="4"/>
  <c r="AV800" i="4"/>
  <c r="AV815" i="4"/>
  <c r="AV423" i="4"/>
  <c r="AV1654" i="4"/>
  <c r="AW1654" i="4"/>
  <c r="AV409" i="4"/>
  <c r="AW409" i="4"/>
  <c r="AV343" i="4"/>
  <c r="AW343" i="4"/>
  <c r="AV1181" i="4"/>
  <c r="AW1181" i="4"/>
  <c r="AV614" i="4"/>
  <c r="AW614" i="4"/>
  <c r="AV434" i="4"/>
  <c r="AW434" i="4"/>
  <c r="AV791" i="4"/>
  <c r="AV1925" i="4"/>
  <c r="AV1448" i="4"/>
  <c r="AY1458" i="4" s="1"/>
  <c r="AW1448" i="4"/>
  <c r="AW1230" i="4"/>
  <c r="AV1230" i="4"/>
  <c r="AV1766" i="4"/>
  <c r="AW1766" i="4"/>
  <c r="AW1312" i="4"/>
  <c r="AV1312" i="4"/>
  <c r="AV231" i="4"/>
  <c r="AV608" i="4"/>
  <c r="AW608" i="4"/>
  <c r="AV1827" i="4"/>
  <c r="AW1827" i="4"/>
  <c r="AV1310" i="4"/>
  <c r="AW1310" i="4"/>
  <c r="AV346" i="4"/>
  <c r="AW346" i="4"/>
  <c r="AY39" i="4"/>
  <c r="AV1515" i="4"/>
  <c r="AW1332" i="4"/>
  <c r="AV1332" i="4"/>
  <c r="AV1222" i="4"/>
  <c r="AW1222" i="4"/>
  <c r="AW1675" i="4"/>
  <c r="AV1675" i="4"/>
  <c r="AV402" i="4"/>
  <c r="AW402" i="4"/>
  <c r="AY1466" i="4"/>
  <c r="AY112" i="4"/>
  <c r="AY151" i="4"/>
  <c r="AV353" i="4"/>
  <c r="AW353" i="4"/>
  <c r="AW1807" i="4"/>
  <c r="AV1807" i="4"/>
  <c r="AV1441" i="4"/>
  <c r="AW1840" i="4"/>
  <c r="AV1840" i="4"/>
  <c r="AV260" i="4"/>
  <c r="AV538" i="4"/>
  <c r="AW538" i="4"/>
  <c r="AV1785" i="4"/>
  <c r="AW1785" i="4"/>
  <c r="AV1322" i="4"/>
  <c r="AW1322" i="4"/>
  <c r="AV544" i="4"/>
  <c r="AW544" i="4"/>
  <c r="AW224" i="4"/>
  <c r="AW222" i="4"/>
  <c r="AW223" i="4"/>
  <c r="AW225" i="4"/>
  <c r="AV1635" i="4"/>
  <c r="AW1635" i="4"/>
  <c r="AW1506" i="4"/>
  <c r="AV1506" i="4"/>
  <c r="AV708" i="4"/>
  <c r="AW708" i="4"/>
  <c r="AW1475" i="4"/>
  <c r="AW1472" i="4"/>
  <c r="AW1474" i="4"/>
  <c r="AW1473" i="4"/>
  <c r="AV568" i="4"/>
  <c r="AW568" i="4"/>
  <c r="AV351" i="4"/>
  <c r="AV1978" i="4"/>
  <c r="AW1978" i="4"/>
  <c r="AV1687" i="4"/>
  <c r="AW1687" i="4"/>
  <c r="AV1169" i="4"/>
  <c r="AW1169" i="4"/>
  <c r="AV639" i="4"/>
  <c r="AW639" i="4"/>
  <c r="AW326" i="4"/>
  <c r="AW325" i="4"/>
  <c r="AV1855" i="4"/>
  <c r="AW1855" i="4"/>
  <c r="AV628" i="4"/>
  <c r="AW628" i="4"/>
  <c r="AV1343" i="4"/>
  <c r="AW613" i="4"/>
  <c r="AV613" i="4"/>
  <c r="AV394" i="4"/>
  <c r="AW394" i="4"/>
  <c r="AV595" i="4"/>
  <c r="AV1157" i="4"/>
  <c r="AW1157" i="4"/>
  <c r="AW761" i="4"/>
  <c r="AV761" i="4"/>
  <c r="AV1861" i="4"/>
  <c r="AV1522" i="4"/>
  <c r="AW410" i="4"/>
  <c r="AV410" i="4"/>
  <c r="AV222" i="4"/>
  <c r="AW1806" i="4"/>
  <c r="AV1806" i="4"/>
  <c r="AW1789" i="4"/>
  <c r="AV1789" i="4"/>
  <c r="AV401" i="4"/>
  <c r="AW401" i="4"/>
  <c r="AV180" i="4"/>
  <c r="AW180" i="4"/>
  <c r="AV2024" i="4"/>
  <c r="AW2024" i="4"/>
  <c r="AV1805" i="4"/>
  <c r="AV1841" i="4"/>
  <c r="AW1841" i="4"/>
  <c r="AW1580" i="4"/>
  <c r="AV1580" i="4"/>
  <c r="AV1475" i="4"/>
  <c r="AV1472" i="4"/>
  <c r="AV1474" i="4"/>
  <c r="AV1473" i="4"/>
  <c r="AX1472" i="4"/>
  <c r="AV1381" i="4"/>
  <c r="AW1381" i="4"/>
  <c r="AV697" i="4"/>
  <c r="AW565" i="4"/>
  <c r="AV565" i="4"/>
  <c r="AV327" i="4"/>
  <c r="AV324" i="4"/>
  <c r="AV325" i="4"/>
  <c r="AW345" i="4"/>
  <c r="AV345" i="4"/>
  <c r="AV97" i="4"/>
  <c r="AV108" i="4" s="1"/>
  <c r="AW97" i="4"/>
  <c r="AV1699" i="4"/>
  <c r="AV575" i="4"/>
  <c r="AW575" i="4"/>
  <c r="AV737" i="4"/>
  <c r="AW737" i="4"/>
  <c r="AV684" i="4"/>
  <c r="AV704" i="4"/>
  <c r="AV183" i="4"/>
  <c r="AV1700" i="4"/>
  <c r="AW1700" i="4"/>
  <c r="AV1596" i="4"/>
  <c r="AV392" i="4"/>
  <c r="AW392" i="4"/>
  <c r="AW1512" i="4"/>
  <c r="AV1512" i="4"/>
  <c r="AV1304" i="4"/>
  <c r="AW1304" i="4"/>
  <c r="AV736" i="4"/>
  <c r="AW736" i="4"/>
  <c r="AV1985" i="4"/>
  <c r="AW1985" i="4"/>
  <c r="AV1790" i="4"/>
  <c r="AW1790" i="4"/>
  <c r="AV1499" i="4"/>
  <c r="AW1499" i="4"/>
  <c r="AV82" i="4"/>
  <c r="AW82" i="4"/>
  <c r="AW603" i="4"/>
  <c r="AV603" i="4"/>
  <c r="AV1597" i="4"/>
  <c r="AW1597" i="4"/>
  <c r="AV807" i="4"/>
  <c r="AV808" i="4"/>
  <c r="AX807" i="4"/>
  <c r="AW76" i="4"/>
  <c r="AW73" i="4"/>
  <c r="AW75" i="4"/>
  <c r="AW74" i="4"/>
  <c r="AV171" i="4"/>
  <c r="AW171" i="4"/>
  <c r="AW1845" i="4"/>
  <c r="AV1845" i="4"/>
  <c r="AV81" i="4"/>
  <c r="AW81" i="4"/>
  <c r="AV1648" i="4"/>
  <c r="AW1648" i="4"/>
  <c r="AV1425" i="4"/>
  <c r="AW1425" i="4"/>
  <c r="AW763" i="4"/>
  <c r="AV763" i="4"/>
  <c r="AV683" i="4"/>
  <c r="AV1614" i="4"/>
  <c r="AV1691" i="4"/>
  <c r="AW1691" i="4"/>
  <c r="AV1224" i="4"/>
  <c r="AW1224" i="4"/>
  <c r="AV696" i="4"/>
  <c r="AW696" i="4"/>
  <c r="AV564" i="4"/>
  <c r="AW564" i="4"/>
  <c r="AV1715" i="4"/>
  <c r="AW1715" i="4"/>
  <c r="AV1313" i="4"/>
  <c r="AW1313" i="4"/>
  <c r="AV1723" i="4"/>
  <c r="AW1723" i="4"/>
  <c r="AW1842" i="4"/>
  <c r="AV1842" i="4"/>
  <c r="AV1302" i="4"/>
  <c r="AW1302" i="4"/>
  <c r="AV592" i="4"/>
  <c r="AW592" i="4"/>
  <c r="AV1869" i="4"/>
  <c r="AW1869" i="4"/>
  <c r="AV415" i="4"/>
  <c r="AW415" i="4"/>
  <c r="AW292" i="4"/>
  <c r="AV76" i="4"/>
  <c r="AV73" i="4"/>
  <c r="AV75" i="4"/>
  <c r="AV74" i="4"/>
  <c r="AX73" i="4"/>
  <c r="AV1926" i="4"/>
  <c r="AW1926" i="4"/>
  <c r="AV1177" i="4"/>
  <c r="AW1177" i="4"/>
  <c r="AV431" i="4"/>
  <c r="AW431" i="4"/>
  <c r="AV1922" i="4"/>
  <c r="AW1922" i="4"/>
  <c r="AV1623" i="4"/>
  <c r="AW1623" i="4"/>
  <c r="AV411" i="4"/>
  <c r="AW411" i="4"/>
  <c r="AW210" i="2"/>
  <c r="AW209" i="2"/>
  <c r="AW207" i="2"/>
  <c r="AV12" i="2"/>
  <c r="AV191" i="2"/>
  <c r="AW194" i="2"/>
  <c r="AW401" i="2"/>
  <c r="AV50" i="2"/>
  <c r="AW345" i="2"/>
  <c r="AV316" i="2"/>
  <c r="AW20" i="2"/>
  <c r="AW161" i="2"/>
  <c r="AW144" i="2"/>
  <c r="AW17" i="2"/>
  <c r="AW13" i="2"/>
  <c r="AV157" i="2"/>
  <c r="AV426" i="2"/>
  <c r="AW241" i="2"/>
  <c r="AW152" i="2"/>
  <c r="AV292" i="2"/>
  <c r="AV249" i="2"/>
  <c r="AV48" i="2"/>
  <c r="AV217" i="2"/>
  <c r="AV241" i="2"/>
  <c r="AW175" i="2"/>
  <c r="AV52" i="2"/>
  <c r="AW191" i="2"/>
  <c r="AV146" i="2"/>
  <c r="AV174" i="2"/>
  <c r="AW18" i="2"/>
  <c r="AV152" i="2"/>
  <c r="AW48" i="2"/>
  <c r="AW15" i="2"/>
  <c r="AV15" i="2"/>
  <c r="AW436" i="2"/>
  <c r="AW225" i="2"/>
  <c r="AV385" i="2"/>
  <c r="AV121" i="2"/>
  <c r="AW287" i="2"/>
  <c r="AW426" i="2"/>
  <c r="AV20" i="2"/>
  <c r="AV13" i="2"/>
  <c r="AV194" i="2"/>
  <c r="AW346" i="2"/>
  <c r="AW310" i="2"/>
  <c r="AV369" i="2"/>
  <c r="AV171" i="2"/>
  <c r="AW291" i="2"/>
  <c r="AW159" i="2"/>
  <c r="AW244" i="2"/>
  <c r="AV237" i="2"/>
  <c r="AV110" i="2"/>
  <c r="AW212" i="2"/>
  <c r="AW110" i="2"/>
  <c r="AW133" i="2" s="1"/>
  <c r="AW148" i="2"/>
  <c r="AV162" i="2"/>
  <c r="AV26" i="2"/>
  <c r="AV315" i="2"/>
  <c r="AV262" i="2"/>
  <c r="AV430" i="2"/>
  <c r="AW248" i="2"/>
  <c r="AW19" i="2"/>
  <c r="AV212" i="2"/>
  <c r="AW217" i="2"/>
  <c r="AV273" i="2"/>
  <c r="AW52" i="2"/>
  <c r="AV151" i="2"/>
  <c r="AW237" i="2"/>
  <c r="AV429" i="2"/>
  <c r="AV293" i="2"/>
  <c r="AW226" i="2"/>
  <c r="AV226" i="2"/>
  <c r="AW273" i="2"/>
  <c r="AV291" i="2"/>
  <c r="AV260" i="2"/>
  <c r="AV341" i="2"/>
  <c r="AW394" i="2"/>
  <c r="AW185" i="2"/>
  <c r="AW216" i="2"/>
  <c r="AV438" i="2"/>
  <c r="AW65" i="2"/>
  <c r="AW64" i="2"/>
  <c r="AW67" i="2"/>
  <c r="AW66" i="2"/>
  <c r="AV231" i="2"/>
  <c r="AV19" i="2"/>
  <c r="AV216" i="2"/>
  <c r="AW260" i="2"/>
  <c r="AW25" i="2"/>
  <c r="AW250" i="2"/>
  <c r="AW313" i="2"/>
  <c r="AV51" i="2"/>
  <c r="AW182" i="2"/>
  <c r="AV412" i="2"/>
  <c r="AV244" i="2"/>
  <c r="AV147" i="2"/>
  <c r="AW157" i="2"/>
  <c r="AV367" i="2"/>
  <c r="AW243" i="2"/>
  <c r="AV247" i="2"/>
  <c r="AW437" i="2"/>
  <c r="AW215" i="2"/>
  <c r="AW395" i="2"/>
  <c r="AV182" i="2"/>
  <c r="AV310" i="2"/>
  <c r="AW430" i="2"/>
  <c r="AV195" i="2"/>
  <c r="AV230" i="2"/>
  <c r="AW286" i="2"/>
  <c r="AV414" i="2"/>
  <c r="AW147" i="2"/>
  <c r="AV437" i="2"/>
  <c r="AV185" i="2"/>
  <c r="AV349" i="2"/>
  <c r="AV137" i="2"/>
  <c r="AV150" i="2"/>
  <c r="AW265" i="2"/>
  <c r="AW11" i="2"/>
  <c r="AW135" i="2"/>
  <c r="AV173" i="2"/>
  <c r="AX207" i="2"/>
  <c r="AV210" i="2"/>
  <c r="AV209" i="2"/>
  <c r="AV207" i="2"/>
  <c r="AW429" i="2"/>
  <c r="AW349" i="2"/>
  <c r="AW195" i="2"/>
  <c r="AW438" i="2"/>
  <c r="AW247" i="2"/>
  <c r="AW435" i="2"/>
  <c r="AW170" i="2"/>
  <c r="AW137" i="2"/>
  <c r="AV265" i="2"/>
  <c r="AV409" i="2"/>
  <c r="AW240" i="2"/>
  <c r="AV267" i="2"/>
  <c r="AV193" i="2"/>
  <c r="AW169" i="2"/>
  <c r="AV314" i="2"/>
  <c r="AV298" i="2"/>
  <c r="AW136" i="2"/>
  <c r="AW50" i="2"/>
  <c r="AV227" i="2"/>
  <c r="AV286" i="2"/>
  <c r="AV136" i="2"/>
  <c r="AV368" i="2"/>
  <c r="AV377" i="2" s="1"/>
  <c r="AW347" i="2"/>
  <c r="AV25" i="2"/>
  <c r="AV403" i="2"/>
  <c r="AW31" i="2"/>
  <c r="AW155" i="2"/>
  <c r="AV175" i="2"/>
  <c r="AW284" i="2"/>
  <c r="AW369" i="2"/>
  <c r="AW379" i="2" s="1"/>
  <c r="AW262" i="2"/>
  <c r="AV401" i="2"/>
  <c r="AV346" i="2"/>
  <c r="AV416" i="2"/>
  <c r="AW16" i="2"/>
  <c r="AV42" i="2"/>
  <c r="AV64" i="2"/>
  <c r="AX64" i="2"/>
  <c r="AV67" i="2"/>
  <c r="AV66" i="2"/>
  <c r="AV65" i="2"/>
  <c r="AV394" i="2"/>
  <c r="AW81" i="2"/>
  <c r="AW85" i="2" s="1"/>
  <c r="AV81" i="2"/>
  <c r="AX83" i="2" s="1"/>
  <c r="AV345" i="2"/>
  <c r="AV435" i="2"/>
  <c r="AW228" i="2"/>
  <c r="AW32" i="2"/>
  <c r="AW431" i="2"/>
  <c r="AV156" i="2"/>
  <c r="AV256" i="2"/>
  <c r="AW266" i="2"/>
  <c r="AV295" i="2"/>
  <c r="AV215" i="2"/>
  <c r="AV144" i="2"/>
  <c r="AW29" i="2"/>
  <c r="AW26" i="2"/>
  <c r="AV133" i="2"/>
  <c r="AV317" i="2"/>
  <c r="AW350" i="2"/>
  <c r="AV350" i="2"/>
  <c r="AV148" i="2"/>
  <c r="AV284" i="2"/>
  <c r="AW256" i="2"/>
  <c r="AW173" i="2"/>
  <c r="AW242" i="2"/>
  <c r="AW290" i="2"/>
  <c r="AW28" i="2"/>
  <c r="AW162" i="2"/>
  <c r="AV313" i="2"/>
  <c r="AV234" i="2"/>
  <c r="AV287" i="2"/>
  <c r="AW27" i="2"/>
  <c r="AV135" i="2"/>
  <c r="AX130" i="2" l="1"/>
  <c r="AX177" i="2"/>
  <c r="AX324" i="2"/>
  <c r="AW327" i="2"/>
  <c r="AV326" i="4"/>
  <c r="AY531" i="4"/>
  <c r="AW294" i="4"/>
  <c r="AV291" i="4"/>
  <c r="AW827" i="4"/>
  <c r="AW810" i="4"/>
  <c r="AV223" i="4"/>
  <c r="AV810" i="4"/>
  <c r="AW375" i="4"/>
  <c r="AY1243" i="4"/>
  <c r="AW192" i="4"/>
  <c r="AV1238" i="4"/>
  <c r="AV1189" i="4"/>
  <c r="AV768" i="4"/>
  <c r="AX375" i="4"/>
  <c r="AV1485" i="4"/>
  <c r="AV225" i="4"/>
  <c r="AW293" i="4"/>
  <c r="AV809" i="4"/>
  <c r="AW808" i="4"/>
  <c r="AW511" i="4"/>
  <c r="AW291" i="4"/>
  <c r="AW858" i="4"/>
  <c r="AY1154" i="4"/>
  <c r="AW1237" i="4"/>
  <c r="AW769" i="4"/>
  <c r="AW508" i="4"/>
  <c r="AW109" i="4"/>
  <c r="AW509" i="4"/>
  <c r="AV422" i="2"/>
  <c r="AX279" i="2"/>
  <c r="AW130" i="2"/>
  <c r="AW422" i="2"/>
  <c r="AV130" i="2"/>
  <c r="AV131" i="2"/>
  <c r="AV132" i="2"/>
  <c r="AW59" i="2"/>
  <c r="AV423" i="2"/>
  <c r="AW281" i="2"/>
  <c r="AV57" i="2"/>
  <c r="AW131" i="2"/>
  <c r="AW132" i="2"/>
  <c r="AW325" i="2"/>
  <c r="AV424" i="2"/>
  <c r="AV356" i="2"/>
  <c r="AW358" i="2"/>
  <c r="AX421" i="2"/>
  <c r="AV421" i="2"/>
  <c r="AV324" i="2"/>
  <c r="AW359" i="2"/>
  <c r="AV224" i="4"/>
  <c r="AW377" i="4"/>
  <c r="AV378" i="4"/>
  <c r="AV375" i="4"/>
  <c r="AV827" i="4"/>
  <c r="AV475" i="4"/>
  <c r="AY1442" i="4"/>
  <c r="AW378" i="4"/>
  <c r="AW807" i="4"/>
  <c r="AW324" i="4"/>
  <c r="AV1390" i="4"/>
  <c r="AW743" i="4"/>
  <c r="AV1389" i="4"/>
  <c r="AW193" i="4"/>
  <c r="AW194" i="4"/>
  <c r="AX743" i="4"/>
  <c r="AW195" i="4"/>
  <c r="AV476" i="4"/>
  <c r="AV198" i="4"/>
  <c r="AW476" i="4"/>
  <c r="AW2048" i="4"/>
  <c r="AY1755" i="4"/>
  <c r="AW1388" i="4"/>
  <c r="AW362" i="4"/>
  <c r="AY1338" i="4"/>
  <c r="AV2046" i="4"/>
  <c r="AV359" i="4"/>
  <c r="AY1429" i="4"/>
  <c r="AY640" i="4"/>
  <c r="AV830" i="4"/>
  <c r="AV377" i="4"/>
  <c r="AY412" i="4"/>
  <c r="AX222" i="4"/>
  <c r="AX508" i="4"/>
  <c r="AX192" i="4"/>
  <c r="AV1235" i="4"/>
  <c r="AV109" i="4"/>
  <c r="AW746" i="4"/>
  <c r="AV2048" i="4"/>
  <c r="AW360" i="4"/>
  <c r="AX855" i="4"/>
  <c r="AV294" i="4"/>
  <c r="AV829" i="4"/>
  <c r="AV193" i="4"/>
  <c r="AV1236" i="4"/>
  <c r="AW106" i="4"/>
  <c r="AW2049" i="4"/>
  <c r="AW359" i="4"/>
  <c r="AV856" i="4"/>
  <c r="AX827" i="4"/>
  <c r="AV192" i="4"/>
  <c r="AV1237" i="4"/>
  <c r="AY1381" i="4"/>
  <c r="AW107" i="4"/>
  <c r="AW780" i="4"/>
  <c r="AW782" i="4"/>
  <c r="AW779" i="4"/>
  <c r="AW781" i="4"/>
  <c r="AW2047" i="4"/>
  <c r="AW361" i="4"/>
  <c r="AV857" i="4"/>
  <c r="AW829" i="4"/>
  <c r="AV769" i="4"/>
  <c r="AW767" i="4"/>
  <c r="AV194" i="4"/>
  <c r="AW265" i="4"/>
  <c r="AW264" i="4"/>
  <c r="AW263" i="4"/>
  <c r="AW266" i="4"/>
  <c r="AV1388" i="4"/>
  <c r="AW108" i="4"/>
  <c r="AX779" i="4"/>
  <c r="AV782" i="4"/>
  <c r="AV779" i="4"/>
  <c r="AV781" i="4"/>
  <c r="AV780" i="4"/>
  <c r="AW440" i="4"/>
  <c r="AW438" i="4"/>
  <c r="AW437" i="4"/>
  <c r="AW439" i="4"/>
  <c r="AW2046" i="4"/>
  <c r="AV855" i="4"/>
  <c r="AX767" i="4"/>
  <c r="AW770" i="4"/>
  <c r="AV195" i="4"/>
  <c r="AV266" i="4"/>
  <c r="AV264" i="4"/>
  <c r="AV263" i="4"/>
  <c r="AX263" i="4"/>
  <c r="AV265" i="4"/>
  <c r="AW473" i="4"/>
  <c r="AV440" i="4"/>
  <c r="AV439" i="4"/>
  <c r="AV438" i="4"/>
  <c r="AV437" i="4"/>
  <c r="AX437" i="4"/>
  <c r="AV361" i="4"/>
  <c r="AV200" i="4"/>
  <c r="AW200" i="4"/>
  <c r="AV767" i="4"/>
  <c r="AW768" i="4"/>
  <c r="AV828" i="4"/>
  <c r="AV1391" i="4"/>
  <c r="AW474" i="4"/>
  <c r="AV362" i="4"/>
  <c r="AV1487" i="4"/>
  <c r="AV201" i="4"/>
  <c r="AW201" i="4"/>
  <c r="AV770" i="4"/>
  <c r="AW1238" i="4"/>
  <c r="AW475" i="4"/>
  <c r="AX359" i="4"/>
  <c r="AX198" i="4"/>
  <c r="AW1235" i="4"/>
  <c r="AV360" i="4"/>
  <c r="AX1485" i="4"/>
  <c r="AW1289" i="4"/>
  <c r="AW1288" i="4"/>
  <c r="AW1287" i="4"/>
  <c r="AW1286" i="4"/>
  <c r="AW1236" i="4"/>
  <c r="AW1390" i="4"/>
  <c r="AV1486" i="4"/>
  <c r="AV1288" i="4"/>
  <c r="AV1287" i="4"/>
  <c r="AV1286" i="4"/>
  <c r="AX1286" i="4"/>
  <c r="AV1289" i="4"/>
  <c r="AV743" i="4"/>
  <c r="AW1391" i="4"/>
  <c r="AW856" i="4"/>
  <c r="AW1189" i="4"/>
  <c r="AW1188" i="4"/>
  <c r="AW1191" i="4"/>
  <c r="AW1190" i="4"/>
  <c r="AX473" i="4"/>
  <c r="AV744" i="4"/>
  <c r="AV1190" i="4"/>
  <c r="AW1389" i="4"/>
  <c r="AW828" i="4"/>
  <c r="AW857" i="4"/>
  <c r="AW199" i="4"/>
  <c r="AV473" i="4"/>
  <c r="AV745" i="4"/>
  <c r="AV1191" i="4"/>
  <c r="AW855" i="4"/>
  <c r="AW198" i="4"/>
  <c r="AV474" i="4"/>
  <c r="AV746" i="4"/>
  <c r="AX106" i="4"/>
  <c r="AX1188" i="4"/>
  <c r="AX2046" i="4"/>
  <c r="AV199" i="4"/>
  <c r="AX291" i="4"/>
  <c r="AV106" i="4"/>
  <c r="AV1188" i="4"/>
  <c r="AW744" i="4"/>
  <c r="AV2049" i="4"/>
  <c r="AV292" i="4"/>
  <c r="AW601" i="4"/>
  <c r="AW598" i="4"/>
  <c r="AW600" i="4"/>
  <c r="AW599" i="4"/>
  <c r="AW1536" i="4"/>
  <c r="AW1537" i="4"/>
  <c r="AW1538" i="4"/>
  <c r="AW1539" i="4"/>
  <c r="AX1235" i="4"/>
  <c r="AV107" i="4"/>
  <c r="AW745" i="4"/>
  <c r="AV2047" i="4"/>
  <c r="AV293" i="4"/>
  <c r="AV601" i="4"/>
  <c r="AV598" i="4"/>
  <c r="AX598" i="4"/>
  <c r="AV600" i="4"/>
  <c r="AV599" i="4"/>
  <c r="AV1539" i="4"/>
  <c r="AV1536" i="4"/>
  <c r="AX1536" i="4"/>
  <c r="AV1537" i="4"/>
  <c r="AV1538" i="4"/>
  <c r="AV164" i="2"/>
  <c r="AX164" i="2"/>
  <c r="AV167" i="2"/>
  <c r="AV166" i="2"/>
  <c r="AV165" i="2"/>
  <c r="AV325" i="2"/>
  <c r="AV279" i="2"/>
  <c r="AW326" i="2"/>
  <c r="AW83" i="2"/>
  <c r="AV59" i="2"/>
  <c r="AW377" i="2"/>
  <c r="AV326" i="2"/>
  <c r="AV280" i="2"/>
  <c r="AW84" i="2"/>
  <c r="AX56" i="2"/>
  <c r="AV327" i="2"/>
  <c r="AV281" i="2"/>
  <c r="AX442" i="2"/>
  <c r="AV445" i="2"/>
  <c r="AV444" i="2"/>
  <c r="AV443" i="2"/>
  <c r="AV442" i="2"/>
  <c r="AW86" i="2"/>
  <c r="AV56" i="2"/>
  <c r="AW282" i="2"/>
  <c r="AV282" i="2"/>
  <c r="AV378" i="2"/>
  <c r="AV58" i="2"/>
  <c r="AW279" i="2"/>
  <c r="AW167" i="2"/>
  <c r="AW166" i="2"/>
  <c r="AW165" i="2"/>
  <c r="AW164" i="2"/>
  <c r="AV379" i="2"/>
  <c r="AV83" i="2"/>
  <c r="AW280" i="2"/>
  <c r="AX303" i="2"/>
  <c r="AV306" i="2"/>
  <c r="AV305" i="2"/>
  <c r="AV304" i="2"/>
  <c r="AV303" i="2"/>
  <c r="AW305" i="2"/>
  <c r="AW304" i="2"/>
  <c r="AW303" i="2"/>
  <c r="AW306" i="2"/>
  <c r="AX376" i="2"/>
  <c r="AV84" i="2"/>
  <c r="AV376" i="2"/>
  <c r="AV221" i="2"/>
  <c r="AV220" i="2"/>
  <c r="AX219" i="2"/>
  <c r="AV219" i="2"/>
  <c r="AV222" i="2"/>
  <c r="AV85" i="2"/>
  <c r="AW56" i="2"/>
  <c r="AW376" i="2"/>
  <c r="AV86" i="2"/>
  <c r="AW57" i="2"/>
  <c r="AW421" i="2"/>
  <c r="AW424" i="2"/>
  <c r="AW58" i="2"/>
  <c r="AW445" i="2"/>
  <c r="AW444" i="2"/>
  <c r="AW443" i="2"/>
  <c r="AW442" i="2"/>
  <c r="AW356" i="2"/>
  <c r="AV357" i="2"/>
  <c r="AX200" i="2"/>
  <c r="AV202" i="2"/>
  <c r="AV201" i="2"/>
  <c r="AV200" i="2"/>
  <c r="AV203" i="2"/>
  <c r="AV358" i="2"/>
  <c r="AV177" i="2"/>
  <c r="AW423" i="2"/>
  <c r="AW357" i="2"/>
  <c r="AV359" i="2"/>
  <c r="AV178" i="2"/>
  <c r="AW203" i="2"/>
  <c r="AW201" i="2"/>
  <c r="AW200" i="2"/>
  <c r="AW202" i="2"/>
  <c r="AX356" i="2"/>
  <c r="AV179" i="2"/>
  <c r="AW378" i="2"/>
  <c r="AV180" i="2"/>
  <c r="AW324" i="2"/>
  <c r="AW178" i="2"/>
  <c r="AW177" i="2"/>
  <c r="AW180" i="2"/>
  <c r="AW179" i="2"/>
  <c r="AW222" i="2"/>
  <c r="AW221" i="2"/>
  <c r="AW220" i="2"/>
  <c r="AW219" i="2"/>
  <c r="AV1565" i="4" l="1"/>
  <c r="AW1565" i="4"/>
  <c r="AX1563" i="4"/>
  <c r="AV1566" i="4"/>
  <c r="AV1563" i="4"/>
  <c r="AW1564" i="4"/>
  <c r="AX1558" i="4"/>
  <c r="AV1564" i="4"/>
  <c r="AW1566" i="4"/>
  <c r="AW1563" i="4"/>
</calcChain>
</file>

<file path=xl/sharedStrings.xml><?xml version="1.0" encoding="utf-8"?>
<sst xmlns="http://schemas.openxmlformats.org/spreadsheetml/2006/main" count="51226" uniqueCount="634">
  <si>
    <t>Cations/S</t>
  </si>
  <si>
    <t>Fe/S</t>
  </si>
  <si>
    <t>Total</t>
  </si>
  <si>
    <t>K</t>
  </si>
  <si>
    <t>Na</t>
  </si>
  <si>
    <t>Cu</t>
  </si>
  <si>
    <t>Al</t>
  </si>
  <si>
    <t>Mg</t>
  </si>
  <si>
    <t>Cr</t>
  </si>
  <si>
    <t>Co</t>
  </si>
  <si>
    <t>Ni</t>
  </si>
  <si>
    <t>Ca</t>
  </si>
  <si>
    <t>Mn</t>
  </si>
  <si>
    <t>Ti</t>
  </si>
  <si>
    <t>P</t>
  </si>
  <si>
    <t>Si</t>
  </si>
  <si>
    <t>S</t>
  </si>
  <si>
    <t>Fe</t>
  </si>
  <si>
    <t>Mineral</t>
  </si>
  <si>
    <t>O</t>
  </si>
  <si>
    <t>Grain</t>
  </si>
  <si>
    <t>Area</t>
  </si>
  <si>
    <t>Meteorite</t>
  </si>
  <si>
    <t>Atomic%</t>
  </si>
  <si>
    <t xml:space="preserve"> </t>
  </si>
  <si>
    <t>Weight%</t>
  </si>
  <si>
    <t>Analysis</t>
  </si>
  <si>
    <t>bdl</t>
  </si>
  <si>
    <t>A4</t>
  </si>
  <si>
    <t>Ch4</t>
  </si>
  <si>
    <t>Y-793495,72-2</t>
  </si>
  <si>
    <t>A3</t>
  </si>
  <si>
    <t>Ch1</t>
  </si>
  <si>
    <t>Shisr 033 UA2159,1</t>
  </si>
  <si>
    <t>A2</t>
  </si>
  <si>
    <t>Ch6</t>
  </si>
  <si>
    <t>GRA 95229,22</t>
  </si>
  <si>
    <t>Ch2</t>
  </si>
  <si>
    <t>A5</t>
  </si>
  <si>
    <t>A4b</t>
  </si>
  <si>
    <t>troilite</t>
  </si>
  <si>
    <t>A6</t>
  </si>
  <si>
    <t>Ch3</t>
  </si>
  <si>
    <t>A1</t>
  </si>
  <si>
    <t>PCA 91082,15</t>
  </si>
  <si>
    <t>NWA 801 UA2300,1</t>
  </si>
  <si>
    <t>Ch17</t>
  </si>
  <si>
    <t>Ch12</t>
  </si>
  <si>
    <t>Ch5</t>
  </si>
  <si>
    <t>Ch8</t>
  </si>
  <si>
    <t>LAP 04720,8</t>
  </si>
  <si>
    <t>A2b</t>
  </si>
  <si>
    <t>LAP 02342,14</t>
  </si>
  <si>
    <t>GRO 03116,15</t>
  </si>
  <si>
    <t>Ch7</t>
  </si>
  <si>
    <t>A1a</t>
  </si>
  <si>
    <t>A4a</t>
  </si>
  <si>
    <t>A1b</t>
  </si>
  <si>
    <t>GRA 06100,26</t>
  </si>
  <si>
    <t>A7</t>
  </si>
  <si>
    <t>Gao-Guenie (b) UA2301,1</t>
  </si>
  <si>
    <t>Ch9</t>
  </si>
  <si>
    <t>EET 96259,12</t>
  </si>
  <si>
    <t>Al Rais USNM1794-8</t>
  </si>
  <si>
    <t>QUE 99177,6</t>
  </si>
  <si>
    <t>Ch14</t>
  </si>
  <si>
    <t>Ch21</t>
  </si>
  <si>
    <t>MET 00426,33</t>
  </si>
  <si>
    <t>Ch24</t>
  </si>
  <si>
    <t>A6b</t>
  </si>
  <si>
    <t>Ch28</t>
  </si>
  <si>
    <t>Ch10</t>
  </si>
  <si>
    <t>EET 87770,31</t>
  </si>
  <si>
    <t>nd</t>
  </si>
  <si>
    <t>A5a</t>
  </si>
  <si>
    <t>CR2</t>
  </si>
  <si>
    <t>A5b</t>
  </si>
  <si>
    <t>A2a</t>
  </si>
  <si>
    <t>Ch18</t>
  </si>
  <si>
    <t>Ch16</t>
  </si>
  <si>
    <t>A6a</t>
  </si>
  <si>
    <t>max</t>
  </si>
  <si>
    <t>min</t>
  </si>
  <si>
    <t>stdev</t>
  </si>
  <si>
    <t>Count</t>
  </si>
  <si>
    <t>po</t>
  </si>
  <si>
    <t>Ch19</t>
  </si>
  <si>
    <t>10b</t>
  </si>
  <si>
    <t>75b</t>
  </si>
  <si>
    <t>Po</t>
  </si>
  <si>
    <t>80b</t>
  </si>
  <si>
    <t>86b</t>
  </si>
  <si>
    <t>82b</t>
  </si>
  <si>
    <t>70b</t>
  </si>
  <si>
    <t>21b</t>
  </si>
  <si>
    <t>93b</t>
  </si>
  <si>
    <t>78b</t>
  </si>
  <si>
    <t>A3a</t>
  </si>
  <si>
    <t>22b</t>
  </si>
  <si>
    <t>34b</t>
  </si>
  <si>
    <t>A3c</t>
  </si>
  <si>
    <t>Ch1B</t>
  </si>
  <si>
    <t>6b</t>
  </si>
  <si>
    <t>A3b</t>
  </si>
  <si>
    <t>79b</t>
  </si>
  <si>
    <t>26b</t>
  </si>
  <si>
    <t>32b</t>
  </si>
  <si>
    <t>A8</t>
  </si>
  <si>
    <t>Ch11</t>
  </si>
  <si>
    <t>87b</t>
  </si>
  <si>
    <t>29b</t>
  </si>
  <si>
    <t>17b</t>
  </si>
  <si>
    <t>A9</t>
  </si>
  <si>
    <t>23b</t>
  </si>
  <si>
    <t>95b</t>
  </si>
  <si>
    <t>56b</t>
  </si>
  <si>
    <t>A6c</t>
  </si>
  <si>
    <t>13b</t>
  </si>
  <si>
    <t>74b</t>
  </si>
  <si>
    <t>28b</t>
  </si>
  <si>
    <t>90b</t>
  </si>
  <si>
    <t>31b</t>
  </si>
  <si>
    <t>16b</t>
  </si>
  <si>
    <t>18b</t>
  </si>
  <si>
    <t>92b</t>
  </si>
  <si>
    <t>12b</t>
  </si>
  <si>
    <t>88b</t>
  </si>
  <si>
    <t>76b</t>
  </si>
  <si>
    <t>83b</t>
  </si>
  <si>
    <t>avg. Po Fe/S</t>
  </si>
  <si>
    <t>CR2-shocked</t>
  </si>
  <si>
    <t>Ni-rich</t>
  </si>
  <si>
    <t>CR-anom</t>
  </si>
  <si>
    <t>Al Rais USNM1794,8</t>
  </si>
  <si>
    <t>Ni-poor</t>
  </si>
  <si>
    <t>M5</t>
  </si>
  <si>
    <t>GRO 95577,4</t>
  </si>
  <si>
    <t>CR1</t>
  </si>
  <si>
    <t>M6</t>
  </si>
  <si>
    <t>M9</t>
  </si>
  <si>
    <t>Ni-rich metal</t>
  </si>
  <si>
    <t>Ni-poor metal</t>
  </si>
  <si>
    <t>47b</t>
  </si>
  <si>
    <t>M2</t>
  </si>
  <si>
    <t>Ch15</t>
  </si>
  <si>
    <t>Zn</t>
  </si>
  <si>
    <t>OA9</t>
  </si>
  <si>
    <t>Semarkona</t>
  </si>
  <si>
    <t>LL3.00</t>
  </si>
  <si>
    <t>OA8</t>
  </si>
  <si>
    <t>-</t>
  </si>
  <si>
    <t>OA10</t>
  </si>
  <si>
    <t>OA1</t>
  </si>
  <si>
    <t>CM2</t>
  </si>
  <si>
    <t>OA4</t>
  </si>
  <si>
    <t>EET 92048,7</t>
  </si>
  <si>
    <t>QUE 97008</t>
  </si>
  <si>
    <t>L3.05</t>
  </si>
  <si>
    <t>OA3</t>
  </si>
  <si>
    <t>OA2</t>
  </si>
  <si>
    <t>OA6</t>
  </si>
  <si>
    <t>Soko-Banja</t>
  </si>
  <si>
    <t>LL4</t>
  </si>
  <si>
    <t>G1</t>
  </si>
  <si>
    <t>MET 00452,29</t>
  </si>
  <si>
    <t>L(LL)3.05</t>
  </si>
  <si>
    <t>Alais USNM6695-5</t>
  </si>
  <si>
    <t>CI</t>
  </si>
  <si>
    <t>Alais</t>
  </si>
  <si>
    <t>Type</t>
  </si>
  <si>
    <t xml:space="preserve">P </t>
  </si>
  <si>
    <t xml:space="preserve">S </t>
  </si>
  <si>
    <t>Y-793321,60-4</t>
  </si>
  <si>
    <t>CM2 stage II</t>
  </si>
  <si>
    <t>B-7901,04A-1</t>
  </si>
  <si>
    <t>CY</t>
  </si>
  <si>
    <t>pyrite</t>
  </si>
  <si>
    <t>Mx4</t>
  </si>
  <si>
    <t>LEW 87009</t>
  </si>
  <si>
    <t>CK6</t>
  </si>
  <si>
    <t>SI JEOL 8900</t>
  </si>
  <si>
    <t>Mx2</t>
  </si>
  <si>
    <t>OA5</t>
  </si>
  <si>
    <t>Mx3</t>
  </si>
  <si>
    <t>Mx5</t>
  </si>
  <si>
    <t>OA7</t>
  </si>
  <si>
    <t>Mx1</t>
  </si>
  <si>
    <t>all pyrite</t>
  </si>
  <si>
    <t>Mx6</t>
  </si>
  <si>
    <t>LAR 06868</t>
  </si>
  <si>
    <t>CK5</t>
  </si>
  <si>
    <t>OA2b</t>
  </si>
  <si>
    <t>CK4</t>
  </si>
  <si>
    <t>OA12</t>
  </si>
  <si>
    <t>OA4b</t>
  </si>
  <si>
    <t>stdev.</t>
  </si>
  <si>
    <t>count</t>
  </si>
  <si>
    <t>MIL 11207</t>
  </si>
  <si>
    <t>R6</t>
  </si>
  <si>
    <t>OA14</t>
  </si>
  <si>
    <t>OA9b</t>
  </si>
  <si>
    <t>OA15</t>
  </si>
  <si>
    <t>OA16</t>
  </si>
  <si>
    <t>OA11</t>
  </si>
  <si>
    <t>OA13</t>
  </si>
  <si>
    <t>LAP 031275</t>
  </si>
  <si>
    <t>R5</t>
  </si>
  <si>
    <t>OA10b</t>
  </si>
  <si>
    <t>OA10a</t>
  </si>
  <si>
    <t>OA10c</t>
  </si>
  <si>
    <t>OA9c</t>
  </si>
  <si>
    <t>LAP 03639</t>
  </si>
  <si>
    <t>Clast</t>
  </si>
  <si>
    <t>OA7c</t>
  </si>
  <si>
    <t>avg Po Fe/S</t>
  </si>
  <si>
    <t>MET 01149</t>
  </si>
  <si>
    <t>R3</t>
  </si>
  <si>
    <t>M3</t>
  </si>
  <si>
    <t>M1</t>
  </si>
  <si>
    <t>M4</t>
  </si>
  <si>
    <t>R Chondrite</t>
  </si>
  <si>
    <t>Siena</t>
  </si>
  <si>
    <t>LL5</t>
  </si>
  <si>
    <t>Chalcopyrite</t>
  </si>
  <si>
    <t>Bb</t>
  </si>
  <si>
    <t>LL6</t>
  </si>
  <si>
    <t>Ba</t>
  </si>
  <si>
    <t>OA1a</t>
  </si>
  <si>
    <t>A</t>
  </si>
  <si>
    <t>OA1b</t>
  </si>
  <si>
    <t>Appley Bridge</t>
  </si>
  <si>
    <t>Saint-Séverin</t>
  </si>
  <si>
    <t>21sx</t>
  </si>
  <si>
    <t>92sx</t>
  </si>
  <si>
    <t>10sx</t>
  </si>
  <si>
    <t>77sx</t>
  </si>
  <si>
    <t>22sx</t>
  </si>
  <si>
    <t>Mx7</t>
  </si>
  <si>
    <t>Chelyabinsk</t>
  </si>
  <si>
    <t>LL5-breccia</t>
  </si>
  <si>
    <t>15sx</t>
  </si>
  <si>
    <t>106sx</t>
  </si>
  <si>
    <t>43sx</t>
  </si>
  <si>
    <t>105sx</t>
  </si>
  <si>
    <t xml:space="preserve">1 / 1 . </t>
  </si>
  <si>
    <t>nearOA7</t>
  </si>
  <si>
    <t>Hamlet</t>
  </si>
  <si>
    <t>Hamlet ASU1194_C_2</t>
  </si>
  <si>
    <t>MOA2</t>
  </si>
  <si>
    <t>MOA1</t>
  </si>
  <si>
    <t>MOA3</t>
  </si>
  <si>
    <t>OC (LLs)</t>
  </si>
  <si>
    <t>LL3.2</t>
  </si>
  <si>
    <t>Vicência ASU1996</t>
  </si>
  <si>
    <t>OA3c</t>
  </si>
  <si>
    <t>168sx</t>
  </si>
  <si>
    <t>20sx</t>
  </si>
  <si>
    <t>167sx</t>
  </si>
  <si>
    <t>12sx</t>
  </si>
  <si>
    <t>60sx</t>
  </si>
  <si>
    <t>OA1c</t>
  </si>
  <si>
    <t>Ch10C</t>
  </si>
  <si>
    <t>UOC</t>
  </si>
  <si>
    <t>MIL 090292,4</t>
  </si>
  <si>
    <t>CC-ung</t>
  </si>
  <si>
    <t>CO3.00</t>
  </si>
  <si>
    <t>CO Chondrite</t>
  </si>
  <si>
    <t>Y-86789,81-2</t>
  </si>
  <si>
    <t>Y-86789_OA5_6</t>
  </si>
  <si>
    <t>Y-86789_OA5_5</t>
  </si>
  <si>
    <t>Y-86789_OA5_4</t>
  </si>
  <si>
    <t>Y-86789_OA5_3</t>
  </si>
  <si>
    <t>Y-86789_OA5_2</t>
  </si>
  <si>
    <t>Y-86789_OA5_1</t>
  </si>
  <si>
    <t>Y-86789_OA4_5</t>
  </si>
  <si>
    <t>Y-86789_OA4_4</t>
  </si>
  <si>
    <t>Y-86789_OA4_3</t>
  </si>
  <si>
    <t>Y-86789_OA4_2</t>
  </si>
  <si>
    <t>Y-86789_OA4_1</t>
  </si>
  <si>
    <t>Y-86789_OA3_5</t>
  </si>
  <si>
    <t>Y-86789_OA3_4</t>
  </si>
  <si>
    <t>Y-86789_OA3_3</t>
  </si>
  <si>
    <t>Y-86789_OA3_2</t>
  </si>
  <si>
    <t>Y-86789_OA3_1</t>
  </si>
  <si>
    <t>Y-86789_OA2_5</t>
  </si>
  <si>
    <t>Y-86789_OA2_4</t>
  </si>
  <si>
    <t>Y-86789_OA2_3</t>
  </si>
  <si>
    <t>Y-86789_OA2_2</t>
  </si>
  <si>
    <t>Y-86789_OA2_1</t>
  </si>
  <si>
    <t>Y-86789_OA1_6</t>
  </si>
  <si>
    <t>Y-86789_OA1_5</t>
  </si>
  <si>
    <t>Y-86789_OA1_4</t>
  </si>
  <si>
    <t>Y-86789_OA1_3</t>
  </si>
  <si>
    <t>Y-86789_OA1_2</t>
  </si>
  <si>
    <t>Y-86789_OA1_1</t>
  </si>
  <si>
    <t>B-7901_OA2_2</t>
  </si>
  <si>
    <t>B-7901_OA2_3</t>
  </si>
  <si>
    <t>B-7901_OA2_1</t>
  </si>
  <si>
    <t>B-7901_OA5_6</t>
  </si>
  <si>
    <t>B-7901_OA3_5</t>
  </si>
  <si>
    <t>B-7901_OA2_4</t>
  </si>
  <si>
    <t>B-7901_OA3_2</t>
  </si>
  <si>
    <t>B-7901_OA1_5</t>
  </si>
  <si>
    <t>B-7901_OA3_6</t>
  </si>
  <si>
    <t>B-7901_OA3_3</t>
  </si>
  <si>
    <t>B-7901_OA1_2</t>
  </si>
  <si>
    <t>B-7901_OA1_3</t>
  </si>
  <si>
    <t>B-7901_OA1_4</t>
  </si>
  <si>
    <t>B-7901_OA5_5</t>
  </si>
  <si>
    <t>B-7901_OA5_3</t>
  </si>
  <si>
    <t>B-7901_OA5_2</t>
  </si>
  <si>
    <t>B-7901_OA5_1</t>
  </si>
  <si>
    <t>B-7901_OA4_6</t>
  </si>
  <si>
    <t>B-7901_OA4_5</t>
  </si>
  <si>
    <t>B-7901_OA4_3</t>
  </si>
  <si>
    <t>B-7901_OA4_2</t>
  </si>
  <si>
    <t>B-7901_OA4_1</t>
  </si>
  <si>
    <t>B-7901_OA3_1</t>
  </si>
  <si>
    <t>CY Chondrites</t>
  </si>
  <si>
    <t>Orgueil</t>
  </si>
  <si>
    <t>CI Chondrite</t>
  </si>
  <si>
    <t>Vigarano</t>
  </si>
  <si>
    <t>CV3red</t>
  </si>
  <si>
    <t>Vigarano ASU590_C_1</t>
  </si>
  <si>
    <t>Bali</t>
  </si>
  <si>
    <t>CV3oxB</t>
  </si>
  <si>
    <t>Allende</t>
  </si>
  <si>
    <t>CV3oxA</t>
  </si>
  <si>
    <t>Allende ASU818</t>
  </si>
  <si>
    <t>CV Chondrites</t>
  </si>
  <si>
    <t>Y-793321_OA6_4</t>
  </si>
  <si>
    <t>Y-793321_OA5_5</t>
  </si>
  <si>
    <t>Y-793321_OA5_3</t>
  </si>
  <si>
    <t>Y-793321_OA4_6</t>
  </si>
  <si>
    <t>Y-793321_OA4_5</t>
  </si>
  <si>
    <t>Y-793321_OA4_4</t>
  </si>
  <si>
    <t>Y-793321_OA3_4</t>
  </si>
  <si>
    <t>Y-793321_OA3_3</t>
  </si>
  <si>
    <t>Y-793321_OA2_5</t>
  </si>
  <si>
    <t>Y-793321_OA6_1</t>
  </si>
  <si>
    <t>Y-793321_OA7_3</t>
  </si>
  <si>
    <t>Y-793321_OA3_5</t>
  </si>
  <si>
    <t>Y-793321_OA2_6</t>
  </si>
  <si>
    <t>Y-793321_OA4_2</t>
  </si>
  <si>
    <t>Y-793321_OA2_1</t>
  </si>
  <si>
    <t>Y-793321_OA6_3</t>
  </si>
  <si>
    <t>Y-793321_OA5_6</t>
  </si>
  <si>
    <t>Y-793321_OA7_1</t>
  </si>
  <si>
    <t>Y-793321_OA7_5</t>
  </si>
  <si>
    <t>Y-793321_OA6_6</t>
  </si>
  <si>
    <t>Y-793321_OA5_2</t>
  </si>
  <si>
    <t>Y-793321_OA3_6</t>
  </si>
  <si>
    <t>Y-793321_OA7_6</t>
  </si>
  <si>
    <t>Y-793321_OA2_4</t>
  </si>
  <si>
    <t>Y-793321_OA5_4</t>
  </si>
  <si>
    <t>Y-793321_OA7_4</t>
  </si>
  <si>
    <t>Y-793321_OA2_3</t>
  </si>
  <si>
    <t>Y-793321_OA5_1</t>
  </si>
  <si>
    <t>Y-793321_OA6_5</t>
  </si>
  <si>
    <t>Y-793321_OA4_3</t>
  </si>
  <si>
    <t>Y-793321_OA2_2</t>
  </si>
  <si>
    <t>Y-793321_OA3_1</t>
  </si>
  <si>
    <t>Y-793321_OA6_2</t>
  </si>
  <si>
    <t>Y-793321_OA3_2</t>
  </si>
  <si>
    <t>AZ C7</t>
  </si>
  <si>
    <t>A302</t>
  </si>
  <si>
    <t>A299</t>
  </si>
  <si>
    <t>AZ C6</t>
  </si>
  <si>
    <t>A29</t>
  </si>
  <si>
    <t>A274</t>
  </si>
  <si>
    <t>A276</t>
  </si>
  <si>
    <t>A30</t>
  </si>
  <si>
    <t>AZ C2</t>
  </si>
  <si>
    <t>A253</t>
  </si>
  <si>
    <t>A15</t>
  </si>
  <si>
    <t>QUE 97990,53</t>
  </si>
  <si>
    <t>Ch9 OA2</t>
  </si>
  <si>
    <t>Ch9 OA3</t>
  </si>
  <si>
    <t>Ch9 OA1</t>
  </si>
  <si>
    <t>Sutter's Mill</t>
  </si>
  <si>
    <t>CM2-like</t>
  </si>
  <si>
    <t>CM-like breccia</t>
  </si>
  <si>
    <t>Mighei</t>
  </si>
  <si>
    <t>ALH 83100,189</t>
  </si>
  <si>
    <t>CM1/2</t>
  </si>
  <si>
    <t>CM Chondrites</t>
  </si>
  <si>
    <t>Ni-poor po</t>
  </si>
  <si>
    <t>AO1</t>
  </si>
  <si>
    <t>CR chondrites</t>
  </si>
  <si>
    <t>Probe</t>
  </si>
  <si>
    <t>CR data</t>
  </si>
  <si>
    <t>Y980115_05</t>
  </si>
  <si>
    <t>Y980115_01</t>
  </si>
  <si>
    <t xml:space="preserve">1 / 10 . </t>
  </si>
  <si>
    <t>Y980115_04</t>
  </si>
  <si>
    <t xml:space="preserve">1 / 27 . </t>
  </si>
  <si>
    <t xml:space="preserve">1 / 25 . </t>
  </si>
  <si>
    <t>Y980115_06</t>
  </si>
  <si>
    <t xml:space="preserve">1 / 18 . </t>
  </si>
  <si>
    <t>Y980115_07</t>
  </si>
  <si>
    <t xml:space="preserve">1 / 29 . </t>
  </si>
  <si>
    <t>Y980115_02</t>
  </si>
  <si>
    <t xml:space="preserve">1 / 30 . </t>
  </si>
  <si>
    <t xml:space="preserve">1 / 17 . </t>
  </si>
  <si>
    <t>Y82162_04</t>
  </si>
  <si>
    <t xml:space="preserve">1 / 22 . </t>
  </si>
  <si>
    <t>Ivuna P12627_03</t>
  </si>
  <si>
    <t xml:space="preserve">1 / 24 . </t>
  </si>
  <si>
    <t xml:space="preserve">1 / 32 . </t>
  </si>
  <si>
    <t xml:space="preserve">1 / 23 . </t>
  </si>
  <si>
    <t>Ivuna P12627_01</t>
  </si>
  <si>
    <t xml:space="preserve">1 / 28 . </t>
  </si>
  <si>
    <t xml:space="preserve">1 / 26 . </t>
  </si>
  <si>
    <t xml:space="preserve">1 / 21 . </t>
  </si>
  <si>
    <t>Y82162_06</t>
  </si>
  <si>
    <t xml:space="preserve">1 / 8 . </t>
  </si>
  <si>
    <t>Y82162_02a</t>
  </si>
  <si>
    <t xml:space="preserve">1 / 5 . </t>
  </si>
  <si>
    <t xml:space="preserve">1 / 4 . </t>
  </si>
  <si>
    <t xml:space="preserve">1 / 2 . </t>
  </si>
  <si>
    <t xml:space="preserve">1 / 3 . </t>
  </si>
  <si>
    <t>Y82162_03</t>
  </si>
  <si>
    <t xml:space="preserve">1 / 20 . </t>
  </si>
  <si>
    <t xml:space="preserve">1 / 31 . </t>
  </si>
  <si>
    <t xml:space="preserve">1 / 13 . </t>
  </si>
  <si>
    <t xml:space="preserve">1 / 14 . </t>
  </si>
  <si>
    <t xml:space="preserve">1 / 15 . </t>
  </si>
  <si>
    <t xml:space="preserve">1 / 7 . </t>
  </si>
  <si>
    <t xml:space="preserve">1 / 6 . </t>
  </si>
  <si>
    <t xml:space="preserve">1 / 19 . </t>
  </si>
  <si>
    <t xml:space="preserve">1 / 12 . </t>
  </si>
  <si>
    <t xml:space="preserve">1 / 16 . </t>
  </si>
  <si>
    <t xml:space="preserve">1 / 11 . </t>
  </si>
  <si>
    <t xml:space="preserve">1 / 9 . </t>
  </si>
  <si>
    <t>Y82162_05</t>
  </si>
  <si>
    <t>Ivuna P12627_02</t>
  </si>
  <si>
    <t>Y980115_03</t>
  </si>
  <si>
    <t>Ivuna</t>
  </si>
  <si>
    <t>Y-82162</t>
  </si>
  <si>
    <t>Y-980115</t>
  </si>
  <si>
    <t xml:space="preserve">1 / 34 . </t>
  </si>
  <si>
    <t>SX-100: NHM</t>
  </si>
  <si>
    <t>Reference</t>
  </si>
  <si>
    <t>MIL 090657,6</t>
  </si>
  <si>
    <t>SX-100: UA</t>
  </si>
  <si>
    <t>C1-ung</t>
  </si>
  <si>
    <t>Mx</t>
  </si>
  <si>
    <t>DOM 08006,16</t>
  </si>
  <si>
    <t>Davidson et al. (2019) GCA 265, 259-278.</t>
  </si>
  <si>
    <t>JEOL 8900: CIW</t>
  </si>
  <si>
    <t>LL3s</t>
  </si>
  <si>
    <t>this study</t>
  </si>
  <si>
    <t>Semarkona USNM1805-17</t>
  </si>
  <si>
    <t>Schrader et al. (2016-GCA)</t>
  </si>
  <si>
    <t>Soko-Banja USNM3078-1</t>
  </si>
  <si>
    <t>Siena USNM3070-3</t>
  </si>
  <si>
    <t>Chelyabinsk ASU1801_22_C1</t>
  </si>
  <si>
    <t>Saint-Séverin USNM2608-3</t>
  </si>
  <si>
    <t>Appley Bridge USNM614-3</t>
  </si>
  <si>
    <t>Schrader and Zega (2019-GCA)</t>
  </si>
  <si>
    <t>CK chondrites</t>
  </si>
  <si>
    <t>Bali USNM4839,1</t>
  </si>
  <si>
    <t>MET 01149 (R3)</t>
  </si>
  <si>
    <t>no Ni-poor po</t>
  </si>
  <si>
    <t>MIL 11207 (R6)</t>
  </si>
  <si>
    <t>Karoonda (CK4)</t>
  </si>
  <si>
    <t>Mighei (CM2)</t>
  </si>
  <si>
    <t>Mighei USNM3483-3</t>
  </si>
  <si>
    <t>Sutter's Mill (SM8)</t>
  </si>
  <si>
    <t>Sutter's Mill (C, CM-like)</t>
  </si>
  <si>
    <t>ALH 83100 (CM1/2)</t>
  </si>
  <si>
    <t>QUE 97990 (CM2)</t>
  </si>
  <si>
    <t>C2+C6</t>
  </si>
  <si>
    <t>Aguas Zarcas avg (CM2)</t>
  </si>
  <si>
    <t>Y-793321 (CM2)</t>
  </si>
  <si>
    <t>heating stage II</t>
  </si>
  <si>
    <t>Allende (CV3OxA)</t>
  </si>
  <si>
    <t>Bali (CV3OxB)</t>
  </si>
  <si>
    <t>Vigarano (CV3red)</t>
  </si>
  <si>
    <t>Alais (CI)</t>
  </si>
  <si>
    <t>Orgueil (CI)</t>
  </si>
  <si>
    <t>Ivuna (CI)</t>
  </si>
  <si>
    <t>B-7901 (CY)</t>
  </si>
  <si>
    <t>Y-86789 (CY)</t>
  </si>
  <si>
    <t>Ivuna P12627</t>
  </si>
  <si>
    <t>Y-980115 (CY)</t>
  </si>
  <si>
    <t>DOM 08006 (CO3.00)</t>
  </si>
  <si>
    <t>MIL 090292 (C1-ung)</t>
  </si>
  <si>
    <t>MET 00452  [L(LL)3.05)]</t>
  </si>
  <si>
    <t>QUE 97008 (L3.05)</t>
  </si>
  <si>
    <t>QUE 97008,63</t>
  </si>
  <si>
    <t>LL4s</t>
  </si>
  <si>
    <t>LL5s</t>
  </si>
  <si>
    <t>LL6s</t>
  </si>
  <si>
    <t>MET 01149,27</t>
  </si>
  <si>
    <t>LAP 03639,2</t>
  </si>
  <si>
    <t>LAP 031275,2</t>
  </si>
  <si>
    <t>LAP 03639 (R5)</t>
  </si>
  <si>
    <t>LAP 04840,4</t>
  </si>
  <si>
    <t>MIL 11207,2</t>
  </si>
  <si>
    <t>ALH 85002,87</t>
  </si>
  <si>
    <t>Karoonda USNM2428-3</t>
  </si>
  <si>
    <t>LAR 06868 (CK5)</t>
  </si>
  <si>
    <t>LEW 87009 (CK6)</t>
  </si>
  <si>
    <t>ALH 85002 (CK4)</t>
  </si>
  <si>
    <t>GRO 95577 (CR1)</t>
  </si>
  <si>
    <t>Al Rais (CR-anom)</t>
  </si>
  <si>
    <t>CR2s</t>
  </si>
  <si>
    <t>Y-82162 (CY)</t>
  </si>
  <si>
    <t>not Ni-poor po</t>
  </si>
  <si>
    <t>pn/pyrite?</t>
  </si>
  <si>
    <t>avg.</t>
  </si>
  <si>
    <t>Aguas Zarcas</t>
  </si>
  <si>
    <t>ALH 83100</t>
  </si>
  <si>
    <t>QUE 97990</t>
  </si>
  <si>
    <t>Y-793321</t>
  </si>
  <si>
    <t>no CM1/2</t>
  </si>
  <si>
    <t>CV avg</t>
  </si>
  <si>
    <t>Orgueil USNM6765-2</t>
  </si>
  <si>
    <t>B-7904</t>
  </si>
  <si>
    <t>Y-86789</t>
  </si>
  <si>
    <t>Y-82162,45-1</t>
  </si>
  <si>
    <t>Y-980115,123-1</t>
  </si>
  <si>
    <t>DOM 08006</t>
  </si>
  <si>
    <t>CY avg</t>
  </si>
  <si>
    <t>CI avg</t>
  </si>
  <si>
    <t>MIL 090292</t>
  </si>
  <si>
    <t>MET 00452</t>
  </si>
  <si>
    <t>Vicência</t>
  </si>
  <si>
    <t>LLs</t>
  </si>
  <si>
    <t>Al Rais</t>
  </si>
  <si>
    <t>GRO 95577</t>
  </si>
  <si>
    <t>LAP 031275 (R3.6)</t>
  </si>
  <si>
    <t>R3.6</t>
  </si>
  <si>
    <t>Cations = Fe+Ni+Cr+Ti+Co+Cu</t>
  </si>
  <si>
    <t>A-881458,51-13</t>
  </si>
  <si>
    <t>Ni-poor met</t>
  </si>
  <si>
    <t>MOA1a</t>
  </si>
  <si>
    <t>Ni-rich met</t>
  </si>
  <si>
    <t>Kolang ASU2147_C1</t>
  </si>
  <si>
    <t>Kolang ASU2147_C3c</t>
  </si>
  <si>
    <t>NWA 3358 PL18038</t>
  </si>
  <si>
    <t>MOA5</t>
  </si>
  <si>
    <t>MOA6</t>
  </si>
  <si>
    <t>CM2 stage I</t>
  </si>
  <si>
    <r>
      <t>CV3</t>
    </r>
    <r>
      <rPr>
        <vertAlign val="subscript"/>
        <sz val="11"/>
        <color theme="1"/>
        <rFont val="Calibri"/>
        <family val="2"/>
        <scheme val="minor"/>
      </rPr>
      <t>OxA</t>
    </r>
  </si>
  <si>
    <t>H3.10</t>
  </si>
  <si>
    <t>CM1/2 - host</t>
  </si>
  <si>
    <t>CM1/2 - type 1 clast</t>
  </si>
  <si>
    <t>Ch10B</t>
  </si>
  <si>
    <t>Kolang C1</t>
  </si>
  <si>
    <t>Kolang C3c</t>
  </si>
  <si>
    <t>Kolang C3c (CM1 clast)</t>
  </si>
  <si>
    <t>Kolang C1+C3c (CM1/2)</t>
  </si>
  <si>
    <t>A-881458</t>
  </si>
  <si>
    <t>heating stage I</t>
  </si>
  <si>
    <t>A-881458 (CM2)</t>
  </si>
  <si>
    <t>NWA 3358 (H3.10)</t>
  </si>
  <si>
    <t>NWA 3358</t>
  </si>
  <si>
    <t>Kolang C1 (CM1/2-host)</t>
  </si>
  <si>
    <t>Kolang avg.</t>
  </si>
  <si>
    <t>Electron microprobe at UA, Cameca SX-100</t>
  </si>
  <si>
    <t>Element</t>
  </si>
  <si>
    <t>det. Limit (wt.%)</t>
  </si>
  <si>
    <t>Standards</t>
  </si>
  <si>
    <t>chalcopyrite</t>
  </si>
  <si>
    <t>Si metal</t>
  </si>
  <si>
    <t>indium phosphide</t>
  </si>
  <si>
    <t>rutile</t>
  </si>
  <si>
    <t>Mn metal</t>
  </si>
  <si>
    <t>anorthite</t>
  </si>
  <si>
    <t>Ni metal</t>
  </si>
  <si>
    <t>Co metal</t>
  </si>
  <si>
    <t>chromite</t>
  </si>
  <si>
    <t>forsterite</t>
  </si>
  <si>
    <t>spinel</t>
  </si>
  <si>
    <t>Electron microprobe at SI, JEOL 8900</t>
  </si>
  <si>
    <t>Fe metal</t>
  </si>
  <si>
    <t>schreibersite</t>
  </si>
  <si>
    <t>Cr metal</t>
  </si>
  <si>
    <t>Al metal</t>
  </si>
  <si>
    <t>Cu metal</t>
  </si>
  <si>
    <t>Aguas Zarcas ASU2121_C2</t>
  </si>
  <si>
    <t>Aguas Zarcas ASU2121_C6</t>
  </si>
  <si>
    <t>Aguas Zarcas ASU2121_C7</t>
  </si>
  <si>
    <t>NWA 3358 (H3.1)</t>
  </si>
  <si>
    <t>Electron microprobe at UA, Cameca SX-50</t>
  </si>
  <si>
    <t>albite</t>
  </si>
  <si>
    <t>gahnite</t>
  </si>
  <si>
    <t>gahnite/Zn metal</t>
  </si>
  <si>
    <t>diopside</t>
  </si>
  <si>
    <t>spinel/anorthite</t>
  </si>
  <si>
    <t>rutile/Ti metal</t>
  </si>
  <si>
    <t>Electron microprobe at NHM, Cameca SX-100</t>
  </si>
  <si>
    <t xml:space="preserve">All UA SX-100 data  </t>
  </si>
  <si>
    <t>SX-50: UA</t>
  </si>
  <si>
    <t>Fe-metal</t>
  </si>
  <si>
    <t>Ni-metal</t>
  </si>
  <si>
    <t>Co-metal</t>
  </si>
  <si>
    <t>Cr-metal</t>
  </si>
  <si>
    <t>Cu-metal</t>
  </si>
  <si>
    <t>galium phosphide</t>
  </si>
  <si>
    <t>nd = not determined.</t>
  </si>
  <si>
    <t>Detection limits and standards</t>
  </si>
  <si>
    <t>Schrader et al. (2016) GCA, 189, 359–376.</t>
  </si>
  <si>
    <t xml:space="preserve">Schrader and Zega (2019) GCA, 264, 165–179. </t>
  </si>
  <si>
    <t>Schrader et al. (2015) MAPS, 50, 15–50.</t>
  </si>
  <si>
    <t>Schrader et al. (2018) EPSL, 504, 30–37.</t>
  </si>
  <si>
    <t>Davidson et al. (2019) GCA 267, 240-256.</t>
  </si>
  <si>
    <t>Davidson et al. (2019) GCA, 267, 240-256.</t>
  </si>
  <si>
    <t>Data from Schrader et al. (2015) MAPS, 50, 15–50.</t>
  </si>
  <si>
    <t>Data from Schrader et al. (2016) GCA, 189, 359–376.</t>
  </si>
  <si>
    <t>low-Ni Po, Ni&lt;1 wt.%</t>
  </si>
  <si>
    <t>high-Ni Po Ni 1&lt;x&lt;16 wt.%</t>
  </si>
  <si>
    <t>nd = not determined</t>
  </si>
  <si>
    <t>bdl = below detection limit</t>
  </si>
  <si>
    <t>Data from Electron microprobe at CIW: JEOL 8900</t>
  </si>
  <si>
    <t>Ni-rich sulfide</t>
  </si>
  <si>
    <t xml:space="preserve">bdl = below detection limit. </t>
  </si>
  <si>
    <t>Semarkona (LL3.00)</t>
  </si>
  <si>
    <t>Vicência (LL3.2)</t>
  </si>
  <si>
    <t>Soko-Banja (LL4)</t>
  </si>
  <si>
    <t>Hamlet (LL4)</t>
  </si>
  <si>
    <t>Siena (LL5)</t>
  </si>
  <si>
    <t>Chelyabinsk (LL5-breccia)</t>
  </si>
  <si>
    <t>Saint-Séverin (LL6)</t>
  </si>
  <si>
    <t>Appley Bridge (LL6)</t>
  </si>
  <si>
    <t>GRA 06100 (CR2-shocked)</t>
  </si>
  <si>
    <t>GRO 03116 (CR2-shocked)</t>
  </si>
  <si>
    <t>Shock heated CR2s</t>
  </si>
  <si>
    <t xml:space="preserve">Devin L. Schrader, Jemma Davidson, Timothy J. McCoy, Thomas J. Zega, Sara S. Russell, Kenneth J. Domanik, and Ashley J. King </t>
  </si>
  <si>
    <t>The Fe/S ratio of pyrrhotite group sulfides in chondrites: An indicator of oxidation and implications for return samples from asteroids Ryugu and Bennu</t>
  </si>
  <si>
    <t>Geochimica et Cosmochimica Acta (2021)</t>
  </si>
  <si>
    <t>EA-1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</si>
</sst>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indexed="2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rgb="FFCCFFCC"/>
        <bgColor rgb="FF000000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139">
    <xf numFmtId="0" fontId="0" fillId="0" borderId="0"/>
    <xf numFmtId="0" fontId="7" fillId="0" borderId="0"/>
    <xf numFmtId="0" fontId="15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47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4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/>
    <xf numFmtId="0" fontId="4" fillId="0" borderId="1" xfId="0" applyFont="1" applyFill="1" applyBorder="1"/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7" fillId="0" borderId="0" xfId="1" applyNumberFormat="1" applyFill="1" applyBorder="1" applyAlignment="1">
      <alignment horizontal="center"/>
    </xf>
    <xf numFmtId="165" fontId="7" fillId="0" borderId="0" xfId="1" applyNumberForma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2" fontId="7" fillId="0" borderId="0" xfId="1" applyNumberFormat="1" applyFill="1" applyBorder="1" applyAlignment="1">
      <alignment horizontal="left"/>
    </xf>
    <xf numFmtId="1" fontId="7" fillId="0" borderId="0" xfId="1" applyNumberFormat="1" applyFill="1" applyBorder="1" applyAlignment="1">
      <alignment horizontal="center"/>
    </xf>
    <xf numFmtId="2" fontId="7" fillId="0" borderId="6" xfId="1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0" fontId="10" fillId="0" borderId="0" xfId="0" applyFont="1" applyBorder="1"/>
    <xf numFmtId="165" fontId="7" fillId="0" borderId="0" xfId="1" applyNumberFormat="1" applyFont="1" applyFill="1" applyBorder="1" applyAlignment="1">
      <alignment horizontal="center"/>
    </xf>
    <xf numFmtId="2" fontId="7" fillId="0" borderId="7" xfId="1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2" fontId="7" fillId="2" borderId="0" xfId="1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7" fillId="0" borderId="0" xfId="1" applyFill="1" applyBorder="1" applyAlignment="1"/>
    <xf numFmtId="2" fontId="7" fillId="0" borderId="2" xfId="1" applyNumberFormat="1" applyFill="1" applyBorder="1" applyAlignment="1">
      <alignment horizontal="center"/>
    </xf>
    <xf numFmtId="0" fontId="0" fillId="0" borderId="2" xfId="0" applyBorder="1"/>
    <xf numFmtId="2" fontId="7" fillId="0" borderId="2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  <xf numFmtId="1" fontId="7" fillId="0" borderId="2" xfId="1" applyNumberForma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2" fontId="7" fillId="0" borderId="4" xfId="1" applyNumberFormat="1" applyFill="1" applyBorder="1" applyAlignment="1">
      <alignment horizontal="center"/>
    </xf>
    <xf numFmtId="0" fontId="0" fillId="0" borderId="4" xfId="0" applyBorder="1"/>
    <xf numFmtId="2" fontId="7" fillId="0" borderId="4" xfId="1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/>
    </xf>
    <xf numFmtId="1" fontId="7" fillId="0" borderId="4" xfId="1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2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7" fillId="2" borderId="0" xfId="1" applyNumberFormat="1" applyFont="1" applyFill="1" applyBorder="1" applyAlignment="1">
      <alignment horizontal="right"/>
    </xf>
    <xf numFmtId="0" fontId="7" fillId="0" borderId="0" xfId="1" applyFill="1" applyBorder="1" applyAlignment="1">
      <alignment horizontal="center"/>
    </xf>
    <xf numFmtId="0" fontId="7" fillId="0" borderId="2" xfId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/>
    <xf numFmtId="2" fontId="10" fillId="0" borderId="0" xfId="0" applyNumberFormat="1" applyFont="1" applyBorder="1"/>
    <xf numFmtId="0" fontId="0" fillId="0" borderId="0" xfId="0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Border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/>
    <xf numFmtId="0" fontId="0" fillId="0" borderId="9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" fillId="0" borderId="0" xfId="0" applyFont="1" applyBorder="1"/>
    <xf numFmtId="0" fontId="5" fillId="3" borderId="0" xfId="0" applyFont="1" applyFill="1" applyBorder="1"/>
    <xf numFmtId="0" fontId="5" fillId="3" borderId="0" xfId="0" applyFont="1" applyFill="1" applyAlignment="1">
      <alignment horizontal="center"/>
    </xf>
    <xf numFmtId="2" fontId="0" fillId="0" borderId="2" xfId="0" applyNumberForma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>
      <alignment horizontal="right"/>
    </xf>
    <xf numFmtId="0" fontId="7" fillId="0" borderId="2" xfId="1" applyBorder="1" applyAlignment="1"/>
    <xf numFmtId="2" fontId="7" fillId="0" borderId="2" xfId="1" applyNumberFormat="1" applyFont="1" applyBorder="1" applyAlignment="1">
      <alignment horizontal="center"/>
    </xf>
    <xf numFmtId="2" fontId="7" fillId="0" borderId="2" xfId="1" applyNumberFormat="1" applyBorder="1" applyAlignment="1">
      <alignment horizontal="center"/>
    </xf>
    <xf numFmtId="0" fontId="7" fillId="0" borderId="2" xfId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0" xfId="1" applyBorder="1" applyAlignment="1"/>
    <xf numFmtId="22" fontId="7" fillId="0" borderId="0" xfId="1" applyNumberFormat="1" applyBorder="1" applyAlignment="1"/>
    <xf numFmtId="2" fontId="7" fillId="0" borderId="0" xfId="1" applyNumberFormat="1" applyFont="1" applyBorder="1" applyAlignment="1">
      <alignment horizontal="center"/>
    </xf>
    <xf numFmtId="2" fontId="7" fillId="0" borderId="0" xfId="1" applyNumberFormat="1" applyBorder="1" applyAlignment="1">
      <alignment horizontal="center"/>
    </xf>
    <xf numFmtId="0" fontId="7" fillId="0" borderId="0" xfId="1" applyBorder="1" applyAlignment="1">
      <alignment horizontal="center"/>
    </xf>
    <xf numFmtId="0" fontId="7" fillId="0" borderId="0" xfId="1" applyFont="1" applyBorder="1" applyAlignment="1">
      <alignment horizontal="center"/>
    </xf>
    <xf numFmtId="15" fontId="7" fillId="0" borderId="0" xfId="1" applyNumberFormat="1" applyBorder="1" applyAlignment="1">
      <alignment horizontal="center"/>
    </xf>
    <xf numFmtId="0" fontId="7" fillId="0" borderId="4" xfId="1" applyBorder="1" applyAlignment="1"/>
    <xf numFmtId="2" fontId="7" fillId="0" borderId="4" xfId="1" applyNumberFormat="1" applyFont="1" applyBorder="1" applyAlignment="1">
      <alignment horizontal="center"/>
    </xf>
    <xf numFmtId="2" fontId="7" fillId="0" borderId="4" xfId="1" applyNumberFormat="1" applyBorder="1" applyAlignment="1">
      <alignment horizontal="center"/>
    </xf>
    <xf numFmtId="0" fontId="7" fillId="0" borderId="4" xfId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5" fillId="0" borderId="0" xfId="0" applyFont="1" applyFill="1" applyBorder="1"/>
    <xf numFmtId="2" fontId="13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2" fontId="0" fillId="0" borderId="0" xfId="0" applyNumberFormat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13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164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5" fillId="3" borderId="0" xfId="0" applyNumberFormat="1" applyFont="1" applyFill="1"/>
    <xf numFmtId="22" fontId="5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ill="1" applyBorder="1"/>
    <xf numFmtId="165" fontId="0" fillId="0" borderId="2" xfId="0" applyNumberFormat="1" applyBorder="1" applyAlignment="1">
      <alignment horizontal="center"/>
    </xf>
    <xf numFmtId="0" fontId="14" fillId="0" borderId="0" xfId="0" applyFont="1" applyBorder="1"/>
    <xf numFmtId="2" fontId="5" fillId="0" borderId="0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1" fillId="3" borderId="0" xfId="0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0" fillId="0" borderId="6" xfId="0" applyBorder="1"/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2" fontId="13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NumberFormat="1" applyFont="1"/>
    <xf numFmtId="0" fontId="0" fillId="0" borderId="4" xfId="0" applyNumberFormat="1" applyBorder="1"/>
    <xf numFmtId="0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14" xfId="0" applyBorder="1"/>
    <xf numFmtId="0" fontId="0" fillId="0" borderId="15" xfId="0" applyFill="1" applyBorder="1"/>
    <xf numFmtId="0" fontId="0" fillId="0" borderId="0" xfId="0" applyNumberFormat="1"/>
    <xf numFmtId="0" fontId="0" fillId="0" borderId="6" xfId="0" applyFill="1" applyBorder="1"/>
    <xf numFmtId="165" fontId="0" fillId="0" borderId="6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0" fontId="10" fillId="0" borderId="0" xfId="0" applyFont="1" applyFill="1" applyBorder="1"/>
    <xf numFmtId="164" fontId="0" fillId="0" borderId="2" xfId="0" applyNumberFormat="1" applyFill="1" applyBorder="1" applyAlignment="1">
      <alignment horizontal="center"/>
    </xf>
    <xf numFmtId="0" fontId="12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0" xfId="0" applyNumberFormat="1" applyFont="1" applyFill="1" applyBorder="1"/>
    <xf numFmtId="2" fontId="1" fillId="0" borderId="0" xfId="4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/>
    <xf numFmtId="0" fontId="0" fillId="0" borderId="7" xfId="0" applyFill="1" applyBorder="1"/>
    <xf numFmtId="2" fontId="0" fillId="3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5" fillId="0" borderId="6" xfId="0" applyFont="1" applyFill="1" applyBorder="1"/>
    <xf numFmtId="0" fontId="1" fillId="0" borderId="4" xfId="4" applyBorder="1" applyAlignment="1">
      <alignment horizontal="center"/>
    </xf>
    <xf numFmtId="2" fontId="1" fillId="0" borderId="4" xfId="4" applyNumberFormat="1" applyFill="1" applyBorder="1" applyAlignment="1">
      <alignment horizontal="center"/>
    </xf>
    <xf numFmtId="2" fontId="1" fillId="0" borderId="4" xfId="4" applyNumberFormat="1" applyBorder="1" applyAlignment="1">
      <alignment horizontal="center"/>
    </xf>
    <xf numFmtId="0" fontId="1" fillId="0" borderId="0" xfId="4" applyBorder="1" applyAlignment="1">
      <alignment horizontal="center"/>
    </xf>
    <xf numFmtId="2" fontId="1" fillId="0" borderId="0" xfId="4" applyNumberForma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4" fontId="3" fillId="0" borderId="0" xfId="4" applyNumberFormat="1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165" fontId="3" fillId="0" borderId="1" xfId="4" applyNumberFormat="1" applyFont="1" applyBorder="1" applyAlignment="1">
      <alignment horizontal="center"/>
    </xf>
    <xf numFmtId="165" fontId="3" fillId="0" borderId="0" xfId="4" applyNumberFormat="1" applyFont="1" applyBorder="1" applyAlignment="1">
      <alignment horizontal="center"/>
    </xf>
    <xf numFmtId="2" fontId="3" fillId="0" borderId="0" xfId="4" applyNumberFormat="1" applyFont="1" applyFill="1" applyBorder="1" applyAlignment="1">
      <alignment horizontal="center"/>
    </xf>
    <xf numFmtId="2" fontId="3" fillId="0" borderId="0" xfId="4" applyNumberFormat="1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0" xfId="4" applyFont="1" applyFill="1" applyBorder="1"/>
    <xf numFmtId="0" fontId="11" fillId="0" borderId="0" xfId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165" fontId="11" fillId="0" borderId="1" xfId="4" applyNumberFormat="1" applyFont="1" applyFill="1" applyBorder="1" applyAlignment="1">
      <alignment horizontal="center"/>
    </xf>
    <xf numFmtId="165" fontId="11" fillId="0" borderId="0" xfId="4" applyNumberFormat="1" applyFont="1" applyFill="1" applyBorder="1" applyAlignment="1">
      <alignment horizontal="center"/>
    </xf>
    <xf numFmtId="2" fontId="11" fillId="0" borderId="0" xfId="4" applyNumberFormat="1" applyFont="1" applyFill="1" applyBorder="1" applyAlignment="1">
      <alignment horizontal="center"/>
    </xf>
    <xf numFmtId="164" fontId="11" fillId="0" borderId="0" xfId="4" applyNumberFormat="1" applyFont="1" applyFill="1" applyBorder="1" applyAlignment="1">
      <alignment horizontal="center"/>
    </xf>
    <xf numFmtId="0" fontId="11" fillId="0" borderId="0" xfId="4" applyFont="1" applyFill="1" applyBorder="1"/>
    <xf numFmtId="164" fontId="11" fillId="0" borderId="0" xfId="0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164" fontId="13" fillId="0" borderId="0" xfId="4" applyNumberFormat="1" applyFont="1" applyBorder="1" applyAlignment="1">
      <alignment horizontal="center"/>
    </xf>
    <xf numFmtId="165" fontId="3" fillId="0" borderId="1" xfId="4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0" fontId="10" fillId="0" borderId="0" xfId="4" applyFont="1" applyFill="1" applyBorder="1"/>
    <xf numFmtId="0" fontId="3" fillId="0" borderId="0" xfId="4" applyFont="1" applyFill="1" applyBorder="1" applyAlignment="1">
      <alignment horizontal="right"/>
    </xf>
    <xf numFmtId="0" fontId="19" fillId="0" borderId="0" xfId="1" applyFont="1" applyFill="1" applyBorder="1" applyAlignment="1"/>
    <xf numFmtId="2" fontId="3" fillId="0" borderId="0" xfId="4" applyNumberFormat="1" applyFont="1" applyBorder="1" applyAlignment="1">
      <alignment horizontal="left"/>
    </xf>
    <xf numFmtId="0" fontId="3" fillId="0" borderId="0" xfId="4" applyFont="1" applyFill="1" applyBorder="1" applyAlignment="1">
      <alignment horizontal="left"/>
    </xf>
    <xf numFmtId="164" fontId="0" fillId="0" borderId="0" xfId="4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7" fillId="2" borderId="2" xfId="1" applyNumberForma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left"/>
    </xf>
    <xf numFmtId="164" fontId="7" fillId="2" borderId="0" xfId="1" applyNumberFormat="1" applyFill="1" applyBorder="1" applyAlignment="1">
      <alignment horizontal="center"/>
    </xf>
    <xf numFmtId="164" fontId="7" fillId="2" borderId="2" xfId="1" applyNumberForma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center"/>
    </xf>
    <xf numFmtId="2" fontId="7" fillId="2" borderId="2" xfId="1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4" xfId="1" applyFill="1" applyBorder="1" applyAlignment="1">
      <alignment horizontal="center"/>
    </xf>
    <xf numFmtId="2" fontId="7" fillId="0" borderId="1" xfId="1" applyNumberFormat="1" applyFill="1" applyBorder="1" applyAlignment="1">
      <alignment horizontal="center"/>
    </xf>
    <xf numFmtId="2" fontId="7" fillId="0" borderId="3" xfId="1" applyNumberFormat="1" applyFill="1" applyBorder="1" applyAlignment="1">
      <alignment horizontal="center"/>
    </xf>
    <xf numFmtId="164" fontId="3" fillId="0" borderId="4" xfId="4" applyNumberFormat="1" applyFont="1" applyBorder="1" applyAlignment="1">
      <alignment horizontal="center"/>
    </xf>
    <xf numFmtId="164" fontId="0" fillId="0" borderId="4" xfId="4" applyNumberFormat="1" applyFont="1" applyBorder="1" applyAlignment="1">
      <alignment horizontal="center"/>
    </xf>
    <xf numFmtId="0" fontId="11" fillId="0" borderId="4" xfId="1" applyFont="1" applyFill="1" applyBorder="1" applyAlignment="1"/>
    <xf numFmtId="0" fontId="11" fillId="0" borderId="4" xfId="4" applyFont="1" applyBorder="1" applyAlignment="1">
      <alignment horizontal="center"/>
    </xf>
    <xf numFmtId="165" fontId="3" fillId="0" borderId="5" xfId="4" applyNumberFormat="1" applyFont="1" applyBorder="1" applyAlignment="1">
      <alignment horizontal="center"/>
    </xf>
    <xf numFmtId="165" fontId="3" fillId="0" borderId="4" xfId="4" applyNumberFormat="1" applyFont="1" applyBorder="1" applyAlignment="1">
      <alignment horizontal="center"/>
    </xf>
    <xf numFmtId="2" fontId="3" fillId="0" borderId="4" xfId="4" applyNumberFormat="1" applyFont="1" applyFill="1" applyBorder="1" applyAlignment="1">
      <alignment horizontal="center"/>
    </xf>
    <xf numFmtId="2" fontId="3" fillId="0" borderId="4" xfId="4" applyNumberFormat="1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4" xfId="4" applyNumberFormat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4" xfId="4" applyFont="1" applyFill="1" applyBorder="1" applyAlignment="1">
      <alignment horizontal="center"/>
    </xf>
    <xf numFmtId="165" fontId="11" fillId="0" borderId="5" xfId="1" applyNumberFormat="1" applyFont="1" applyFill="1" applyBorder="1" applyAlignment="1">
      <alignment horizontal="center"/>
    </xf>
    <xf numFmtId="165" fontId="11" fillId="0" borderId="4" xfId="1" applyNumberFormat="1" applyFont="1" applyFill="1" applyBorder="1" applyAlignment="1">
      <alignment horizontal="center"/>
    </xf>
    <xf numFmtId="2" fontId="11" fillId="0" borderId="4" xfId="1" applyNumberFormat="1" applyFont="1" applyFill="1" applyBorder="1" applyAlignment="1">
      <alignment horizontal="center"/>
    </xf>
    <xf numFmtId="0" fontId="11" fillId="0" borderId="4" xfId="1" applyFont="1" applyBorder="1" applyAlignment="1">
      <alignment horizontal="center"/>
    </xf>
    <xf numFmtId="2" fontId="11" fillId="0" borderId="4" xfId="4" applyNumberFormat="1" applyFont="1" applyFill="1" applyBorder="1" applyAlignment="1">
      <alignment horizontal="center"/>
    </xf>
    <xf numFmtId="164" fontId="11" fillId="0" borderId="4" xfId="4" applyNumberFormat="1" applyFont="1" applyFill="1" applyBorder="1" applyAlignment="1">
      <alignment horizontal="center"/>
    </xf>
    <xf numFmtId="0" fontId="3" fillId="0" borderId="4" xfId="4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165" fontId="11" fillId="0" borderId="4" xfId="1" applyNumberFormat="1" applyFont="1" applyBorder="1" applyAlignment="1">
      <alignment horizontal="center"/>
    </xf>
    <xf numFmtId="2" fontId="11" fillId="0" borderId="4" xfId="1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0" xfId="0" applyFont="1" applyFill="1" applyBorder="1"/>
    <xf numFmtId="2" fontId="13" fillId="6" borderId="0" xfId="0" applyNumberFormat="1" applyFon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" fontId="7" fillId="2" borderId="0" xfId="1" applyNumberForma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0" xfId="1" applyFill="1" applyBorder="1" applyAlignment="1">
      <alignment horizontal="center"/>
    </xf>
    <xf numFmtId="0" fontId="7" fillId="2" borderId="2" xfId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1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64" fontId="7" fillId="0" borderId="2" xfId="1" applyNumberFormat="1" applyFill="1" applyBorder="1" applyAlignment="1">
      <alignment horizontal="center"/>
    </xf>
    <xf numFmtId="2" fontId="7" fillId="0" borderId="5" xfId="1" applyNumberFormat="1" applyFill="1" applyBorder="1" applyAlignment="1">
      <alignment horizontal="center"/>
    </xf>
    <xf numFmtId="164" fontId="7" fillId="0" borderId="4" xfId="1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2" fontId="7" fillId="0" borderId="6" xfId="1" applyNumberFormat="1" applyBorder="1" applyAlignment="1">
      <alignment horizontal="center"/>
    </xf>
    <xf numFmtId="2" fontId="7" fillId="0" borderId="11" xfId="1" applyNumberFormat="1" applyBorder="1" applyAlignment="1">
      <alignment horizontal="center"/>
    </xf>
    <xf numFmtId="2" fontId="7" fillId="0" borderId="10" xfId="1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/>
    <xf numFmtId="2" fontId="0" fillId="0" borderId="1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7" fillId="0" borderId="13" xfId="1" applyNumberFormat="1" applyFont="1" applyBorder="1" applyAlignment="1">
      <alignment horizontal="center"/>
    </xf>
    <xf numFmtId="2" fontId="7" fillId="0" borderId="14" xfId="1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Fill="1" applyBorder="1"/>
    <xf numFmtId="2" fontId="0" fillId="0" borderId="6" xfId="0" applyNumberFormat="1" applyFill="1" applyBorder="1"/>
    <xf numFmtId="2" fontId="0" fillId="0" borderId="6" xfId="0" applyNumberFormat="1" applyFill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2" fontId="0" fillId="0" borderId="6" xfId="0" applyNumberFormat="1" applyBorder="1"/>
    <xf numFmtId="0" fontId="0" fillId="0" borderId="15" xfId="0" applyFill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0" fillId="0" borderId="0" xfId="4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7" fillId="0" borderId="4" xfId="1" applyNumberFormat="1" applyBorder="1" applyAlignment="1">
      <alignment horizontal="center"/>
    </xf>
    <xf numFmtId="165" fontId="7" fillId="0" borderId="0" xfId="1" applyNumberFormat="1" applyBorder="1" applyAlignment="1">
      <alignment horizontal="center"/>
    </xf>
    <xf numFmtId="165" fontId="7" fillId="0" borderId="6" xfId="1" applyNumberFormat="1" applyBorder="1" applyAlignment="1">
      <alignment horizontal="center"/>
    </xf>
    <xf numFmtId="165" fontId="7" fillId="0" borderId="2" xfId="1" applyNumberFormat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0" fillId="3" borderId="7" xfId="0" applyNumberFormat="1" applyFill="1" applyBorder="1"/>
    <xf numFmtId="165" fontId="1" fillId="0" borderId="4" xfId="4" applyNumberFormat="1" applyBorder="1" applyAlignment="1">
      <alignment horizontal="center"/>
    </xf>
    <xf numFmtId="165" fontId="1" fillId="0" borderId="0" xfId="4" applyNumberFormat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5" fillId="3" borderId="0" xfId="0" applyNumberFormat="1" applyFont="1" applyFill="1"/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left"/>
    </xf>
    <xf numFmtId="165" fontId="11" fillId="0" borderId="4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5" fillId="0" borderId="0" xfId="0" applyNumberFormat="1" applyFont="1" applyFill="1" applyAlignment="1">
      <alignment horizontal="left"/>
    </xf>
    <xf numFmtId="165" fontId="7" fillId="0" borderId="0" xfId="1" applyNumberFormat="1" applyBorder="1" applyAlignment="1"/>
    <xf numFmtId="2" fontId="9" fillId="0" borderId="0" xfId="0" applyNumberFormat="1" applyFont="1" applyAlignment="1">
      <alignment horizontal="center"/>
    </xf>
    <xf numFmtId="164" fontId="0" fillId="0" borderId="0" xfId="4" applyNumberFormat="1" applyFont="1" applyFill="1" applyBorder="1" applyAlignment="1">
      <alignment horizontal="center"/>
    </xf>
    <xf numFmtId="0" fontId="0" fillId="0" borderId="0" xfId="4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164" fontId="7" fillId="0" borderId="0" xfId="1" applyNumberFormat="1" applyFill="1" applyBorder="1" applyAlignment="1"/>
    <xf numFmtId="164" fontId="0" fillId="0" borderId="0" xfId="0" applyNumberFormat="1" applyBorder="1"/>
    <xf numFmtId="164" fontId="0" fillId="3" borderId="0" xfId="0" applyNumberFormat="1" applyFill="1" applyAlignment="1">
      <alignment horizontal="center"/>
    </xf>
    <xf numFmtId="164" fontId="7" fillId="0" borderId="0" xfId="1" applyNumberFormat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2" fontId="7" fillId="0" borderId="0" xfId="1" applyNumberFormat="1" applyBorder="1" applyAlignment="1"/>
    <xf numFmtId="2" fontId="0" fillId="0" borderId="0" xfId="0" applyNumberFormat="1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65" fontId="7" fillId="0" borderId="7" xfId="1" applyNumberFormat="1" applyFont="1" applyFill="1" applyBorder="1" applyAlignment="1">
      <alignment horizontal="center"/>
    </xf>
    <xf numFmtId="2" fontId="7" fillId="0" borderId="11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165" fontId="7" fillId="0" borderId="6" xfId="1" applyNumberFormat="1" applyFont="1" applyFill="1" applyBorder="1" applyAlignment="1">
      <alignment horizontal="center"/>
    </xf>
    <xf numFmtId="2" fontId="7" fillId="0" borderId="10" xfId="1" applyNumberFormat="1" applyFont="1" applyFill="1" applyBorder="1" applyAlignment="1">
      <alignment horizontal="center"/>
    </xf>
    <xf numFmtId="2" fontId="0" fillId="0" borderId="7" xfId="0" applyNumberFormat="1" applyBorder="1"/>
    <xf numFmtId="2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7" fillId="0" borderId="7" xfId="1" applyBorder="1" applyAlignment="1"/>
    <xf numFmtId="2" fontId="7" fillId="0" borderId="11" xfId="1" applyNumberFormat="1" applyFont="1" applyBorder="1" applyAlignment="1">
      <alignment horizontal="center"/>
    </xf>
    <xf numFmtId="0" fontId="7" fillId="0" borderId="6" xfId="1" applyBorder="1" applyAlignment="1"/>
    <xf numFmtId="2" fontId="7" fillId="0" borderId="10" xfId="1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1" fillId="0" borderId="7" xfId="1" applyFont="1" applyFill="1" applyBorder="1" applyAlignment="1"/>
    <xf numFmtId="2" fontId="3" fillId="0" borderId="11" xfId="4" applyNumberFormat="1" applyFont="1" applyFill="1" applyBorder="1" applyAlignment="1">
      <alignment horizontal="center"/>
    </xf>
    <xf numFmtId="0" fontId="11" fillId="0" borderId="6" xfId="1" applyFont="1" applyFill="1" applyBorder="1" applyAlignment="1"/>
    <xf numFmtId="2" fontId="3" fillId="0" borderId="10" xfId="4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 applyAlignment="1">
      <alignment horizontal="right"/>
    </xf>
    <xf numFmtId="0" fontId="11" fillId="0" borderId="4" xfId="0" applyFont="1" applyFill="1" applyBorder="1"/>
    <xf numFmtId="0" fontId="5" fillId="3" borderId="9" xfId="0" applyFont="1" applyFill="1" applyBorder="1"/>
    <xf numFmtId="0" fontId="7" fillId="0" borderId="19" xfId="1" applyBorder="1" applyAlignment="1">
      <alignment horizontal="center"/>
    </xf>
    <xf numFmtId="0" fontId="7" fillId="0" borderId="19" xfId="1" applyBorder="1" applyAlignment="1"/>
    <xf numFmtId="15" fontId="7" fillId="0" borderId="19" xfId="1" applyNumberFormat="1" applyBorder="1" applyAlignment="1">
      <alignment horizontal="center"/>
    </xf>
    <xf numFmtId="165" fontId="7" fillId="0" borderId="19" xfId="1" applyNumberFormat="1" applyBorder="1" applyAlignment="1">
      <alignment horizontal="center"/>
    </xf>
    <xf numFmtId="165" fontId="7" fillId="0" borderId="19" xfId="1" applyNumberFormat="1" applyBorder="1" applyAlignment="1"/>
    <xf numFmtId="2" fontId="7" fillId="0" borderId="19" xfId="1" applyNumberFormat="1" applyBorder="1" applyAlignment="1"/>
    <xf numFmtId="2" fontId="7" fillId="0" borderId="19" xfId="1" applyNumberFormat="1" applyBorder="1" applyAlignment="1">
      <alignment horizontal="center"/>
    </xf>
    <xf numFmtId="2" fontId="7" fillId="0" borderId="19" xfId="1" applyNumberFormat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19" xfId="1" applyFill="1" applyBorder="1" applyAlignment="1"/>
    <xf numFmtId="22" fontId="7" fillId="0" borderId="19" xfId="1" applyNumberFormat="1" applyBorder="1" applyAlignment="1"/>
    <xf numFmtId="0" fontId="7" fillId="0" borderId="19" xfId="1" applyFill="1" applyBorder="1" applyAlignment="1">
      <alignment horizontal="center"/>
    </xf>
    <xf numFmtId="164" fontId="7" fillId="0" borderId="19" xfId="1" applyNumberFormat="1" applyFill="1" applyBorder="1" applyAlignment="1">
      <alignment horizontal="center"/>
    </xf>
    <xf numFmtId="164" fontId="7" fillId="0" borderId="19" xfId="1" applyNumberFormat="1" applyBorder="1" applyAlignment="1">
      <alignment horizontal="center"/>
    </xf>
    <xf numFmtId="0" fontId="0" fillId="0" borderId="18" xfId="0" applyBorder="1"/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/>
    <xf numFmtId="2" fontId="5" fillId="0" borderId="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3" borderId="21" xfId="0" applyFill="1" applyBorder="1"/>
    <xf numFmtId="0" fontId="5" fillId="0" borderId="9" xfId="0" applyFont="1" applyBorder="1"/>
    <xf numFmtId="164" fontId="5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2" xfId="0" applyBorder="1"/>
    <xf numFmtId="0" fontId="0" fillId="0" borderId="9" xfId="0" applyFill="1" applyBorder="1"/>
    <xf numFmtId="0" fontId="0" fillId="0" borderId="23" xfId="0" applyBorder="1"/>
    <xf numFmtId="2" fontId="0" fillId="3" borderId="24" xfId="0" applyNumberFormat="1" applyFill="1" applyBorder="1" applyAlignment="1">
      <alignment horizontal="center"/>
    </xf>
    <xf numFmtId="0" fontId="0" fillId="3" borderId="24" xfId="0" applyFill="1" applyBorder="1"/>
    <xf numFmtId="2" fontId="0" fillId="0" borderId="9" xfId="0" applyNumberFormat="1" applyFill="1" applyBorder="1" applyAlignment="1">
      <alignment horizontal="center"/>
    </xf>
    <xf numFmtId="0" fontId="0" fillId="0" borderId="22" xfId="0" applyFill="1" applyBorder="1"/>
    <xf numFmtId="0" fontId="5" fillId="3" borderId="21" xfId="0" applyFont="1" applyFill="1" applyBorder="1"/>
    <xf numFmtId="0" fontId="5" fillId="0" borderId="9" xfId="0" applyFont="1" applyFill="1" applyBorder="1"/>
    <xf numFmtId="0" fontId="0" fillId="3" borderId="9" xfId="0" applyFill="1" applyBorder="1"/>
    <xf numFmtId="0" fontId="11" fillId="0" borderId="22" xfId="1" applyFont="1" applyFill="1" applyBorder="1" applyAlignment="1"/>
    <xf numFmtId="2" fontId="3" fillId="0" borderId="9" xfId="0" applyNumberFormat="1" applyFont="1" applyFill="1" applyBorder="1" applyAlignment="1">
      <alignment horizontal="center"/>
    </xf>
    <xf numFmtId="0" fontId="11" fillId="0" borderId="9" xfId="1" applyFont="1" applyFill="1" applyBorder="1" applyAlignment="1"/>
    <xf numFmtId="0" fontId="3" fillId="0" borderId="9" xfId="4" applyFont="1" applyFill="1" applyBorder="1"/>
    <xf numFmtId="0" fontId="11" fillId="0" borderId="9" xfId="4" applyFont="1" applyFill="1" applyBorder="1"/>
    <xf numFmtId="164" fontId="5" fillId="3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7" fillId="0" borderId="9" xfId="1" applyFill="1" applyBorder="1" applyAlignment="1"/>
    <xf numFmtId="0" fontId="10" fillId="0" borderId="9" xfId="4" applyFont="1" applyFill="1" applyBorder="1"/>
    <xf numFmtId="0" fontId="7" fillId="0" borderId="25" xfId="1" applyFill="1" applyBorder="1" applyAlignment="1"/>
    <xf numFmtId="0" fontId="3" fillId="0" borderId="9" xfId="4" applyFont="1" applyFill="1" applyBorder="1" applyAlignment="1">
      <alignment horizontal="right"/>
    </xf>
    <xf numFmtId="0" fontId="19" fillId="0" borderId="9" xfId="1" applyFont="1" applyFill="1" applyBorder="1" applyAlignment="1"/>
    <xf numFmtId="0" fontId="3" fillId="0" borderId="9" xfId="4" applyFont="1" applyFill="1" applyBorder="1" applyAlignment="1">
      <alignment horizontal="left"/>
    </xf>
    <xf numFmtId="0" fontId="0" fillId="0" borderId="9" xfId="0" applyBorder="1" applyAlignment="1">
      <alignment horizontal="left"/>
    </xf>
    <xf numFmtId="2" fontId="0" fillId="3" borderId="9" xfId="0" applyNumberFormat="1" applyFill="1" applyBorder="1" applyAlignment="1">
      <alignment horizontal="center"/>
    </xf>
    <xf numFmtId="0" fontId="0" fillId="0" borderId="18" xfId="0" applyFill="1" applyBorder="1"/>
    <xf numFmtId="2" fontId="7" fillId="0" borderId="9" xfId="1" applyNumberFormat="1" applyFill="1" applyBorder="1" applyAlignment="1">
      <alignment horizontal="center"/>
    </xf>
    <xf numFmtId="0" fontId="11" fillId="0" borderId="22" xfId="0" applyFont="1" applyBorder="1"/>
    <xf numFmtId="0" fontId="11" fillId="0" borderId="9" xfId="0" applyFont="1" applyBorder="1"/>
    <xf numFmtId="0" fontId="11" fillId="0" borderId="18" xfId="0" applyFont="1" applyBorder="1"/>
    <xf numFmtId="2" fontId="7" fillId="0" borderId="18" xfId="1" applyNumberForma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5" fillId="7" borderId="0" xfId="0" applyFont="1" applyFill="1" applyAlignment="1">
      <alignment horizontal="center"/>
    </xf>
    <xf numFmtId="0" fontId="23" fillId="7" borderId="0" xfId="0" applyFont="1" applyFill="1" applyBorder="1"/>
    <xf numFmtId="0" fontId="5" fillId="7" borderId="0" xfId="0" applyFont="1" applyFill="1"/>
    <xf numFmtId="0" fontId="0" fillId="7" borderId="0" xfId="0" applyFill="1"/>
    <xf numFmtId="0" fontId="5" fillId="7" borderId="0" xfId="0" applyFont="1" applyFill="1" applyBorder="1"/>
    <xf numFmtId="2" fontId="5" fillId="7" borderId="0" xfId="0" applyNumberFormat="1" applyFont="1" applyFill="1" applyAlignment="1">
      <alignment horizontal="center"/>
    </xf>
  </cellXfs>
  <cellStyles count="2139">
    <cellStyle name="Bad 2" xfId="2" xr:uid="{00000000-0005-0000-0000-000000000000}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Neutral 2" xfId="3" xr:uid="{00000000-0005-0000-0000-000057080000}"/>
    <cellStyle name="Normal" xfId="0" builtinId="0"/>
    <cellStyle name="Normal 2" xfId="4" xr:uid="{00000000-0005-0000-0000-000059080000}"/>
    <cellStyle name="Normal 3" xfId="1" xr:uid="{00000000-0005-0000-0000-00005A08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082"/>
  <sheetViews>
    <sheetView tabSelected="1" topLeftCell="A5" zoomScale="90" zoomScaleNormal="90" zoomScalePageLayoutView="75" workbookViewId="0">
      <pane ySplit="1240" activePane="bottomLeft"/>
      <selection activeCell="AB5" sqref="AB1:AB1048576"/>
      <selection pane="bottomLeft" activeCell="C26" sqref="C26"/>
    </sheetView>
  </sheetViews>
  <sheetFormatPr baseColWidth="10" defaultRowHeight="15" x14ac:dyDescent="0.2"/>
  <cols>
    <col min="1" max="1" width="13.5" style="6" customWidth="1"/>
    <col min="2" max="2" width="37.1640625" style="6" customWidth="1"/>
    <col min="3" max="3" width="21.6640625" style="6" customWidth="1"/>
    <col min="4" max="4" width="22.1640625" style="6" customWidth="1"/>
    <col min="5" max="6" width="11.1640625" style="6" bestFit="1" customWidth="1"/>
    <col min="7" max="7" width="12.33203125" style="6" customWidth="1"/>
    <col min="8" max="9" width="11" style="82" bestFit="1" customWidth="1"/>
    <col min="10" max="10" width="11.1640625" style="9" bestFit="1" customWidth="1"/>
    <col min="11" max="11" width="11" style="9" bestFit="1" customWidth="1"/>
    <col min="12" max="12" width="11.1640625" style="9" bestFit="1" customWidth="1"/>
    <col min="13" max="13" width="11" style="9" bestFit="1" customWidth="1"/>
    <col min="14" max="14" width="10.83203125" style="6"/>
    <col min="15" max="15" width="11.1640625" style="9" bestFit="1" customWidth="1"/>
    <col min="16" max="17" width="10.83203125" style="9"/>
    <col min="18" max="18" width="12.33203125" style="9" bestFit="1" customWidth="1"/>
    <col min="19" max="20" width="11" style="9" bestFit="1" customWidth="1"/>
    <col min="21" max="23" width="11" bestFit="1" customWidth="1"/>
    <col min="24" max="24" width="11" style="9" bestFit="1" customWidth="1"/>
    <col min="25" max="25" width="11" bestFit="1" customWidth="1"/>
    <col min="26" max="26" width="11" style="6" bestFit="1" customWidth="1"/>
    <col min="27" max="27" width="11" customWidth="1"/>
    <col min="28" max="29" width="11" style="1" customWidth="1"/>
    <col min="30" max="33" width="11" style="1" bestFit="1" customWidth="1"/>
    <col min="34" max="34" width="10.83203125" style="1"/>
    <col min="35" max="38" width="11" style="1" bestFit="1" customWidth="1"/>
    <col min="39" max="39" width="10.83203125" style="1"/>
    <col min="40" max="41" width="11" style="1" bestFit="1" customWidth="1"/>
    <col min="42" max="42" width="11" style="1" customWidth="1"/>
    <col min="43" max="43" width="11" style="1" bestFit="1" customWidth="1"/>
    <col min="44" max="45" width="11" style="1" customWidth="1"/>
    <col min="46" max="46" width="20.6640625" style="3" customWidth="1"/>
    <col min="47" max="47" width="12.33203125" style="387" customWidth="1"/>
    <col min="48" max="49" width="11" style="44" customWidth="1"/>
    <col min="50" max="50" width="12.6640625" style="1" customWidth="1"/>
    <col min="51" max="51" width="12.33203125" style="1" customWidth="1"/>
    <col min="52" max="16384" width="10.83203125" style="74"/>
  </cols>
  <sheetData>
    <row r="1" spans="1:51" x14ac:dyDescent="0.2">
      <c r="A1" s="539" t="s">
        <v>633</v>
      </c>
      <c r="B1" s="540"/>
      <c r="C1" s="540"/>
      <c r="D1" s="541"/>
      <c r="E1" s="540"/>
      <c r="F1" s="540"/>
      <c r="I1" s="381"/>
      <c r="J1" s="85"/>
      <c r="K1" s="85"/>
      <c r="AB1" s="501"/>
    </row>
    <row r="2" spans="1:51" x14ac:dyDescent="0.2">
      <c r="A2" s="539" t="s">
        <v>631</v>
      </c>
      <c r="B2" s="541"/>
      <c r="C2" s="540"/>
      <c r="D2" s="540"/>
      <c r="E2" s="540"/>
      <c r="F2" s="540"/>
      <c r="AB2" s="501"/>
      <c r="AT2" s="172" t="s">
        <v>612</v>
      </c>
      <c r="AU2" s="172"/>
    </row>
    <row r="3" spans="1:51" x14ac:dyDescent="0.2">
      <c r="A3" s="539" t="s">
        <v>630</v>
      </c>
      <c r="B3" s="541"/>
      <c r="C3" s="540"/>
      <c r="D3" s="540"/>
      <c r="E3" s="540"/>
      <c r="F3" s="540"/>
      <c r="AB3" s="501"/>
      <c r="AC3" s="5" t="s">
        <v>23</v>
      </c>
      <c r="AT3" s="172" t="s">
        <v>613</v>
      </c>
      <c r="AU3" s="172"/>
    </row>
    <row r="4" spans="1:51" s="128" customFormat="1" x14ac:dyDescent="0.2">
      <c r="A4" s="542" t="s">
        <v>632</v>
      </c>
      <c r="B4" s="541"/>
      <c r="C4" s="541"/>
      <c r="D4" s="541"/>
      <c r="E4" s="541"/>
      <c r="F4" s="541"/>
      <c r="G4" s="11"/>
      <c r="H4" s="180"/>
      <c r="J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 t="s">
        <v>24</v>
      </c>
      <c r="Z4" s="15"/>
      <c r="AA4" s="15"/>
      <c r="AB4" s="502"/>
      <c r="AC4" s="13" t="s">
        <v>17</v>
      </c>
      <c r="AD4" s="13" t="s">
        <v>16</v>
      </c>
      <c r="AE4" s="13" t="s">
        <v>15</v>
      </c>
      <c r="AF4" s="13" t="s">
        <v>14</v>
      </c>
      <c r="AG4" s="13" t="s">
        <v>13</v>
      </c>
      <c r="AH4" s="13" t="s">
        <v>12</v>
      </c>
      <c r="AI4" s="13" t="s">
        <v>11</v>
      </c>
      <c r="AJ4" s="13" t="s">
        <v>10</v>
      </c>
      <c r="AK4" s="13" t="s">
        <v>9</v>
      </c>
      <c r="AL4" s="13" t="s">
        <v>8</v>
      </c>
      <c r="AM4" s="13" t="s">
        <v>7</v>
      </c>
      <c r="AN4" s="13" t="s">
        <v>6</v>
      </c>
      <c r="AO4" s="13" t="s">
        <v>5</v>
      </c>
      <c r="AP4" s="13" t="s">
        <v>4</v>
      </c>
      <c r="AQ4" s="13" t="s">
        <v>3</v>
      </c>
      <c r="AR4" s="13" t="s">
        <v>2</v>
      </c>
      <c r="AS4" s="13"/>
      <c r="AT4" s="13"/>
      <c r="AU4" s="13"/>
      <c r="AV4" s="12"/>
      <c r="AW4" s="12"/>
      <c r="AX4" s="10"/>
      <c r="AY4" s="10"/>
    </row>
    <row r="5" spans="1:51" s="128" customFormat="1" x14ac:dyDescent="0.2">
      <c r="A5" s="11"/>
      <c r="B5" s="11"/>
      <c r="C5" s="11"/>
      <c r="D5" s="11"/>
      <c r="E5" s="11"/>
      <c r="F5" s="11"/>
      <c r="G5" s="11"/>
      <c r="H5" s="180"/>
      <c r="I5" s="180"/>
      <c r="J5" s="15"/>
      <c r="K5" s="180" t="s">
        <v>25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50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89"/>
      <c r="AW5" s="397" t="s">
        <v>534</v>
      </c>
      <c r="AX5" s="13"/>
      <c r="AY5" s="13"/>
    </row>
    <row r="6" spans="1:51" s="128" customFormat="1" x14ac:dyDescent="0.2">
      <c r="A6" s="11"/>
      <c r="B6" s="11"/>
      <c r="C6" s="11"/>
      <c r="D6" s="11"/>
      <c r="E6" s="11"/>
      <c r="F6" s="11"/>
      <c r="G6" s="11"/>
      <c r="H6" s="180"/>
      <c r="I6" s="18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0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89"/>
      <c r="AW6" s="89"/>
      <c r="AX6" s="13"/>
      <c r="AY6" s="13"/>
    </row>
    <row r="7" spans="1:51" s="128" customFormat="1" ht="16" thickBot="1" x14ac:dyDescent="0.25">
      <c r="A7" s="418" t="s">
        <v>389</v>
      </c>
      <c r="B7" s="418" t="s">
        <v>442</v>
      </c>
      <c r="C7" s="203" t="s">
        <v>169</v>
      </c>
      <c r="D7" s="203" t="s">
        <v>22</v>
      </c>
      <c r="E7" s="203" t="s">
        <v>21</v>
      </c>
      <c r="F7" s="203" t="s">
        <v>20</v>
      </c>
      <c r="G7" s="203" t="s">
        <v>26</v>
      </c>
      <c r="H7" s="363" t="s">
        <v>17</v>
      </c>
      <c r="I7" s="363" t="s">
        <v>16</v>
      </c>
      <c r="J7" s="204" t="s">
        <v>15</v>
      </c>
      <c r="K7" s="204" t="s">
        <v>14</v>
      </c>
      <c r="L7" s="204" t="s">
        <v>13</v>
      </c>
      <c r="M7" s="204" t="s">
        <v>12</v>
      </c>
      <c r="N7" s="204" t="s">
        <v>11</v>
      </c>
      <c r="O7" s="204" t="s">
        <v>10</v>
      </c>
      <c r="P7" s="204" t="s">
        <v>9</v>
      </c>
      <c r="Q7" s="204" t="s">
        <v>8</v>
      </c>
      <c r="R7" s="204" t="s">
        <v>7</v>
      </c>
      <c r="S7" s="204" t="s">
        <v>6</v>
      </c>
      <c r="T7" s="204" t="s">
        <v>5</v>
      </c>
      <c r="U7" s="204" t="s">
        <v>4</v>
      </c>
      <c r="V7" s="204" t="s">
        <v>19</v>
      </c>
      <c r="W7" s="204" t="s">
        <v>145</v>
      </c>
      <c r="X7" s="204" t="s">
        <v>2</v>
      </c>
      <c r="Y7" s="204"/>
      <c r="Z7" s="204" t="s">
        <v>18</v>
      </c>
      <c r="AA7" s="204"/>
      <c r="AB7" s="503"/>
      <c r="AC7" s="204" t="s">
        <v>17</v>
      </c>
      <c r="AD7" s="204" t="s">
        <v>16</v>
      </c>
      <c r="AE7" s="204" t="s">
        <v>15</v>
      </c>
      <c r="AF7" s="204" t="s">
        <v>14</v>
      </c>
      <c r="AG7" s="204" t="s">
        <v>13</v>
      </c>
      <c r="AH7" s="204" t="s">
        <v>12</v>
      </c>
      <c r="AI7" s="204" t="s">
        <v>11</v>
      </c>
      <c r="AJ7" s="204" t="s">
        <v>10</v>
      </c>
      <c r="AK7" s="204" t="s">
        <v>9</v>
      </c>
      <c r="AL7" s="204" t="s">
        <v>8</v>
      </c>
      <c r="AM7" s="204" t="s">
        <v>7</v>
      </c>
      <c r="AN7" s="204" t="s">
        <v>6</v>
      </c>
      <c r="AO7" s="204" t="s">
        <v>5</v>
      </c>
      <c r="AP7" s="204" t="s">
        <v>4</v>
      </c>
      <c r="AQ7" s="204" t="s">
        <v>3</v>
      </c>
      <c r="AR7" s="204" t="s">
        <v>2</v>
      </c>
      <c r="AS7" s="227"/>
      <c r="AT7" s="497" t="s">
        <v>18</v>
      </c>
      <c r="AU7" s="498"/>
      <c r="AV7" s="398" t="s">
        <v>1</v>
      </c>
      <c r="AW7" s="398" t="s">
        <v>0</v>
      </c>
      <c r="AX7" s="206"/>
      <c r="AY7" s="206"/>
    </row>
    <row r="8" spans="1:51" s="128" customFormat="1" x14ac:dyDescent="0.2">
      <c r="A8" s="11"/>
      <c r="B8" s="416"/>
      <c r="C8" s="7"/>
      <c r="D8" s="7"/>
      <c r="E8" s="7"/>
      <c r="F8" s="7"/>
      <c r="G8" s="7"/>
      <c r="H8" s="181"/>
      <c r="I8" s="18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50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73"/>
      <c r="AT8" s="172"/>
      <c r="AU8" s="386"/>
      <c r="AV8" s="89"/>
      <c r="AW8" s="89"/>
      <c r="AX8" s="172"/>
      <c r="AY8" s="172"/>
    </row>
    <row r="9" spans="1:51" ht="16" thickBot="1" x14ac:dyDescent="0.25">
      <c r="A9" s="77"/>
      <c r="B9" s="77"/>
      <c r="C9" s="33"/>
      <c r="N9" s="9"/>
      <c r="U9" s="9"/>
      <c r="V9" s="9"/>
      <c r="W9" s="9"/>
      <c r="Y9" s="9"/>
      <c r="Z9" s="9"/>
      <c r="AA9" s="9"/>
      <c r="AB9" s="501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X9" s="18"/>
      <c r="AY9" s="18"/>
    </row>
    <row r="10" spans="1:51" x14ac:dyDescent="0.2">
      <c r="A10" s="211" t="s">
        <v>385</v>
      </c>
      <c r="B10" s="223"/>
      <c r="C10" s="223"/>
      <c r="D10" s="223"/>
      <c r="E10" s="225"/>
      <c r="F10" s="223"/>
      <c r="G10" s="225"/>
      <c r="H10" s="226"/>
      <c r="I10" s="226"/>
      <c r="J10" s="225"/>
      <c r="K10" s="225"/>
      <c r="L10" s="225"/>
      <c r="M10" s="225"/>
      <c r="N10" s="223"/>
      <c r="O10" s="225"/>
      <c r="P10" s="225"/>
      <c r="Q10" s="225"/>
      <c r="R10" s="225"/>
      <c r="S10" s="225"/>
      <c r="T10" s="225"/>
      <c r="U10" s="222"/>
      <c r="V10" s="222"/>
      <c r="W10" s="222"/>
      <c r="X10" s="225"/>
      <c r="Y10" s="222"/>
      <c r="Z10" s="223"/>
      <c r="AA10" s="222"/>
      <c r="AB10" s="504"/>
      <c r="AC10" s="222"/>
      <c r="AD10" s="221"/>
      <c r="AE10" s="221"/>
      <c r="AF10" s="221"/>
      <c r="AG10" s="221"/>
      <c r="AH10" s="221"/>
      <c r="AI10" s="222"/>
      <c r="AJ10" s="226"/>
      <c r="AK10" s="221"/>
      <c r="AL10" s="221"/>
      <c r="AM10" s="221"/>
      <c r="AN10" s="222"/>
      <c r="AO10" s="226"/>
      <c r="AP10" s="222"/>
      <c r="AQ10" s="222"/>
      <c r="AR10" s="222"/>
      <c r="AS10" s="222"/>
      <c r="AT10" s="223"/>
      <c r="AU10" s="223"/>
      <c r="AV10" s="221"/>
      <c r="AW10" s="221"/>
      <c r="AX10" s="222"/>
      <c r="AY10" s="222"/>
    </row>
    <row r="11" spans="1:51" s="128" customFormat="1" x14ac:dyDescent="0.2">
      <c r="A11" s="11"/>
      <c r="B11" s="11"/>
      <c r="C11" s="11"/>
      <c r="D11" s="11"/>
      <c r="E11" s="11"/>
      <c r="F11" s="11"/>
      <c r="G11" s="11"/>
      <c r="H11" s="180"/>
      <c r="I11" s="180"/>
      <c r="J11" s="15"/>
      <c r="K11" s="15" t="s">
        <v>25</v>
      </c>
      <c r="L11" s="15"/>
      <c r="M11" s="15"/>
      <c r="N11" s="11"/>
      <c r="O11" s="15"/>
      <c r="P11" s="15"/>
      <c r="Q11" s="15"/>
      <c r="R11" s="15"/>
      <c r="S11" s="15"/>
      <c r="T11" s="15"/>
      <c r="U11" s="10"/>
      <c r="V11" s="10"/>
      <c r="W11" s="10"/>
      <c r="X11" s="15"/>
      <c r="Y11" s="10"/>
      <c r="Z11" s="11"/>
      <c r="AA11" s="10"/>
      <c r="AB11" s="505"/>
      <c r="AC11" s="103"/>
      <c r="AD11" s="89"/>
      <c r="AE11" s="89"/>
      <c r="AF11" s="89"/>
      <c r="AG11" s="89"/>
      <c r="AH11" s="89"/>
      <c r="AI11" s="103"/>
      <c r="AJ11" s="181"/>
      <c r="AK11" s="89"/>
      <c r="AL11" s="89"/>
      <c r="AM11" s="89"/>
      <c r="AN11" s="103"/>
      <c r="AO11" s="181"/>
      <c r="AP11" s="103"/>
      <c r="AQ11" s="103"/>
      <c r="AR11" s="103"/>
      <c r="AS11" s="103"/>
      <c r="AT11" s="7"/>
      <c r="AU11" s="386"/>
      <c r="AV11" s="89"/>
      <c r="AW11" s="89"/>
      <c r="AX11" s="103"/>
      <c r="AY11" s="103"/>
    </row>
    <row r="12" spans="1:51" s="128" customFormat="1" x14ac:dyDescent="0.2">
      <c r="A12" s="11"/>
      <c r="B12" s="11"/>
      <c r="C12" s="11"/>
      <c r="D12" s="11"/>
      <c r="E12" s="11"/>
      <c r="F12" s="11"/>
      <c r="G12" s="11"/>
      <c r="H12" s="180" t="s">
        <v>17</v>
      </c>
      <c r="I12" s="180" t="s">
        <v>16</v>
      </c>
      <c r="J12" s="15" t="s">
        <v>15</v>
      </c>
      <c r="K12" s="15" t="s">
        <v>14</v>
      </c>
      <c r="L12" s="15" t="s">
        <v>13</v>
      </c>
      <c r="M12" s="15" t="s">
        <v>12</v>
      </c>
      <c r="N12" s="15" t="s">
        <v>11</v>
      </c>
      <c r="O12" s="15" t="s">
        <v>10</v>
      </c>
      <c r="P12" s="15" t="s">
        <v>9</v>
      </c>
      <c r="Q12" s="15" t="s">
        <v>8</v>
      </c>
      <c r="R12" s="13" t="s">
        <v>7</v>
      </c>
      <c r="S12" s="13" t="s">
        <v>6</v>
      </c>
      <c r="T12" s="15" t="s">
        <v>5</v>
      </c>
      <c r="U12" s="10"/>
      <c r="V12" s="10"/>
      <c r="W12" s="10"/>
      <c r="X12" s="15" t="s">
        <v>2</v>
      </c>
      <c r="Y12" s="10"/>
      <c r="Z12" s="11"/>
      <c r="AA12" s="10"/>
      <c r="AB12" s="506"/>
      <c r="AC12" s="89"/>
      <c r="AD12" s="181"/>
      <c r="AE12" s="181"/>
      <c r="AF12" s="181"/>
      <c r="AG12" s="103"/>
      <c r="AH12" s="103"/>
      <c r="AI12" s="103"/>
      <c r="AJ12" s="103"/>
      <c r="AK12" s="181"/>
      <c r="AL12" s="103"/>
      <c r="AM12" s="103"/>
      <c r="AN12" s="103"/>
      <c r="AO12" s="103"/>
      <c r="AP12" s="89"/>
      <c r="AQ12" s="89"/>
      <c r="AR12" s="89"/>
      <c r="AS12" s="89"/>
      <c r="AT12" s="89"/>
      <c r="AU12" s="89"/>
      <c r="AV12" s="89"/>
      <c r="AW12" s="89"/>
      <c r="AX12" s="89"/>
      <c r="AY12" s="89"/>
    </row>
    <row r="13" spans="1:51" x14ac:dyDescent="0.2">
      <c r="R13" s="18"/>
      <c r="S13" s="18"/>
      <c r="AB13" s="507"/>
      <c r="AC13" s="44"/>
      <c r="AD13" s="78"/>
      <c r="AE13" s="78"/>
      <c r="AF13" s="78"/>
      <c r="AK13" s="78"/>
      <c r="AP13" s="44"/>
      <c r="AQ13" s="44"/>
      <c r="AR13" s="44"/>
      <c r="AS13" s="44"/>
      <c r="AT13" s="44"/>
      <c r="AU13" s="44"/>
      <c r="AX13" s="44"/>
      <c r="AY13" s="44"/>
    </row>
    <row r="14" spans="1:51" x14ac:dyDescent="0.2">
      <c r="A14" s="417"/>
      <c r="B14" s="417"/>
      <c r="C14" s="3"/>
      <c r="D14" s="3"/>
      <c r="E14" s="3"/>
      <c r="F14" s="3"/>
      <c r="G14" s="3"/>
      <c r="H14" s="78"/>
      <c r="I14" s="78"/>
      <c r="J14" s="18"/>
      <c r="K14" s="18"/>
      <c r="L14" s="18"/>
      <c r="M14" s="18"/>
      <c r="N14" s="3"/>
      <c r="O14" s="18"/>
      <c r="P14" s="18"/>
      <c r="Q14" s="18"/>
      <c r="R14" s="18"/>
      <c r="S14" s="18"/>
      <c r="T14" s="18"/>
      <c r="U14" s="1"/>
      <c r="V14" s="1"/>
      <c r="W14" s="1"/>
      <c r="X14" s="18"/>
      <c r="Y14" s="1"/>
      <c r="Z14" s="3"/>
      <c r="AA14" s="1"/>
      <c r="AB14" s="507"/>
      <c r="AC14" s="44"/>
      <c r="AD14" s="78"/>
      <c r="AE14" s="78"/>
      <c r="AF14" s="78"/>
      <c r="AK14" s="78"/>
      <c r="AP14" s="44"/>
      <c r="AQ14" s="44"/>
      <c r="AR14" s="44"/>
      <c r="AS14" s="44"/>
      <c r="AT14" s="44"/>
      <c r="AU14" s="44"/>
      <c r="AX14" s="44"/>
      <c r="AY14" s="44"/>
    </row>
    <row r="15" spans="1:51" x14ac:dyDescent="0.2">
      <c r="A15" s="56" t="s">
        <v>444</v>
      </c>
      <c r="B15" s="142" t="s">
        <v>451</v>
      </c>
      <c r="C15" s="55" t="s">
        <v>384</v>
      </c>
      <c r="D15" s="55" t="s">
        <v>383</v>
      </c>
      <c r="E15" s="55" t="s">
        <v>158</v>
      </c>
      <c r="F15" s="55" t="s">
        <v>158</v>
      </c>
      <c r="G15" s="55">
        <v>30</v>
      </c>
      <c r="H15" s="157">
        <v>60.054229999999997</v>
      </c>
      <c r="I15" s="157">
        <v>37.635280000000002</v>
      </c>
      <c r="J15" s="20">
        <v>3.1417E-2</v>
      </c>
      <c r="K15" s="20" t="s">
        <v>27</v>
      </c>
      <c r="L15" s="20" t="s">
        <v>27</v>
      </c>
      <c r="M15" s="20">
        <v>0.15370200000000001</v>
      </c>
      <c r="N15" s="20" t="s">
        <v>27</v>
      </c>
      <c r="O15" s="20">
        <v>1.2319709999999999</v>
      </c>
      <c r="P15" s="20">
        <v>0.158415</v>
      </c>
      <c r="Q15" s="20" t="s">
        <v>27</v>
      </c>
      <c r="R15" s="20" t="s">
        <v>27</v>
      </c>
      <c r="S15" s="20" t="s">
        <v>27</v>
      </c>
      <c r="T15" s="20" t="s">
        <v>27</v>
      </c>
      <c r="U15" s="109"/>
      <c r="V15" s="109"/>
      <c r="W15" s="48"/>
      <c r="X15" s="20">
        <v>99.265015000000005</v>
      </c>
      <c r="Y15" s="48"/>
      <c r="Z15" s="20" t="s">
        <v>85</v>
      </c>
      <c r="AA15" s="109"/>
      <c r="AB15" s="508"/>
      <c r="AC15" s="20">
        <v>47.229595305647749</v>
      </c>
      <c r="AD15" s="20">
        <v>51.558478952175754</v>
      </c>
      <c r="AE15" s="20">
        <v>4.9131572493752988E-2</v>
      </c>
      <c r="AF15" s="20" t="s">
        <v>27</v>
      </c>
      <c r="AG15" s="20" t="s">
        <v>27</v>
      </c>
      <c r="AH15" s="20">
        <v>0.12287445095053538</v>
      </c>
      <c r="AI15" s="20" t="s">
        <v>27</v>
      </c>
      <c r="AJ15" s="20">
        <v>0.92186246706893371</v>
      </c>
      <c r="AK15" s="20">
        <v>0.11805725166324918</v>
      </c>
      <c r="AL15" s="20" t="s">
        <v>27</v>
      </c>
      <c r="AM15" s="20" t="s">
        <v>27</v>
      </c>
      <c r="AN15" s="20" t="s">
        <v>27</v>
      </c>
      <c r="AO15" s="20" t="s">
        <v>27</v>
      </c>
      <c r="AP15" s="20" t="s">
        <v>27</v>
      </c>
      <c r="AQ15" s="20" t="s">
        <v>27</v>
      </c>
      <c r="AR15" s="20">
        <v>99.999999999999957</v>
      </c>
      <c r="AS15" s="20"/>
      <c r="AT15" s="49" t="s">
        <v>131</v>
      </c>
      <c r="AU15" s="20" t="str">
        <f t="shared" ref="AU15:AU20" si="0">Z15</f>
        <v>po</v>
      </c>
      <c r="AV15" s="56">
        <f t="shared" ref="AV15:AV20" si="1">AC15/AD15</f>
        <v>0.91603934533166964</v>
      </c>
      <c r="AW15" s="195">
        <f>SUM(AC15,AJ15,AK15,AL15,AO15,AG15)/AD15</f>
        <v>0.93620905824536493</v>
      </c>
      <c r="AX15" s="20"/>
      <c r="AY15" s="327" t="s">
        <v>509</v>
      </c>
    </row>
    <row r="16" spans="1:51" x14ac:dyDescent="0.2">
      <c r="A16" s="44" t="s">
        <v>444</v>
      </c>
      <c r="B16" s="139" t="s">
        <v>451</v>
      </c>
      <c r="C16" s="3" t="s">
        <v>384</v>
      </c>
      <c r="D16" s="3" t="s">
        <v>383</v>
      </c>
      <c r="E16" s="3" t="s">
        <v>159</v>
      </c>
      <c r="F16" s="3" t="s">
        <v>159</v>
      </c>
      <c r="G16" s="3">
        <v>14</v>
      </c>
      <c r="H16" s="78">
        <v>58.277970000000003</v>
      </c>
      <c r="I16" s="78">
        <v>38.002330000000001</v>
      </c>
      <c r="J16" s="18">
        <v>8.3455000000000001E-2</v>
      </c>
      <c r="K16" s="18" t="s">
        <v>27</v>
      </c>
      <c r="L16" s="18" t="s">
        <v>27</v>
      </c>
      <c r="M16" s="18" t="s">
        <v>27</v>
      </c>
      <c r="N16" s="18" t="s">
        <v>27</v>
      </c>
      <c r="O16" s="18">
        <v>2.0857130000000002</v>
      </c>
      <c r="P16" s="18" t="s">
        <v>27</v>
      </c>
      <c r="Q16" s="18" t="s">
        <v>27</v>
      </c>
      <c r="R16" s="18" t="s">
        <v>27</v>
      </c>
      <c r="S16" s="18" t="s">
        <v>27</v>
      </c>
      <c r="T16" s="18" t="s">
        <v>27</v>
      </c>
      <c r="U16" s="2"/>
      <c r="V16" s="2"/>
      <c r="W16" s="1"/>
      <c r="X16" s="18">
        <v>98.44946800000001</v>
      </c>
      <c r="Y16" s="1"/>
      <c r="Z16" s="18" t="s">
        <v>85</v>
      </c>
      <c r="AA16" s="2"/>
      <c r="AB16" s="501"/>
      <c r="AC16" s="18">
        <v>46.023567259747203</v>
      </c>
      <c r="AD16" s="18">
        <v>52.27817409252328</v>
      </c>
      <c r="AE16" s="18">
        <v>0.13105498781208677</v>
      </c>
      <c r="AF16" s="18" t="s">
        <v>27</v>
      </c>
      <c r="AG16" s="18" t="s">
        <v>27</v>
      </c>
      <c r="AH16" s="18" t="s">
        <v>27</v>
      </c>
      <c r="AI16" s="18" t="s">
        <v>27</v>
      </c>
      <c r="AJ16" s="18">
        <v>1.5672036599174142</v>
      </c>
      <c r="AK16" s="18" t="s">
        <v>27</v>
      </c>
      <c r="AL16" s="18" t="s">
        <v>27</v>
      </c>
      <c r="AM16" s="18" t="s">
        <v>27</v>
      </c>
      <c r="AN16" s="18" t="s">
        <v>27</v>
      </c>
      <c r="AO16" s="18" t="s">
        <v>27</v>
      </c>
      <c r="AP16" s="18" t="s">
        <v>27</v>
      </c>
      <c r="AQ16" s="18" t="s">
        <v>27</v>
      </c>
      <c r="AR16" s="18">
        <v>99.999999999999986</v>
      </c>
      <c r="AS16" s="18"/>
      <c r="AT16" s="23" t="s">
        <v>131</v>
      </c>
      <c r="AU16" s="18" t="str">
        <f t="shared" si="0"/>
        <v>po</v>
      </c>
      <c r="AV16" s="44">
        <f t="shared" si="1"/>
        <v>0.88035911847826764</v>
      </c>
      <c r="AW16" s="86">
        <f>SUM(AC16,AJ16,AK16,AL16,AO16,AG16)/AD16</f>
        <v>0.91033728215980214</v>
      </c>
      <c r="AX16" s="18"/>
      <c r="AY16" s="326">
        <f>COUNT(AV15:AV20)</f>
        <v>6</v>
      </c>
    </row>
    <row r="17" spans="1:51" x14ac:dyDescent="0.2">
      <c r="A17" s="44" t="s">
        <v>444</v>
      </c>
      <c r="B17" s="139" t="s">
        <v>451</v>
      </c>
      <c r="C17" s="3" t="s">
        <v>384</v>
      </c>
      <c r="D17" s="3" t="s">
        <v>383</v>
      </c>
      <c r="E17" s="3" t="s">
        <v>158</v>
      </c>
      <c r="F17" s="3" t="s">
        <v>158</v>
      </c>
      <c r="G17" s="3">
        <v>29</v>
      </c>
      <c r="H17" s="78">
        <v>59.23845</v>
      </c>
      <c r="I17" s="78">
        <v>37.294179999999997</v>
      </c>
      <c r="J17" s="18" t="s">
        <v>27</v>
      </c>
      <c r="K17" s="18" t="s">
        <v>27</v>
      </c>
      <c r="L17" s="18" t="s">
        <v>27</v>
      </c>
      <c r="M17" s="18">
        <v>3.6096000000000003E-2</v>
      </c>
      <c r="N17" s="18" t="s">
        <v>27</v>
      </c>
      <c r="O17" s="18">
        <v>2.8807399999999999</v>
      </c>
      <c r="P17" s="18">
        <v>0.339308</v>
      </c>
      <c r="Q17" s="18" t="s">
        <v>27</v>
      </c>
      <c r="R17" s="18" t="s">
        <v>27</v>
      </c>
      <c r="S17" s="18" t="s">
        <v>27</v>
      </c>
      <c r="T17" s="18" t="s">
        <v>27</v>
      </c>
      <c r="U17" s="2"/>
      <c r="V17" s="2"/>
      <c r="W17" s="1"/>
      <c r="X17" s="18">
        <v>99.788774000000004</v>
      </c>
      <c r="Y17" s="1"/>
      <c r="Z17" s="18" t="s">
        <v>85</v>
      </c>
      <c r="AA17" s="2"/>
      <c r="AB17" s="501"/>
      <c r="AC17" s="18">
        <v>46.533793235999113</v>
      </c>
      <c r="AD17" s="18">
        <v>51.031714057313138</v>
      </c>
      <c r="AE17" s="18" t="s">
        <v>27</v>
      </c>
      <c r="AF17" s="18" t="s">
        <v>27</v>
      </c>
      <c r="AG17" s="18" t="s">
        <v>27</v>
      </c>
      <c r="AH17" s="18">
        <v>2.8822742216392756E-2</v>
      </c>
      <c r="AI17" s="18" t="s">
        <v>27</v>
      </c>
      <c r="AJ17" s="18">
        <v>2.1530983069415046</v>
      </c>
      <c r="AK17" s="18">
        <v>0.25257165752985561</v>
      </c>
      <c r="AL17" s="18" t="s">
        <v>27</v>
      </c>
      <c r="AM17" s="18" t="s">
        <v>27</v>
      </c>
      <c r="AN17" s="18" t="s">
        <v>27</v>
      </c>
      <c r="AO17" s="18" t="s">
        <v>27</v>
      </c>
      <c r="AP17" s="18" t="s">
        <v>27</v>
      </c>
      <c r="AQ17" s="18" t="s">
        <v>27</v>
      </c>
      <c r="AR17" s="18">
        <v>100</v>
      </c>
      <c r="AS17" s="18"/>
      <c r="AT17" s="23" t="s">
        <v>131</v>
      </c>
      <c r="AU17" s="18" t="str">
        <f t="shared" si="0"/>
        <v>po</v>
      </c>
      <c r="AV17" s="44">
        <f t="shared" si="1"/>
        <v>0.9118602832689009</v>
      </c>
      <c r="AW17" s="86">
        <f t="shared" ref="AW17:AW20" si="2">SUM(AC17,AJ17,AK17,AL17,AO17,AG17)/AD17</f>
        <v>0.95900096840774574</v>
      </c>
      <c r="AX17" s="18"/>
      <c r="AY17" s="18"/>
    </row>
    <row r="18" spans="1:51" x14ac:dyDescent="0.2">
      <c r="A18" s="44" t="s">
        <v>444</v>
      </c>
      <c r="B18" s="139" t="s">
        <v>451</v>
      </c>
      <c r="C18" s="3" t="s">
        <v>384</v>
      </c>
      <c r="D18" s="3" t="s">
        <v>383</v>
      </c>
      <c r="E18" s="3" t="s">
        <v>158</v>
      </c>
      <c r="F18" s="3" t="s">
        <v>158</v>
      </c>
      <c r="G18" s="3">
        <v>26</v>
      </c>
      <c r="H18" s="78">
        <v>58.336739999999999</v>
      </c>
      <c r="I18" s="78">
        <v>37.147550000000003</v>
      </c>
      <c r="J18" s="18" t="s">
        <v>27</v>
      </c>
      <c r="K18" s="18" t="s">
        <v>27</v>
      </c>
      <c r="L18" s="18" t="s">
        <v>27</v>
      </c>
      <c r="M18" s="18">
        <v>8.8247999999999993E-2</v>
      </c>
      <c r="N18" s="18" t="s">
        <v>27</v>
      </c>
      <c r="O18" s="18">
        <v>5.5100959999999999</v>
      </c>
      <c r="P18" s="18">
        <v>0.38339400000000001</v>
      </c>
      <c r="Q18" s="18" t="s">
        <v>27</v>
      </c>
      <c r="R18" s="18" t="s">
        <v>27</v>
      </c>
      <c r="S18" s="18" t="s">
        <v>27</v>
      </c>
      <c r="T18" s="18" t="s">
        <v>27</v>
      </c>
      <c r="U18" s="2"/>
      <c r="V18" s="2"/>
      <c r="W18" s="1"/>
      <c r="X18" s="18">
        <v>101.46602799999999</v>
      </c>
      <c r="Y18" s="1"/>
      <c r="Z18" s="18" t="s">
        <v>85</v>
      </c>
      <c r="AA18" s="2"/>
      <c r="AB18" s="501"/>
      <c r="AC18" s="18">
        <v>45.313111934492611</v>
      </c>
      <c r="AD18" s="18">
        <v>50.262748420916779</v>
      </c>
      <c r="AE18" s="18" t="s">
        <v>27</v>
      </c>
      <c r="AF18" s="18" t="s">
        <v>27</v>
      </c>
      <c r="AG18" s="18" t="s">
        <v>27</v>
      </c>
      <c r="AH18" s="18">
        <v>6.9678381575019752E-2</v>
      </c>
      <c r="AI18" s="18" t="s">
        <v>27</v>
      </c>
      <c r="AJ18" s="18">
        <v>4.07226400431147</v>
      </c>
      <c r="AK18" s="18">
        <v>0.28219725870411172</v>
      </c>
      <c r="AL18" s="18" t="s">
        <v>27</v>
      </c>
      <c r="AM18" s="18" t="s">
        <v>27</v>
      </c>
      <c r="AN18" s="18" t="s">
        <v>27</v>
      </c>
      <c r="AO18" s="18" t="s">
        <v>27</v>
      </c>
      <c r="AP18" s="18" t="s">
        <v>27</v>
      </c>
      <c r="AQ18" s="18" t="s">
        <v>27</v>
      </c>
      <c r="AR18" s="18">
        <v>99.999999999999986</v>
      </c>
      <c r="AS18" s="18"/>
      <c r="AT18" s="23" t="s">
        <v>131</v>
      </c>
      <c r="AU18" s="18" t="str">
        <f t="shared" si="0"/>
        <v>po</v>
      </c>
      <c r="AV18" s="44">
        <f t="shared" si="1"/>
        <v>0.90152475457620651</v>
      </c>
      <c r="AW18" s="86">
        <f t="shared" si="2"/>
        <v>0.98815872107859293</v>
      </c>
      <c r="AX18" s="18"/>
      <c r="AY18" s="18"/>
    </row>
    <row r="19" spans="1:51" x14ac:dyDescent="0.2">
      <c r="A19" s="44" t="s">
        <v>444</v>
      </c>
      <c r="B19" s="139" t="s">
        <v>451</v>
      </c>
      <c r="C19" s="3" t="s">
        <v>384</v>
      </c>
      <c r="D19" s="3" t="s">
        <v>383</v>
      </c>
      <c r="E19" s="3" t="s">
        <v>158</v>
      </c>
      <c r="F19" s="3" t="s">
        <v>158</v>
      </c>
      <c r="G19" s="3">
        <v>27</v>
      </c>
      <c r="H19" s="78">
        <v>56.538600000000002</v>
      </c>
      <c r="I19" s="78">
        <v>36.68074</v>
      </c>
      <c r="J19" s="18">
        <v>2.5759000000000001E-2</v>
      </c>
      <c r="K19" s="18" t="s">
        <v>27</v>
      </c>
      <c r="L19" s="18" t="s">
        <v>27</v>
      </c>
      <c r="M19" s="18" t="s">
        <v>27</v>
      </c>
      <c r="N19" s="18" t="s">
        <v>27</v>
      </c>
      <c r="O19" s="18">
        <v>6.3806130000000003</v>
      </c>
      <c r="P19" s="18">
        <v>0.79914200000000002</v>
      </c>
      <c r="Q19" s="18" t="s">
        <v>27</v>
      </c>
      <c r="R19" s="18" t="s">
        <v>27</v>
      </c>
      <c r="S19" s="18" t="s">
        <v>27</v>
      </c>
      <c r="T19" s="18" t="s">
        <v>27</v>
      </c>
      <c r="U19" s="2"/>
      <c r="V19" s="2"/>
      <c r="W19" s="1"/>
      <c r="X19" s="18">
        <v>100.424854</v>
      </c>
      <c r="Y19" s="1"/>
      <c r="Z19" s="18" t="s">
        <v>85</v>
      </c>
      <c r="AA19" s="2"/>
      <c r="AB19" s="501"/>
      <c r="AC19" s="18">
        <v>44.408831492972389</v>
      </c>
      <c r="AD19" s="18">
        <v>50.18763235483695</v>
      </c>
      <c r="AE19" s="18">
        <v>4.02326487464389E-2</v>
      </c>
      <c r="AF19" s="18" t="s">
        <v>27</v>
      </c>
      <c r="AG19" s="18" t="s">
        <v>27</v>
      </c>
      <c r="AH19" s="18" t="s">
        <v>27</v>
      </c>
      <c r="AI19" s="18" t="s">
        <v>27</v>
      </c>
      <c r="AJ19" s="18">
        <v>4.7684993430687168</v>
      </c>
      <c r="AK19" s="18">
        <v>0.59480416037550388</v>
      </c>
      <c r="AL19" s="18" t="s">
        <v>27</v>
      </c>
      <c r="AM19" s="18" t="s">
        <v>27</v>
      </c>
      <c r="AN19" s="18" t="s">
        <v>27</v>
      </c>
      <c r="AO19" s="18" t="s">
        <v>27</v>
      </c>
      <c r="AP19" s="18" t="s">
        <v>27</v>
      </c>
      <c r="AQ19" s="18" t="s">
        <v>27</v>
      </c>
      <c r="AR19" s="18">
        <v>99.999999999999986</v>
      </c>
      <c r="AS19" s="18"/>
      <c r="AT19" s="23" t="s">
        <v>131</v>
      </c>
      <c r="AU19" s="18" t="str">
        <f t="shared" si="0"/>
        <v>po</v>
      </c>
      <c r="AV19" s="44">
        <f t="shared" si="1"/>
        <v>0.88485607727004845</v>
      </c>
      <c r="AW19" s="86">
        <f t="shared" si="2"/>
        <v>0.99172112054454598</v>
      </c>
      <c r="AX19" s="18"/>
      <c r="AY19" s="18"/>
    </row>
    <row r="20" spans="1:51" x14ac:dyDescent="0.2">
      <c r="A20" s="44" t="s">
        <v>444</v>
      </c>
      <c r="B20" s="139" t="s">
        <v>451</v>
      </c>
      <c r="C20" s="3" t="s">
        <v>384</v>
      </c>
      <c r="D20" s="3" t="s">
        <v>383</v>
      </c>
      <c r="E20" s="3" t="s">
        <v>159</v>
      </c>
      <c r="F20" s="3" t="s">
        <v>159</v>
      </c>
      <c r="G20" s="3">
        <v>9</v>
      </c>
      <c r="H20" s="78">
        <v>49.87144</v>
      </c>
      <c r="I20" s="78">
        <v>36.370739999999998</v>
      </c>
      <c r="J20" s="18" t="s">
        <v>27</v>
      </c>
      <c r="K20" s="18" t="s">
        <v>27</v>
      </c>
      <c r="L20" s="18" t="s">
        <v>27</v>
      </c>
      <c r="M20" s="18" t="s">
        <v>27</v>
      </c>
      <c r="N20" s="18" t="s">
        <v>27</v>
      </c>
      <c r="O20" s="18">
        <v>11.71969</v>
      </c>
      <c r="P20" s="18">
        <v>0.56083899999999998</v>
      </c>
      <c r="Q20" s="18" t="s">
        <v>27</v>
      </c>
      <c r="R20" s="18" t="s">
        <v>27</v>
      </c>
      <c r="S20" s="18" t="s">
        <v>27</v>
      </c>
      <c r="T20" s="18" t="s">
        <v>27</v>
      </c>
      <c r="U20" s="2"/>
      <c r="V20" s="2"/>
      <c r="W20" s="1"/>
      <c r="X20" s="18">
        <v>98.522708999999992</v>
      </c>
      <c r="Y20" s="1"/>
      <c r="Z20" s="18" t="s">
        <v>85</v>
      </c>
      <c r="AA20" s="2"/>
      <c r="AB20" s="501"/>
      <c r="AC20" s="18">
        <v>39.926015179839332</v>
      </c>
      <c r="AD20" s="18">
        <v>50.721316842675023</v>
      </c>
      <c r="AE20" s="18" t="s">
        <v>27</v>
      </c>
      <c r="AF20" s="18" t="s">
        <v>27</v>
      </c>
      <c r="AG20" s="18" t="s">
        <v>27</v>
      </c>
      <c r="AH20" s="18" t="s">
        <v>27</v>
      </c>
      <c r="AI20" s="18" t="s">
        <v>27</v>
      </c>
      <c r="AJ20" s="18">
        <v>8.92719889059134</v>
      </c>
      <c r="AK20" s="18">
        <v>0.4254690868942983</v>
      </c>
      <c r="AL20" s="18" t="s">
        <v>27</v>
      </c>
      <c r="AM20" s="18" t="s">
        <v>27</v>
      </c>
      <c r="AN20" s="18" t="s">
        <v>27</v>
      </c>
      <c r="AO20" s="18" t="s">
        <v>27</v>
      </c>
      <c r="AP20" s="18" t="s">
        <v>27</v>
      </c>
      <c r="AQ20" s="18" t="s">
        <v>27</v>
      </c>
      <c r="AR20" s="18">
        <v>99.999999999999986</v>
      </c>
      <c r="AS20" s="18"/>
      <c r="AT20" s="23" t="s">
        <v>131</v>
      </c>
      <c r="AU20" s="18" t="str">
        <f t="shared" si="0"/>
        <v>po</v>
      </c>
      <c r="AV20" s="44">
        <f t="shared" si="1"/>
        <v>0.78716440473499449</v>
      </c>
      <c r="AW20" s="86">
        <f t="shared" si="2"/>
        <v>0.97155764528305233</v>
      </c>
      <c r="AX20" s="62"/>
      <c r="AY20" s="62"/>
    </row>
    <row r="21" spans="1:51" x14ac:dyDescent="0.2">
      <c r="A21" s="44"/>
      <c r="B21" s="139"/>
      <c r="C21" s="3"/>
      <c r="D21" s="3"/>
      <c r="E21" s="3"/>
      <c r="F21" s="3"/>
      <c r="G21" s="3"/>
      <c r="H21" s="78"/>
      <c r="I21" s="7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"/>
      <c r="V21" s="2"/>
      <c r="W21" s="1"/>
      <c r="X21" s="18"/>
      <c r="Y21" s="1"/>
      <c r="Z21" s="18"/>
      <c r="AA21" s="2"/>
      <c r="AB21" s="501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23"/>
      <c r="AU21" s="18"/>
      <c r="AX21" s="62"/>
      <c r="AY21" s="62"/>
    </row>
    <row r="22" spans="1:51" x14ac:dyDescent="0.2">
      <c r="A22" s="44" t="s">
        <v>444</v>
      </c>
      <c r="B22" s="139" t="s">
        <v>451</v>
      </c>
      <c r="C22" s="3" t="s">
        <v>384</v>
      </c>
      <c r="D22" s="3" t="s">
        <v>383</v>
      </c>
      <c r="E22" s="3" t="s">
        <v>159</v>
      </c>
      <c r="F22" s="3" t="s">
        <v>159</v>
      </c>
      <c r="G22" s="3">
        <v>19</v>
      </c>
      <c r="H22" s="78">
        <v>60.436689999999999</v>
      </c>
      <c r="I22" s="78">
        <v>38.655970000000003</v>
      </c>
      <c r="J22" s="18">
        <v>5.3841E-2</v>
      </c>
      <c r="K22" s="18" t="s">
        <v>27</v>
      </c>
      <c r="L22" s="18" t="s">
        <v>27</v>
      </c>
      <c r="M22" s="18" t="s">
        <v>27</v>
      </c>
      <c r="N22" s="18" t="s">
        <v>27</v>
      </c>
      <c r="O22" s="18">
        <v>0.35947400000000002</v>
      </c>
      <c r="P22" s="18" t="s">
        <v>27</v>
      </c>
      <c r="Q22" s="18" t="s">
        <v>27</v>
      </c>
      <c r="R22" s="18" t="s">
        <v>27</v>
      </c>
      <c r="S22" s="18" t="s">
        <v>27</v>
      </c>
      <c r="T22" s="18" t="s">
        <v>27</v>
      </c>
      <c r="U22" s="2"/>
      <c r="V22" s="2"/>
      <c r="W22" s="1"/>
      <c r="X22" s="18">
        <v>99.505975000000007</v>
      </c>
      <c r="Y22" s="1"/>
      <c r="Z22" s="18" t="s">
        <v>85</v>
      </c>
      <c r="AA22" s="2"/>
      <c r="AB22" s="501"/>
      <c r="AC22" s="18">
        <v>47.134291318455013</v>
      </c>
      <c r="AD22" s="18">
        <v>52.515464377319475</v>
      </c>
      <c r="AE22" s="18">
        <v>8.3497747403957628E-2</v>
      </c>
      <c r="AF22" s="18" t="s">
        <v>27</v>
      </c>
      <c r="AG22" s="18" t="s">
        <v>27</v>
      </c>
      <c r="AH22" s="18" t="s">
        <v>27</v>
      </c>
      <c r="AI22" s="18" t="s">
        <v>27</v>
      </c>
      <c r="AJ22" s="18">
        <v>0.26674655682154991</v>
      </c>
      <c r="AK22" s="18" t="s">
        <v>27</v>
      </c>
      <c r="AL22" s="18" t="s">
        <v>27</v>
      </c>
      <c r="AM22" s="18" t="s">
        <v>27</v>
      </c>
      <c r="AN22" s="18" t="s">
        <v>27</v>
      </c>
      <c r="AO22" s="18" t="s">
        <v>27</v>
      </c>
      <c r="AP22" s="18" t="s">
        <v>27</v>
      </c>
      <c r="AQ22" s="18" t="s">
        <v>27</v>
      </c>
      <c r="AR22" s="18">
        <v>99.999999999999986</v>
      </c>
      <c r="AS22" s="18"/>
      <c r="AT22" s="281" t="s">
        <v>134</v>
      </c>
      <c r="AU22" s="53" t="str">
        <f t="shared" ref="AU22:AU31" si="3">Z22</f>
        <v>po</v>
      </c>
      <c r="AV22" s="44">
        <f t="shared" ref="AV22:AV31" si="4">AC22/AD22</f>
        <v>0.89753164857876611</v>
      </c>
      <c r="AW22" s="86">
        <f t="shared" ref="AW22:AW31" si="5">SUM(AC22,AJ22,AK22,AL22,AO22,AG22)/AD22</f>
        <v>0.90261103919226238</v>
      </c>
      <c r="AX22" s="18"/>
      <c r="AY22" s="18"/>
    </row>
    <row r="23" spans="1:51" x14ac:dyDescent="0.2">
      <c r="A23" s="44" t="s">
        <v>444</v>
      </c>
      <c r="B23" s="139" t="s">
        <v>451</v>
      </c>
      <c r="C23" s="3" t="s">
        <v>384</v>
      </c>
      <c r="D23" s="3" t="s">
        <v>383</v>
      </c>
      <c r="E23" s="3" t="s">
        <v>158</v>
      </c>
      <c r="F23" s="3" t="s">
        <v>158</v>
      </c>
      <c r="G23" s="3">
        <v>25</v>
      </c>
      <c r="H23" s="78">
        <v>62.157519999999998</v>
      </c>
      <c r="I23" s="78">
        <v>37.741030000000002</v>
      </c>
      <c r="J23" s="18">
        <v>2.7598999999999999E-2</v>
      </c>
      <c r="K23" s="18" t="s">
        <v>27</v>
      </c>
      <c r="L23" s="18" t="s">
        <v>27</v>
      </c>
      <c r="M23" s="18" t="s">
        <v>27</v>
      </c>
      <c r="N23" s="18" t="s">
        <v>27</v>
      </c>
      <c r="O23" s="18">
        <v>0.36141400000000001</v>
      </c>
      <c r="P23" s="18" t="s">
        <v>27</v>
      </c>
      <c r="Q23" s="18" t="s">
        <v>27</v>
      </c>
      <c r="R23" s="18" t="s">
        <v>27</v>
      </c>
      <c r="S23" s="18" t="s">
        <v>27</v>
      </c>
      <c r="T23" s="18" t="s">
        <v>27</v>
      </c>
      <c r="U23" s="2"/>
      <c r="V23" s="2"/>
      <c r="W23" s="1"/>
      <c r="X23" s="18">
        <v>100.28756299999999</v>
      </c>
      <c r="Y23" s="1"/>
      <c r="Z23" s="18" t="s">
        <v>85</v>
      </c>
      <c r="AA23" s="2"/>
      <c r="AB23" s="501"/>
      <c r="AC23" s="18">
        <v>48.447371185095697</v>
      </c>
      <c r="AD23" s="18">
        <v>51.241827542375681</v>
      </c>
      <c r="AE23" s="18">
        <v>4.2775511916202776E-2</v>
      </c>
      <c r="AF23" s="18" t="s">
        <v>27</v>
      </c>
      <c r="AG23" s="18" t="s">
        <v>27</v>
      </c>
      <c r="AH23" s="18" t="s">
        <v>27</v>
      </c>
      <c r="AI23" s="18" t="s">
        <v>27</v>
      </c>
      <c r="AJ23" s="18">
        <v>0.26802576061241806</v>
      </c>
      <c r="AK23" s="18" t="s">
        <v>27</v>
      </c>
      <c r="AL23" s="18" t="s">
        <v>27</v>
      </c>
      <c r="AM23" s="18" t="s">
        <v>27</v>
      </c>
      <c r="AN23" s="18" t="s">
        <v>27</v>
      </c>
      <c r="AO23" s="18" t="s">
        <v>27</v>
      </c>
      <c r="AP23" s="18" t="s">
        <v>27</v>
      </c>
      <c r="AQ23" s="18" t="s">
        <v>27</v>
      </c>
      <c r="AR23" s="18">
        <v>100</v>
      </c>
      <c r="AS23" s="18"/>
      <c r="AT23" s="281" t="s">
        <v>134</v>
      </c>
      <c r="AU23" s="53" t="str">
        <f t="shared" si="3"/>
        <v>po</v>
      </c>
      <c r="AV23" s="44">
        <f t="shared" si="4"/>
        <v>0.9454653260567446</v>
      </c>
      <c r="AW23" s="86">
        <f t="shared" si="5"/>
        <v>0.95069593108133643</v>
      </c>
      <c r="AX23" s="18"/>
      <c r="AY23" s="18"/>
    </row>
    <row r="24" spans="1:51" x14ac:dyDescent="0.2">
      <c r="A24" s="44" t="s">
        <v>444</v>
      </c>
      <c r="B24" s="139" t="s">
        <v>451</v>
      </c>
      <c r="C24" s="3" t="s">
        <v>384</v>
      </c>
      <c r="D24" s="3" t="s">
        <v>383</v>
      </c>
      <c r="E24" s="3" t="s">
        <v>159</v>
      </c>
      <c r="F24" s="3" t="s">
        <v>159</v>
      </c>
      <c r="G24" s="3">
        <v>16</v>
      </c>
      <c r="H24" s="78">
        <v>60.185250000000003</v>
      </c>
      <c r="I24" s="78">
        <v>38.545290000000001</v>
      </c>
      <c r="J24" s="18">
        <v>9.0033000000000002E-2</v>
      </c>
      <c r="K24" s="18" t="s">
        <v>27</v>
      </c>
      <c r="L24" s="18" t="s">
        <v>27</v>
      </c>
      <c r="M24" s="18" t="s">
        <v>27</v>
      </c>
      <c r="N24" s="18" t="s">
        <v>27</v>
      </c>
      <c r="O24" s="18">
        <v>0.368676</v>
      </c>
      <c r="P24" s="18" t="s">
        <v>27</v>
      </c>
      <c r="Q24" s="18" t="s">
        <v>27</v>
      </c>
      <c r="R24" s="18" t="s">
        <v>27</v>
      </c>
      <c r="S24" s="18" t="s">
        <v>27</v>
      </c>
      <c r="T24" s="18" t="s">
        <v>27</v>
      </c>
      <c r="U24" s="2"/>
      <c r="V24" s="2"/>
      <c r="W24" s="1"/>
      <c r="X24" s="18">
        <v>99.189249000000004</v>
      </c>
      <c r="Y24" s="1"/>
      <c r="Z24" s="18" t="s">
        <v>85</v>
      </c>
      <c r="AA24" s="2"/>
      <c r="AB24" s="501"/>
      <c r="AC24" s="18">
        <v>47.071644359304415</v>
      </c>
      <c r="AD24" s="18">
        <v>52.513980943432593</v>
      </c>
      <c r="AE24" s="18">
        <v>0.1400220247793163</v>
      </c>
      <c r="AF24" s="18" t="s">
        <v>27</v>
      </c>
      <c r="AG24" s="18" t="s">
        <v>27</v>
      </c>
      <c r="AH24" s="18" t="s">
        <v>27</v>
      </c>
      <c r="AI24" s="18" t="s">
        <v>27</v>
      </c>
      <c r="AJ24" s="18">
        <v>0.27435267248368933</v>
      </c>
      <c r="AK24" s="18" t="s">
        <v>27</v>
      </c>
      <c r="AL24" s="18" t="s">
        <v>27</v>
      </c>
      <c r="AM24" s="18" t="s">
        <v>27</v>
      </c>
      <c r="AN24" s="18" t="s">
        <v>27</v>
      </c>
      <c r="AO24" s="18" t="s">
        <v>27</v>
      </c>
      <c r="AP24" s="18" t="s">
        <v>27</v>
      </c>
      <c r="AQ24" s="18" t="s">
        <v>27</v>
      </c>
      <c r="AR24" s="18">
        <v>100.00000000000001</v>
      </c>
      <c r="AS24" s="18"/>
      <c r="AT24" s="281" t="s">
        <v>134</v>
      </c>
      <c r="AU24" s="53" t="str">
        <f t="shared" si="3"/>
        <v>po</v>
      </c>
      <c r="AV24" s="44">
        <f t="shared" si="4"/>
        <v>0.8963640446533544</v>
      </c>
      <c r="AW24" s="86">
        <f t="shared" si="5"/>
        <v>0.90158841857349614</v>
      </c>
      <c r="AX24" s="18"/>
      <c r="AY24" s="18"/>
    </row>
    <row r="25" spans="1:51" x14ac:dyDescent="0.2">
      <c r="A25" s="44" t="s">
        <v>444</v>
      </c>
      <c r="B25" s="139" t="s">
        <v>451</v>
      </c>
      <c r="C25" s="3" t="s">
        <v>384</v>
      </c>
      <c r="D25" s="3" t="s">
        <v>383</v>
      </c>
      <c r="E25" s="3" t="s">
        <v>159</v>
      </c>
      <c r="F25" s="3" t="s">
        <v>159</v>
      </c>
      <c r="G25" s="3">
        <v>15</v>
      </c>
      <c r="H25" s="78">
        <v>60.39517</v>
      </c>
      <c r="I25" s="78">
        <v>38.386270000000003</v>
      </c>
      <c r="J25" s="18">
        <v>8.6879999999999999E-2</v>
      </c>
      <c r="K25" s="18" t="s">
        <v>27</v>
      </c>
      <c r="L25" s="18" t="s">
        <v>27</v>
      </c>
      <c r="M25" s="18" t="s">
        <v>27</v>
      </c>
      <c r="N25" s="18" t="s">
        <v>27</v>
      </c>
      <c r="O25" s="18">
        <v>0.40454699999999999</v>
      </c>
      <c r="P25" s="18" t="s">
        <v>27</v>
      </c>
      <c r="Q25" s="18" t="s">
        <v>27</v>
      </c>
      <c r="R25" s="18">
        <v>5.5037999999999997E-2</v>
      </c>
      <c r="S25" s="18" t="s">
        <v>27</v>
      </c>
      <c r="T25" s="18" t="s">
        <v>27</v>
      </c>
      <c r="U25" s="2"/>
      <c r="V25" s="2"/>
      <c r="W25" s="1"/>
      <c r="X25" s="18">
        <v>99.327904999999987</v>
      </c>
      <c r="Y25" s="1"/>
      <c r="Z25" s="18" t="s">
        <v>85</v>
      </c>
      <c r="AA25" s="2"/>
      <c r="AB25" s="501"/>
      <c r="AC25" s="18">
        <v>47.203617306316211</v>
      </c>
      <c r="AD25" s="18">
        <v>52.261673232043115</v>
      </c>
      <c r="AE25" s="18">
        <v>0.13502625292834697</v>
      </c>
      <c r="AF25" s="18" t="s">
        <v>27</v>
      </c>
      <c r="AG25" s="18" t="s">
        <v>27</v>
      </c>
      <c r="AH25" s="18" t="s">
        <v>27</v>
      </c>
      <c r="AI25" s="18" t="s">
        <v>27</v>
      </c>
      <c r="AJ25" s="18">
        <v>0.30084104237087905</v>
      </c>
      <c r="AK25" s="18" t="s">
        <v>27</v>
      </c>
      <c r="AL25" s="18" t="s">
        <v>27</v>
      </c>
      <c r="AM25" s="18">
        <v>9.884216634147068E-2</v>
      </c>
      <c r="AN25" s="18" t="s">
        <v>27</v>
      </c>
      <c r="AO25" s="18" t="s">
        <v>27</v>
      </c>
      <c r="AP25" s="18" t="s">
        <v>27</v>
      </c>
      <c r="AQ25" s="18" t="s">
        <v>27</v>
      </c>
      <c r="AR25" s="18">
        <v>100.00000000000001</v>
      </c>
      <c r="AS25" s="18"/>
      <c r="AT25" s="281" t="s">
        <v>134</v>
      </c>
      <c r="AU25" s="53" t="str">
        <f t="shared" si="3"/>
        <v>po</v>
      </c>
      <c r="AV25" s="44">
        <f t="shared" si="4"/>
        <v>0.90321672436186629</v>
      </c>
      <c r="AW25" s="86">
        <f t="shared" si="5"/>
        <v>0.90897316160862518</v>
      </c>
      <c r="AX25" s="18"/>
      <c r="AY25" s="18"/>
    </row>
    <row r="26" spans="1:51" x14ac:dyDescent="0.2">
      <c r="A26" s="44" t="s">
        <v>444</v>
      </c>
      <c r="B26" s="139" t="s">
        <v>451</v>
      </c>
      <c r="C26" s="3" t="s">
        <v>384</v>
      </c>
      <c r="D26" s="3" t="s">
        <v>383</v>
      </c>
      <c r="E26" s="3" t="s">
        <v>159</v>
      </c>
      <c r="F26" s="3" t="s">
        <v>159</v>
      </c>
      <c r="G26" s="3">
        <v>10</v>
      </c>
      <c r="H26" s="78">
        <v>60.582549999999998</v>
      </c>
      <c r="I26" s="78">
        <v>38.984029999999997</v>
      </c>
      <c r="J26" s="18">
        <v>2.8434999999999998E-2</v>
      </c>
      <c r="K26" s="18" t="s">
        <v>27</v>
      </c>
      <c r="L26" s="18" t="s">
        <v>27</v>
      </c>
      <c r="M26" s="18" t="s">
        <v>27</v>
      </c>
      <c r="N26" s="18" t="s">
        <v>27</v>
      </c>
      <c r="O26" s="18">
        <v>0.44770700000000002</v>
      </c>
      <c r="P26" s="18" t="s">
        <v>27</v>
      </c>
      <c r="Q26" s="18" t="s">
        <v>27</v>
      </c>
      <c r="R26" s="18" t="s">
        <v>27</v>
      </c>
      <c r="S26" s="18" t="s">
        <v>27</v>
      </c>
      <c r="T26" s="18" t="s">
        <v>27</v>
      </c>
      <c r="U26" s="2"/>
      <c r="V26" s="2"/>
      <c r="W26" s="1"/>
      <c r="X26" s="18">
        <v>100.04272199999998</v>
      </c>
      <c r="Y26" s="1"/>
      <c r="Z26" s="18" t="s">
        <v>85</v>
      </c>
      <c r="AA26" s="2"/>
      <c r="AB26" s="501"/>
      <c r="AC26" s="18">
        <v>46.973015527868526</v>
      </c>
      <c r="AD26" s="18">
        <v>52.652857847581302</v>
      </c>
      <c r="AE26" s="18">
        <v>4.3840899442438713E-2</v>
      </c>
      <c r="AF26" s="18" t="s">
        <v>27</v>
      </c>
      <c r="AG26" s="18" t="s">
        <v>27</v>
      </c>
      <c r="AH26" s="18" t="s">
        <v>27</v>
      </c>
      <c r="AI26" s="18" t="s">
        <v>27</v>
      </c>
      <c r="AJ26" s="18">
        <v>0.33028572510773874</v>
      </c>
      <c r="AK26" s="18" t="s">
        <v>27</v>
      </c>
      <c r="AL26" s="18" t="s">
        <v>27</v>
      </c>
      <c r="AM26" s="18" t="s">
        <v>27</v>
      </c>
      <c r="AN26" s="18" t="s">
        <v>27</v>
      </c>
      <c r="AO26" s="18" t="s">
        <v>27</v>
      </c>
      <c r="AP26" s="18" t="s">
        <v>27</v>
      </c>
      <c r="AQ26" s="18" t="s">
        <v>27</v>
      </c>
      <c r="AR26" s="18">
        <v>100.00000000000001</v>
      </c>
      <c r="AS26" s="18"/>
      <c r="AT26" s="281" t="s">
        <v>134</v>
      </c>
      <c r="AU26" s="53" t="str">
        <f t="shared" si="3"/>
        <v>po</v>
      </c>
      <c r="AV26" s="44">
        <f t="shared" si="4"/>
        <v>0.89212660904077234</v>
      </c>
      <c r="AW26" s="86">
        <f t="shared" si="5"/>
        <v>0.89839950169294025</v>
      </c>
      <c r="AX26" s="18"/>
      <c r="AY26" s="18"/>
    </row>
    <row r="27" spans="1:51" x14ac:dyDescent="0.2">
      <c r="A27" s="44" t="s">
        <v>444</v>
      </c>
      <c r="B27" s="139" t="s">
        <v>451</v>
      </c>
      <c r="C27" s="3" t="s">
        <v>384</v>
      </c>
      <c r="D27" s="3" t="s">
        <v>383</v>
      </c>
      <c r="E27" s="3" t="s">
        <v>158</v>
      </c>
      <c r="F27" s="3" t="s">
        <v>158</v>
      </c>
      <c r="G27" s="3">
        <v>28</v>
      </c>
      <c r="H27" s="78">
        <v>61.315539999999999</v>
      </c>
      <c r="I27" s="78">
        <v>38.115729999999999</v>
      </c>
      <c r="J27" s="18" t="s">
        <v>27</v>
      </c>
      <c r="K27" s="18" t="s">
        <v>27</v>
      </c>
      <c r="L27" s="18" t="s">
        <v>27</v>
      </c>
      <c r="M27" s="18">
        <v>4.0162000000000003E-2</v>
      </c>
      <c r="N27" s="18" t="s">
        <v>27</v>
      </c>
      <c r="O27" s="18">
        <v>0.60883900000000002</v>
      </c>
      <c r="P27" s="18" t="s">
        <v>27</v>
      </c>
      <c r="Q27" s="18" t="s">
        <v>27</v>
      </c>
      <c r="R27" s="18" t="s">
        <v>27</v>
      </c>
      <c r="S27" s="18" t="s">
        <v>27</v>
      </c>
      <c r="T27" s="18" t="s">
        <v>27</v>
      </c>
      <c r="U27" s="2"/>
      <c r="V27" s="2"/>
      <c r="W27" s="1"/>
      <c r="X27" s="18">
        <v>100.080271</v>
      </c>
      <c r="Y27" s="1"/>
      <c r="Z27" s="18" t="s">
        <v>85</v>
      </c>
      <c r="AA27" s="2"/>
      <c r="AB27" s="501"/>
      <c r="AC27" s="18">
        <v>47.77915767626429</v>
      </c>
      <c r="AD27" s="18">
        <v>51.737626029358097</v>
      </c>
      <c r="AE27" s="18" t="s">
        <v>27</v>
      </c>
      <c r="AF27" s="18" t="s">
        <v>27</v>
      </c>
      <c r="AG27" s="18" t="s">
        <v>27</v>
      </c>
      <c r="AH27" s="18">
        <v>3.1812273952055187E-2</v>
      </c>
      <c r="AI27" s="18" t="s">
        <v>27</v>
      </c>
      <c r="AJ27" s="18">
        <v>0.45140402042556049</v>
      </c>
      <c r="AK27" s="18" t="s">
        <v>27</v>
      </c>
      <c r="AL27" s="18" t="s">
        <v>27</v>
      </c>
      <c r="AM27" s="18" t="s">
        <v>27</v>
      </c>
      <c r="AN27" s="18" t="s">
        <v>27</v>
      </c>
      <c r="AO27" s="18" t="s">
        <v>27</v>
      </c>
      <c r="AP27" s="18" t="s">
        <v>27</v>
      </c>
      <c r="AQ27" s="18" t="s">
        <v>27</v>
      </c>
      <c r="AR27" s="18">
        <v>100</v>
      </c>
      <c r="AS27" s="18"/>
      <c r="AT27" s="281" t="s">
        <v>134</v>
      </c>
      <c r="AU27" s="53" t="str">
        <f t="shared" si="3"/>
        <v>po</v>
      </c>
      <c r="AV27" s="44">
        <f t="shared" si="4"/>
        <v>0.92348956345914279</v>
      </c>
      <c r="AW27" s="86">
        <f t="shared" si="5"/>
        <v>0.9322144326707571</v>
      </c>
      <c r="AX27" s="18"/>
      <c r="AY27" s="18"/>
    </row>
    <row r="28" spans="1:51" x14ac:dyDescent="0.2">
      <c r="A28" s="44" t="s">
        <v>444</v>
      </c>
      <c r="B28" s="139" t="s">
        <v>451</v>
      </c>
      <c r="C28" s="3" t="s">
        <v>384</v>
      </c>
      <c r="D28" s="3" t="s">
        <v>383</v>
      </c>
      <c r="E28" s="3" t="s">
        <v>158</v>
      </c>
      <c r="F28" s="3" t="s">
        <v>158</v>
      </c>
      <c r="G28" s="3">
        <v>33</v>
      </c>
      <c r="H28" s="78">
        <v>59.989139999999999</v>
      </c>
      <c r="I28" s="78">
        <v>39.054099999999998</v>
      </c>
      <c r="J28" s="18">
        <v>5.8340000000000003E-2</v>
      </c>
      <c r="K28" s="18" t="s">
        <v>27</v>
      </c>
      <c r="L28" s="18" t="s">
        <v>27</v>
      </c>
      <c r="M28" s="18">
        <v>5.0132000000000003E-2</v>
      </c>
      <c r="N28" s="18">
        <v>5.2392000000000001E-2</v>
      </c>
      <c r="O28" s="18">
        <v>0.78508800000000001</v>
      </c>
      <c r="P28" s="18">
        <v>0.11573700000000001</v>
      </c>
      <c r="Q28" s="18">
        <v>3.5400000000000001E-2</v>
      </c>
      <c r="R28" s="18" t="s">
        <v>27</v>
      </c>
      <c r="S28" s="18" t="s">
        <v>27</v>
      </c>
      <c r="T28" s="18" t="s">
        <v>27</v>
      </c>
      <c r="U28" s="2"/>
      <c r="V28" s="2"/>
      <c r="W28" s="1"/>
      <c r="X28" s="18">
        <v>100.14032899999999</v>
      </c>
      <c r="Y28" s="1"/>
      <c r="Z28" s="18" t="s">
        <v>85</v>
      </c>
      <c r="AA28" s="2"/>
      <c r="AB28" s="501"/>
      <c r="AC28" s="18">
        <v>46.447807196997019</v>
      </c>
      <c r="AD28" s="18">
        <v>52.673665021015751</v>
      </c>
      <c r="AE28" s="18">
        <v>8.9822333922970399E-2</v>
      </c>
      <c r="AF28" s="18" t="s">
        <v>27</v>
      </c>
      <c r="AG28" s="18" t="s">
        <v>27</v>
      </c>
      <c r="AH28" s="18">
        <v>3.9456545664301519E-2</v>
      </c>
      <c r="AI28" s="18">
        <v>5.6524380540466809E-2</v>
      </c>
      <c r="AJ28" s="18">
        <v>0.57837025056021985</v>
      </c>
      <c r="AK28" s="18">
        <v>8.4916199055823816E-2</v>
      </c>
      <c r="AL28" s="18">
        <v>2.9438072243422791E-2</v>
      </c>
      <c r="AM28" s="18" t="s">
        <v>27</v>
      </c>
      <c r="AN28" s="18" t="s">
        <v>27</v>
      </c>
      <c r="AO28" s="18" t="s">
        <v>27</v>
      </c>
      <c r="AP28" s="18" t="s">
        <v>27</v>
      </c>
      <c r="AQ28" s="18" t="s">
        <v>27</v>
      </c>
      <c r="AR28" s="18">
        <v>99.999999999999986</v>
      </c>
      <c r="AS28" s="18"/>
      <c r="AT28" s="281" t="s">
        <v>134</v>
      </c>
      <c r="AU28" s="53" t="str">
        <f t="shared" si="3"/>
        <v>po</v>
      </c>
      <c r="AV28" s="44">
        <f t="shared" si="4"/>
        <v>0.88180321567647257</v>
      </c>
      <c r="AW28" s="86">
        <f t="shared" si="5"/>
        <v>0.89495446538698886</v>
      </c>
      <c r="AX28" s="18"/>
      <c r="AY28" s="18"/>
    </row>
    <row r="29" spans="1:51" x14ac:dyDescent="0.2">
      <c r="A29" s="44" t="s">
        <v>444</v>
      </c>
      <c r="B29" s="139" t="s">
        <v>451</v>
      </c>
      <c r="C29" s="3" t="s">
        <v>384</v>
      </c>
      <c r="D29" s="3" t="s">
        <v>383</v>
      </c>
      <c r="E29" s="3" t="s">
        <v>158</v>
      </c>
      <c r="F29" s="3" t="s">
        <v>158</v>
      </c>
      <c r="G29" s="3">
        <v>31</v>
      </c>
      <c r="H29" s="78">
        <v>61.342289999999998</v>
      </c>
      <c r="I29" s="78">
        <v>37.755589999999998</v>
      </c>
      <c r="J29" s="18">
        <v>2.6793999999999998E-2</v>
      </c>
      <c r="K29" s="18" t="s">
        <v>27</v>
      </c>
      <c r="L29" s="18" t="s">
        <v>27</v>
      </c>
      <c r="M29" s="18">
        <v>3.6054999999999997E-2</v>
      </c>
      <c r="N29" s="18" t="s">
        <v>27</v>
      </c>
      <c r="O29" s="18">
        <v>0.89948399999999995</v>
      </c>
      <c r="P29" s="18">
        <v>0.13561000000000001</v>
      </c>
      <c r="Q29" s="18" t="s">
        <v>27</v>
      </c>
      <c r="R29" s="18" t="s">
        <v>27</v>
      </c>
      <c r="S29" s="18" t="s">
        <v>27</v>
      </c>
      <c r="T29" s="18" t="s">
        <v>27</v>
      </c>
      <c r="U29" s="2"/>
      <c r="V29" s="2"/>
      <c r="W29" s="1"/>
      <c r="X29" s="18">
        <v>100.195823</v>
      </c>
      <c r="Y29" s="1"/>
      <c r="Z29" s="18" t="s">
        <v>85</v>
      </c>
      <c r="AA29" s="2"/>
      <c r="AB29" s="501"/>
      <c r="AC29" s="18">
        <v>47.854611326421477</v>
      </c>
      <c r="AD29" s="18">
        <v>51.307327479903378</v>
      </c>
      <c r="AE29" s="18">
        <v>4.1564895444847066E-2</v>
      </c>
      <c r="AF29" s="18" t="s">
        <v>27</v>
      </c>
      <c r="AG29" s="18" t="s">
        <v>27</v>
      </c>
      <c r="AH29" s="18">
        <v>2.8591751368335649E-2</v>
      </c>
      <c r="AI29" s="18" t="s">
        <v>27</v>
      </c>
      <c r="AJ29" s="18">
        <v>0.66765526501819816</v>
      </c>
      <c r="AK29" s="18">
        <v>0.10024928184375607</v>
      </c>
      <c r="AL29" s="18" t="s">
        <v>27</v>
      </c>
      <c r="AM29" s="18" t="s">
        <v>27</v>
      </c>
      <c r="AN29" s="18" t="s">
        <v>27</v>
      </c>
      <c r="AO29" s="18" t="s">
        <v>27</v>
      </c>
      <c r="AP29" s="18" t="s">
        <v>27</v>
      </c>
      <c r="AQ29" s="18" t="s">
        <v>27</v>
      </c>
      <c r="AR29" s="18">
        <v>100</v>
      </c>
      <c r="AS29" s="18"/>
      <c r="AT29" s="281" t="s">
        <v>134</v>
      </c>
      <c r="AU29" s="53" t="str">
        <f t="shared" si="3"/>
        <v>po</v>
      </c>
      <c r="AV29" s="44">
        <f t="shared" si="4"/>
        <v>0.93270520366054344</v>
      </c>
      <c r="AW29" s="86">
        <f t="shared" si="5"/>
        <v>0.94767196541913901</v>
      </c>
      <c r="AX29" s="18"/>
      <c r="AY29" s="18"/>
    </row>
    <row r="30" spans="1:51" x14ac:dyDescent="0.2">
      <c r="A30" s="44" t="s">
        <v>444</v>
      </c>
      <c r="B30" s="139" t="s">
        <v>451</v>
      </c>
      <c r="C30" s="3" t="s">
        <v>384</v>
      </c>
      <c r="D30" s="3" t="s">
        <v>383</v>
      </c>
      <c r="E30" s="3" t="s">
        <v>158</v>
      </c>
      <c r="F30" s="3" t="s">
        <v>158</v>
      </c>
      <c r="G30" s="3">
        <v>32</v>
      </c>
      <c r="H30" s="78">
        <v>60.415149999999997</v>
      </c>
      <c r="I30" s="78">
        <v>38.583579999999998</v>
      </c>
      <c r="J30" s="18" t="s">
        <v>27</v>
      </c>
      <c r="K30" s="18" t="s">
        <v>27</v>
      </c>
      <c r="L30" s="18" t="s">
        <v>27</v>
      </c>
      <c r="M30" s="18">
        <v>3.6965999999999999E-2</v>
      </c>
      <c r="N30" s="18" t="s">
        <v>27</v>
      </c>
      <c r="O30" s="18">
        <v>0.91149100000000005</v>
      </c>
      <c r="P30" s="18">
        <v>0.100908</v>
      </c>
      <c r="Q30" s="18" t="s">
        <v>27</v>
      </c>
      <c r="R30" s="18" t="s">
        <v>27</v>
      </c>
      <c r="S30" s="18" t="s">
        <v>27</v>
      </c>
      <c r="T30" s="18" t="s">
        <v>27</v>
      </c>
      <c r="U30" s="2"/>
      <c r="V30" s="2"/>
      <c r="W30" s="1"/>
      <c r="X30" s="18">
        <v>100.048095</v>
      </c>
      <c r="Y30" s="1"/>
      <c r="Z30" s="18" t="s">
        <v>85</v>
      </c>
      <c r="AA30" s="2"/>
      <c r="AB30" s="501"/>
      <c r="AC30" s="18">
        <v>46.969603362936951</v>
      </c>
      <c r="AD30" s="18">
        <v>52.252596970972796</v>
      </c>
      <c r="AE30" s="18" t="s">
        <v>27</v>
      </c>
      <c r="AF30" s="18" t="s">
        <v>27</v>
      </c>
      <c r="AG30" s="18" t="s">
        <v>27</v>
      </c>
      <c r="AH30" s="18">
        <v>2.9213590959906964E-2</v>
      </c>
      <c r="AI30" s="18" t="s">
        <v>27</v>
      </c>
      <c r="AJ30" s="18">
        <v>0.67424610556697884</v>
      </c>
      <c r="AK30" s="18">
        <v>7.433996956335269E-2</v>
      </c>
      <c r="AL30" s="18" t="s">
        <v>27</v>
      </c>
      <c r="AM30" s="18" t="s">
        <v>27</v>
      </c>
      <c r="AN30" s="18" t="s">
        <v>27</v>
      </c>
      <c r="AO30" s="18" t="s">
        <v>27</v>
      </c>
      <c r="AP30" s="18" t="s">
        <v>27</v>
      </c>
      <c r="AQ30" s="18" t="s">
        <v>27</v>
      </c>
      <c r="AR30" s="18">
        <v>99.999999999999986</v>
      </c>
      <c r="AS30" s="18"/>
      <c r="AT30" s="281" t="s">
        <v>134</v>
      </c>
      <c r="AU30" s="53" t="str">
        <f t="shared" si="3"/>
        <v>po</v>
      </c>
      <c r="AV30" s="44">
        <f t="shared" si="4"/>
        <v>0.89889509968335857</v>
      </c>
      <c r="AW30" s="86">
        <f t="shared" si="5"/>
        <v>0.91322139384910472</v>
      </c>
      <c r="AX30" s="18"/>
      <c r="AY30" s="18"/>
    </row>
    <row r="31" spans="1:51" x14ac:dyDescent="0.2">
      <c r="A31" s="44" t="s">
        <v>444</v>
      </c>
      <c r="B31" s="139" t="s">
        <v>451</v>
      </c>
      <c r="C31" s="3" t="s">
        <v>384</v>
      </c>
      <c r="D31" s="3" t="s">
        <v>383</v>
      </c>
      <c r="E31" s="3" t="s">
        <v>158</v>
      </c>
      <c r="F31" s="3" t="s">
        <v>158</v>
      </c>
      <c r="G31" s="3">
        <v>24</v>
      </c>
      <c r="H31" s="78">
        <v>60.994259999999997</v>
      </c>
      <c r="I31" s="78">
        <v>37.258099999999999</v>
      </c>
      <c r="J31" s="18">
        <v>3.3755E-2</v>
      </c>
      <c r="K31" s="18" t="s">
        <v>27</v>
      </c>
      <c r="L31" s="18" t="s">
        <v>27</v>
      </c>
      <c r="M31" s="18" t="s">
        <v>27</v>
      </c>
      <c r="N31" s="18" t="s">
        <v>27</v>
      </c>
      <c r="O31" s="18">
        <v>0.96898200000000001</v>
      </c>
      <c r="P31" s="18" t="s">
        <v>27</v>
      </c>
      <c r="Q31" s="18">
        <v>3.5591999999999999E-2</v>
      </c>
      <c r="R31" s="18" t="s">
        <v>27</v>
      </c>
      <c r="S31" s="18" t="s">
        <v>27</v>
      </c>
      <c r="T31" s="18" t="s">
        <v>27</v>
      </c>
      <c r="U31" s="2"/>
      <c r="V31" s="2"/>
      <c r="W31" s="1"/>
      <c r="X31" s="18">
        <v>99.290688999999986</v>
      </c>
      <c r="Y31" s="1"/>
      <c r="Z31" s="18" t="s">
        <v>85</v>
      </c>
      <c r="AA31" s="2"/>
      <c r="AB31" s="501"/>
      <c r="AC31" s="18">
        <v>48.05607133797038</v>
      </c>
      <c r="AD31" s="18">
        <v>51.134536619004358</v>
      </c>
      <c r="AE31" s="18">
        <v>5.2883810481071533E-2</v>
      </c>
      <c r="AF31" s="18" t="s">
        <v>27</v>
      </c>
      <c r="AG31" s="18" t="s">
        <v>27</v>
      </c>
      <c r="AH31" s="18" t="s">
        <v>27</v>
      </c>
      <c r="AI31" s="18" t="s">
        <v>27</v>
      </c>
      <c r="AJ31" s="18">
        <v>0.72639029595153648</v>
      </c>
      <c r="AK31" s="18" t="s">
        <v>27</v>
      </c>
      <c r="AL31" s="18">
        <v>3.0117936592658677E-2</v>
      </c>
      <c r="AM31" s="18" t="s">
        <v>27</v>
      </c>
      <c r="AN31" s="18" t="s">
        <v>27</v>
      </c>
      <c r="AO31" s="18" t="s">
        <v>27</v>
      </c>
      <c r="AP31" s="18" t="s">
        <v>27</v>
      </c>
      <c r="AQ31" s="18" t="s">
        <v>27</v>
      </c>
      <c r="AR31" s="18">
        <v>100</v>
      </c>
      <c r="AS31" s="18"/>
      <c r="AT31" s="281" t="s">
        <v>134</v>
      </c>
      <c r="AU31" s="53" t="str">
        <f t="shared" si="3"/>
        <v>po</v>
      </c>
      <c r="AV31" s="44">
        <f t="shared" si="4"/>
        <v>0.93979675020874531</v>
      </c>
      <c r="AW31" s="86">
        <f t="shared" si="5"/>
        <v>0.95459121756025034</v>
      </c>
      <c r="AX31" s="18"/>
      <c r="AY31" s="18"/>
    </row>
    <row r="32" spans="1:51" ht="16" thickBot="1" x14ac:dyDescent="0.25">
      <c r="A32" s="417"/>
      <c r="B32" s="417"/>
      <c r="C32" s="3"/>
      <c r="D32" s="3"/>
      <c r="E32" s="3"/>
      <c r="F32" s="3"/>
      <c r="G32" s="3"/>
      <c r="H32" s="78"/>
      <c r="I32" s="7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2"/>
      <c r="V32" s="2"/>
      <c r="W32" s="1"/>
      <c r="X32" s="18"/>
      <c r="Y32" s="1"/>
      <c r="Z32" s="18"/>
      <c r="AA32" s="2"/>
      <c r="AB32" s="501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23"/>
      <c r="AU32" s="62"/>
      <c r="AV32" s="86"/>
      <c r="AX32" s="53" t="s">
        <v>84</v>
      </c>
      <c r="AY32" s="62"/>
    </row>
    <row r="33" spans="1:51" x14ac:dyDescent="0.2">
      <c r="A33" s="417"/>
      <c r="B33" s="417"/>
      <c r="C33" s="3"/>
      <c r="D33" s="3"/>
      <c r="E33" s="335" t="s">
        <v>513</v>
      </c>
      <c r="F33" s="336" t="s">
        <v>386</v>
      </c>
      <c r="G33" s="336" t="s">
        <v>511</v>
      </c>
      <c r="H33" s="364">
        <v>60.781356000000002</v>
      </c>
      <c r="I33" s="364">
        <v>38.307969</v>
      </c>
      <c r="J33" s="100">
        <v>4.0567699999999998E-2</v>
      </c>
      <c r="K33" s="100" t="s">
        <v>27</v>
      </c>
      <c r="L33" s="100" t="s">
        <v>27</v>
      </c>
      <c r="M33" s="100">
        <v>1.6331500000000002E-2</v>
      </c>
      <c r="N33" s="100">
        <v>5.2392000000000003E-3</v>
      </c>
      <c r="O33" s="100">
        <v>0.61157020000000006</v>
      </c>
      <c r="P33" s="100">
        <v>3.52255E-2</v>
      </c>
      <c r="Q33" s="100">
        <v>7.0992E-3</v>
      </c>
      <c r="R33" s="100">
        <v>5.5037999999999997E-3</v>
      </c>
      <c r="S33" s="100" t="s">
        <v>27</v>
      </c>
      <c r="T33" s="100" t="s">
        <v>27</v>
      </c>
      <c r="U33" s="464"/>
      <c r="V33" s="464"/>
      <c r="W33" s="446"/>
      <c r="X33" s="465">
        <v>99.81086209999998</v>
      </c>
      <c r="Y33" s="1"/>
      <c r="Z33" s="18"/>
      <c r="AA33" s="2"/>
      <c r="AB33" s="501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72" t="s">
        <v>470</v>
      </c>
      <c r="AU33" s="281" t="s">
        <v>129</v>
      </c>
      <c r="AV33" s="209">
        <f>AVERAGE(AV22:AV31)</f>
        <v>0.91113941853797675</v>
      </c>
      <c r="AW33" s="209">
        <f>AVERAGE(AW22:AW31)</f>
        <v>0.92049215270348994</v>
      </c>
      <c r="AX33" s="317">
        <f>COUNT(AV22:AV31)</f>
        <v>10</v>
      </c>
      <c r="AY33" s="62"/>
    </row>
    <row r="34" spans="1:51" x14ac:dyDescent="0.2">
      <c r="A34" s="417"/>
      <c r="B34" s="417"/>
      <c r="C34" s="3"/>
      <c r="D34" s="3"/>
      <c r="E34" s="337"/>
      <c r="F34" s="3"/>
      <c r="G34" s="3" t="s">
        <v>83</v>
      </c>
      <c r="H34" s="78">
        <v>0.663632131902406</v>
      </c>
      <c r="I34" s="78">
        <v>0.5810920282336236</v>
      </c>
      <c r="J34" s="18">
        <v>3.1493692532703198E-2</v>
      </c>
      <c r="K34" s="18" t="s">
        <v>27</v>
      </c>
      <c r="L34" s="18" t="s">
        <v>27</v>
      </c>
      <c r="M34" s="18">
        <v>2.1409948171871463E-2</v>
      </c>
      <c r="N34" s="18">
        <v>1.6567805117154173E-2</v>
      </c>
      <c r="O34" s="18">
        <v>0.25506946508126832</v>
      </c>
      <c r="P34" s="18">
        <v>5.7309288786083074E-2</v>
      </c>
      <c r="Q34" s="18">
        <v>1.4966496129689139E-2</v>
      </c>
      <c r="R34" s="18">
        <v>1.7404543786034725E-2</v>
      </c>
      <c r="S34" s="18" t="s">
        <v>27</v>
      </c>
      <c r="T34" s="18" t="s">
        <v>27</v>
      </c>
      <c r="U34" s="2"/>
      <c r="V34" s="2"/>
      <c r="W34" s="1"/>
      <c r="X34" s="466">
        <v>0.42814759948422015</v>
      </c>
      <c r="Y34" s="1"/>
      <c r="Z34" s="18"/>
      <c r="AA34" s="2"/>
      <c r="AB34" s="501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U34" s="281" t="s">
        <v>195</v>
      </c>
      <c r="AV34" s="209">
        <f>STDEV(AV22:AV31)</f>
        <v>2.2249581719477038E-2</v>
      </c>
      <c r="AW34" s="209">
        <f>STDEV(AW22:AW31)</f>
        <v>2.3461703301012778E-2</v>
      </c>
      <c r="AX34" s="62"/>
      <c r="AY34" s="62"/>
    </row>
    <row r="35" spans="1:51" x14ac:dyDescent="0.2">
      <c r="A35" s="417"/>
      <c r="B35" s="417"/>
      <c r="C35" s="3"/>
      <c r="D35" s="3"/>
      <c r="E35" s="337"/>
      <c r="F35" s="3"/>
      <c r="G35" s="3" t="s">
        <v>82</v>
      </c>
      <c r="H35" s="78">
        <v>59.989139999999999</v>
      </c>
      <c r="I35" s="78">
        <v>37.258099999999999</v>
      </c>
      <c r="J35" s="18" t="s">
        <v>27</v>
      </c>
      <c r="K35" s="18" t="s">
        <v>27</v>
      </c>
      <c r="L35" s="18" t="s">
        <v>27</v>
      </c>
      <c r="M35" s="18" t="s">
        <v>27</v>
      </c>
      <c r="N35" s="18" t="s">
        <v>27</v>
      </c>
      <c r="O35" s="18">
        <v>0.35947400000000002</v>
      </c>
      <c r="P35" s="18" t="s">
        <v>27</v>
      </c>
      <c r="Q35" s="18" t="s">
        <v>27</v>
      </c>
      <c r="R35" s="18" t="s">
        <v>27</v>
      </c>
      <c r="S35" s="18" t="s">
        <v>27</v>
      </c>
      <c r="T35" s="18" t="s">
        <v>27</v>
      </c>
      <c r="U35" s="2"/>
      <c r="V35" s="2"/>
      <c r="W35" s="1"/>
      <c r="X35" s="98"/>
      <c r="Y35" s="1"/>
      <c r="Z35" s="18"/>
      <c r="AA35" s="2"/>
      <c r="AB35" s="501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U35" s="281" t="s">
        <v>82</v>
      </c>
      <c r="AV35" s="209">
        <f>MIN(AV22:AV31)</f>
        <v>0.88180321567647257</v>
      </c>
      <c r="AW35" s="209">
        <f>MIN(AW22:AW31)</f>
        <v>0.89495446538698886</v>
      </c>
      <c r="AX35" s="62"/>
      <c r="AY35" s="62"/>
    </row>
    <row r="36" spans="1:51" ht="16" thickBot="1" x14ac:dyDescent="0.25">
      <c r="A36" s="63"/>
      <c r="B36" s="63"/>
      <c r="C36" s="63"/>
      <c r="D36" s="63"/>
      <c r="E36" s="338"/>
      <c r="F36" s="178"/>
      <c r="G36" s="178" t="s">
        <v>81</v>
      </c>
      <c r="H36" s="177">
        <v>62.157519999999998</v>
      </c>
      <c r="I36" s="177">
        <v>39.054099999999998</v>
      </c>
      <c r="J36" s="97">
        <v>9.0033000000000002E-2</v>
      </c>
      <c r="K36" s="97" t="s">
        <v>27</v>
      </c>
      <c r="L36" s="97" t="s">
        <v>27</v>
      </c>
      <c r="M36" s="97">
        <v>5.0132000000000003E-2</v>
      </c>
      <c r="N36" s="97">
        <v>5.2392000000000001E-2</v>
      </c>
      <c r="O36" s="97">
        <v>0.96898200000000001</v>
      </c>
      <c r="P36" s="97">
        <v>0.13561000000000001</v>
      </c>
      <c r="Q36" s="97">
        <v>3.5591999999999999E-2</v>
      </c>
      <c r="R36" s="97">
        <v>5.5037999999999997E-2</v>
      </c>
      <c r="S36" s="97" t="s">
        <v>27</v>
      </c>
      <c r="T36" s="97" t="s">
        <v>27</v>
      </c>
      <c r="U36" s="358"/>
      <c r="V36" s="358"/>
      <c r="W36" s="176"/>
      <c r="X36" s="96"/>
      <c r="Y36" s="38"/>
      <c r="Z36" s="19"/>
      <c r="AA36" s="106"/>
      <c r="AB36" s="496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63"/>
      <c r="AU36" s="282" t="s">
        <v>81</v>
      </c>
      <c r="AV36" s="316">
        <f>MAX(AV22:AV31)</f>
        <v>0.9454653260567446</v>
      </c>
      <c r="AW36" s="316">
        <f>MAX(AW22:AW31)</f>
        <v>0.95459121756025034</v>
      </c>
      <c r="AX36" s="94"/>
      <c r="AY36" s="94"/>
    </row>
    <row r="37" spans="1:51" x14ac:dyDescent="0.2">
      <c r="A37" s="417"/>
      <c r="B37" s="417"/>
      <c r="C37" s="3"/>
      <c r="D37" s="3"/>
      <c r="E37" s="3"/>
      <c r="F37" s="3"/>
      <c r="G37" s="3"/>
      <c r="H37" s="78"/>
      <c r="I37" s="7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"/>
      <c r="V37" s="2"/>
      <c r="W37" s="1"/>
      <c r="X37" s="18"/>
      <c r="Y37" s="1"/>
      <c r="Z37" s="18"/>
      <c r="AA37" s="2"/>
      <c r="AB37" s="501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23"/>
      <c r="AU37" s="18"/>
      <c r="AX37" s="62"/>
      <c r="AY37" s="62"/>
    </row>
    <row r="38" spans="1:51" s="62" customFormat="1" x14ac:dyDescent="0.2">
      <c r="A38" s="126" t="s">
        <v>180</v>
      </c>
      <c r="B38" s="306" t="s">
        <v>604</v>
      </c>
      <c r="C38" s="126" t="s">
        <v>153</v>
      </c>
      <c r="D38" s="127" t="s">
        <v>467</v>
      </c>
      <c r="E38" s="127" t="s">
        <v>177</v>
      </c>
      <c r="F38" s="127" t="s">
        <v>146</v>
      </c>
      <c r="G38" s="127">
        <v>48</v>
      </c>
      <c r="H38" s="365">
        <v>59.407600000000002</v>
      </c>
      <c r="I38" s="365">
        <v>37.887300000000003</v>
      </c>
      <c r="J38" s="124" t="s">
        <v>27</v>
      </c>
      <c r="K38" s="124" t="s">
        <v>27</v>
      </c>
      <c r="L38" s="125"/>
      <c r="M38" s="125"/>
      <c r="N38" s="126"/>
      <c r="O38" s="125">
        <v>1.2095</v>
      </c>
      <c r="P38" s="124" t="s">
        <v>27</v>
      </c>
      <c r="Q38" s="124" t="s">
        <v>27</v>
      </c>
      <c r="R38" s="125"/>
      <c r="S38" s="124" t="s">
        <v>27</v>
      </c>
      <c r="T38" s="124" t="s">
        <v>27</v>
      </c>
      <c r="U38" s="123"/>
      <c r="V38" s="123"/>
      <c r="W38" s="123"/>
      <c r="X38" s="124">
        <v>98.504400000000018</v>
      </c>
      <c r="Y38" s="125"/>
      <c r="Z38" s="124" t="s">
        <v>85</v>
      </c>
      <c r="AA38" s="123"/>
      <c r="AB38" s="508"/>
      <c r="AC38" s="20">
        <v>46.941757217416921</v>
      </c>
      <c r="AD38" s="20">
        <v>52.148919659045809</v>
      </c>
      <c r="AE38" s="20" t="s">
        <v>27</v>
      </c>
      <c r="AF38" s="20" t="s">
        <v>27</v>
      </c>
      <c r="AG38" s="20" t="s">
        <v>27</v>
      </c>
      <c r="AH38" s="20" t="s">
        <v>27</v>
      </c>
      <c r="AI38" s="20" t="s">
        <v>27</v>
      </c>
      <c r="AJ38" s="20">
        <v>0.90932312353726574</v>
      </c>
      <c r="AK38" s="20" t="s">
        <v>27</v>
      </c>
      <c r="AL38" s="20" t="s">
        <v>27</v>
      </c>
      <c r="AM38" s="20" t="s">
        <v>27</v>
      </c>
      <c r="AN38" s="20" t="s">
        <v>27</v>
      </c>
      <c r="AO38" s="20" t="s">
        <v>27</v>
      </c>
      <c r="AP38" s="20" t="s">
        <v>27</v>
      </c>
      <c r="AQ38" s="20" t="s">
        <v>27</v>
      </c>
      <c r="AR38" s="20">
        <v>100</v>
      </c>
      <c r="AS38" s="20"/>
      <c r="AT38" s="49" t="s">
        <v>131</v>
      </c>
      <c r="AU38" s="20" t="str">
        <f>Z38</f>
        <v>po</v>
      </c>
      <c r="AV38" s="56">
        <f>AC38/AD38</f>
        <v>0.90014822021867813</v>
      </c>
      <c r="AW38" s="195">
        <f t="shared" ref="AW38:AW41" si="6">SUM(AC38,AJ38,AK38,AL38,AO38,AG38)/AD38</f>
        <v>0.91758526646014382</v>
      </c>
      <c r="AX38" s="95"/>
      <c r="AY38" s="327" t="s">
        <v>509</v>
      </c>
    </row>
    <row r="39" spans="1:51" s="62" customFormat="1" x14ac:dyDescent="0.2">
      <c r="A39" s="120" t="s">
        <v>180</v>
      </c>
      <c r="B39" s="248" t="s">
        <v>604</v>
      </c>
      <c r="C39" s="120" t="s">
        <v>153</v>
      </c>
      <c r="D39" s="121" t="s">
        <v>467</v>
      </c>
      <c r="E39" s="121" t="s">
        <v>186</v>
      </c>
      <c r="F39" s="121" t="s">
        <v>158</v>
      </c>
      <c r="G39" s="121">
        <v>9</v>
      </c>
      <c r="H39" s="366">
        <v>60.027900000000002</v>
      </c>
      <c r="I39" s="366">
        <v>36.843299999999999</v>
      </c>
      <c r="J39" s="118" t="s">
        <v>27</v>
      </c>
      <c r="K39" s="118" t="s">
        <v>27</v>
      </c>
      <c r="L39" s="119"/>
      <c r="M39" s="119"/>
      <c r="N39" s="120"/>
      <c r="O39" s="119">
        <v>1.3244199999999999</v>
      </c>
      <c r="P39" s="118" t="s">
        <v>27</v>
      </c>
      <c r="Q39" s="118" t="s">
        <v>27</v>
      </c>
      <c r="R39" s="119"/>
      <c r="S39" s="118" t="s">
        <v>27</v>
      </c>
      <c r="T39" s="118" t="s">
        <v>27</v>
      </c>
      <c r="U39" s="116"/>
      <c r="V39" s="116"/>
      <c r="W39" s="116"/>
      <c r="X39" s="118">
        <v>98.195620000000005</v>
      </c>
      <c r="Y39" s="119"/>
      <c r="Z39" s="118" t="s">
        <v>85</v>
      </c>
      <c r="AA39" s="116"/>
      <c r="AB39" s="501"/>
      <c r="AC39" s="18">
        <v>47.843564596928786</v>
      </c>
      <c r="AD39" s="18">
        <v>51.152071405567426</v>
      </c>
      <c r="AE39" s="18" t="s">
        <v>27</v>
      </c>
      <c r="AF39" s="18" t="s">
        <v>27</v>
      </c>
      <c r="AG39" s="18" t="s">
        <v>27</v>
      </c>
      <c r="AH39" s="18" t="s">
        <v>27</v>
      </c>
      <c r="AI39" s="18" t="s">
        <v>27</v>
      </c>
      <c r="AJ39" s="18">
        <v>1.0043639975037866</v>
      </c>
      <c r="AK39" s="18" t="s">
        <v>27</v>
      </c>
      <c r="AL39" s="18" t="s">
        <v>27</v>
      </c>
      <c r="AM39" s="18" t="s">
        <v>27</v>
      </c>
      <c r="AN39" s="18" t="s">
        <v>27</v>
      </c>
      <c r="AO39" s="18" t="s">
        <v>27</v>
      </c>
      <c r="AP39" s="18" t="s">
        <v>27</v>
      </c>
      <c r="AQ39" s="18" t="s">
        <v>27</v>
      </c>
      <c r="AR39" s="18">
        <v>100</v>
      </c>
      <c r="AS39" s="18"/>
      <c r="AT39" s="23" t="s">
        <v>131</v>
      </c>
      <c r="AU39" s="18" t="str">
        <f>Z39</f>
        <v>po</v>
      </c>
      <c r="AV39" s="44">
        <f>AC39/AD39</f>
        <v>0.9353201792669037</v>
      </c>
      <c r="AW39" s="86">
        <f t="shared" si="6"/>
        <v>0.95495504389517116</v>
      </c>
      <c r="AY39" s="326">
        <f>COUNT(AV38:AV41)</f>
        <v>4</v>
      </c>
    </row>
    <row r="40" spans="1:51" s="62" customFormat="1" x14ac:dyDescent="0.2">
      <c r="A40" s="120" t="s">
        <v>180</v>
      </c>
      <c r="B40" s="248" t="s">
        <v>604</v>
      </c>
      <c r="C40" s="120" t="s">
        <v>153</v>
      </c>
      <c r="D40" s="121" t="s">
        <v>467</v>
      </c>
      <c r="E40" s="121" t="s">
        <v>186</v>
      </c>
      <c r="F40" s="121" t="s">
        <v>158</v>
      </c>
      <c r="G40" s="121">
        <v>10</v>
      </c>
      <c r="H40" s="366">
        <v>60.080199999999998</v>
      </c>
      <c r="I40" s="366">
        <v>37.136299999999999</v>
      </c>
      <c r="J40" s="118" t="s">
        <v>27</v>
      </c>
      <c r="K40" s="118" t="s">
        <v>27</v>
      </c>
      <c r="L40" s="119"/>
      <c r="M40" s="119"/>
      <c r="N40" s="120"/>
      <c r="O40" s="119">
        <v>1.86128</v>
      </c>
      <c r="P40" s="118" t="s">
        <v>27</v>
      </c>
      <c r="Q40" s="119">
        <v>3.5215999999999997E-2</v>
      </c>
      <c r="R40" s="119"/>
      <c r="S40" s="118" t="s">
        <v>27</v>
      </c>
      <c r="T40" s="118" t="s">
        <v>27</v>
      </c>
      <c r="U40" s="116"/>
      <c r="V40" s="116"/>
      <c r="W40" s="116"/>
      <c r="X40" s="118">
        <v>99.112995999999995</v>
      </c>
      <c r="Y40" s="119"/>
      <c r="Z40" s="118" t="s">
        <v>85</v>
      </c>
      <c r="AA40" s="116"/>
      <c r="AB40" s="501"/>
      <c r="AC40" s="18">
        <v>47.464831225729348</v>
      </c>
      <c r="AD40" s="18">
        <v>51.106192506485016</v>
      </c>
      <c r="AE40" s="18" t="s">
        <v>27</v>
      </c>
      <c r="AF40" s="18" t="s">
        <v>27</v>
      </c>
      <c r="AG40" s="18" t="s">
        <v>27</v>
      </c>
      <c r="AH40" s="18" t="s">
        <v>27</v>
      </c>
      <c r="AI40" s="18" t="s">
        <v>27</v>
      </c>
      <c r="AJ40" s="18">
        <v>1.3990953370102441</v>
      </c>
      <c r="AK40" s="18" t="s">
        <v>27</v>
      </c>
      <c r="AL40" s="18">
        <v>2.9880930775397496E-2</v>
      </c>
      <c r="AM40" s="18" t="s">
        <v>27</v>
      </c>
      <c r="AN40" s="18" t="s">
        <v>27</v>
      </c>
      <c r="AO40" s="18" t="s">
        <v>27</v>
      </c>
      <c r="AP40" s="18" t="s">
        <v>27</v>
      </c>
      <c r="AQ40" s="18" t="s">
        <v>27</v>
      </c>
      <c r="AR40" s="18">
        <v>100</v>
      </c>
      <c r="AS40" s="18"/>
      <c r="AT40" s="23" t="s">
        <v>131</v>
      </c>
      <c r="AU40" s="18" t="str">
        <f>Z40</f>
        <v>po</v>
      </c>
      <c r="AV40" s="44">
        <f>AC40/AD40</f>
        <v>0.92874911821510464</v>
      </c>
      <c r="AW40" s="86">
        <f t="shared" si="6"/>
        <v>0.95671004032066587</v>
      </c>
    </row>
    <row r="41" spans="1:51" s="62" customFormat="1" x14ac:dyDescent="0.2">
      <c r="A41" s="44" t="s">
        <v>444</v>
      </c>
      <c r="B41" s="139" t="s">
        <v>451</v>
      </c>
      <c r="C41" s="18" t="s">
        <v>153</v>
      </c>
      <c r="D41" s="121" t="s">
        <v>467</v>
      </c>
      <c r="E41" s="3" t="s">
        <v>37</v>
      </c>
      <c r="F41" s="3" t="s">
        <v>182</v>
      </c>
      <c r="G41" s="3">
        <v>62</v>
      </c>
      <c r="H41" s="78">
        <v>56.657179999999997</v>
      </c>
      <c r="I41" s="78">
        <v>38.457470000000001</v>
      </c>
      <c r="J41" s="18">
        <v>2.7973999999999999E-2</v>
      </c>
      <c r="K41" s="18" t="s">
        <v>27</v>
      </c>
      <c r="L41" s="18" t="s">
        <v>27</v>
      </c>
      <c r="M41" s="18" t="s">
        <v>27</v>
      </c>
      <c r="N41" s="18">
        <v>2.5305999999999999E-2</v>
      </c>
      <c r="O41" s="18">
        <v>4.5075789999999998</v>
      </c>
      <c r="P41" s="18">
        <v>0.222882</v>
      </c>
      <c r="Q41" s="18" t="s">
        <v>27</v>
      </c>
      <c r="R41" s="18" t="s">
        <v>27</v>
      </c>
      <c r="S41" s="18" t="s">
        <v>27</v>
      </c>
      <c r="T41" s="18" t="s">
        <v>27</v>
      </c>
      <c r="U41" s="18"/>
      <c r="V41" s="18"/>
      <c r="W41" s="18"/>
      <c r="X41" s="18">
        <v>99.898391000000004</v>
      </c>
      <c r="Y41" s="18"/>
      <c r="Z41" s="118" t="s">
        <v>85</v>
      </c>
      <c r="AA41" s="18"/>
      <c r="AB41" s="501"/>
      <c r="AC41" s="18">
        <v>44.180970339861005</v>
      </c>
      <c r="AD41" s="18">
        <v>52.239057060214634</v>
      </c>
      <c r="AE41" s="18">
        <v>4.3377068360372209E-2</v>
      </c>
      <c r="AF41" s="18" t="s">
        <v>27</v>
      </c>
      <c r="AG41" s="18" t="s">
        <v>27</v>
      </c>
      <c r="AH41" s="18" t="s">
        <v>27</v>
      </c>
      <c r="AI41" s="18">
        <v>2.7496793583332305E-2</v>
      </c>
      <c r="AJ41" s="18">
        <v>3.3444035018089902</v>
      </c>
      <c r="AK41" s="18">
        <v>0.16469523617165266</v>
      </c>
      <c r="AL41" s="18" t="s">
        <v>27</v>
      </c>
      <c r="AM41" s="18" t="s">
        <v>27</v>
      </c>
      <c r="AN41" s="18" t="s">
        <v>27</v>
      </c>
      <c r="AO41" s="18" t="s">
        <v>27</v>
      </c>
      <c r="AP41" s="18" t="s">
        <v>27</v>
      </c>
      <c r="AQ41" s="18" t="s">
        <v>27</v>
      </c>
      <c r="AR41" s="18">
        <v>99.999999999999986</v>
      </c>
      <c r="AS41" s="18"/>
      <c r="AT41" s="23" t="s">
        <v>131</v>
      </c>
      <c r="AU41" s="18" t="str">
        <f>Z41</f>
        <v>po</v>
      </c>
      <c r="AV41" s="44">
        <f>AC41/AD41</f>
        <v>0.84574593850219626</v>
      </c>
      <c r="AW41" s="86">
        <f t="shared" si="6"/>
        <v>0.91291979146695768</v>
      </c>
    </row>
    <row r="42" spans="1:51" s="62" customFormat="1" x14ac:dyDescent="0.2">
      <c r="A42" s="44"/>
      <c r="B42" s="139"/>
      <c r="C42" s="18"/>
      <c r="D42" s="3"/>
      <c r="E42" s="3"/>
      <c r="F42" s="3"/>
      <c r="G42" s="3"/>
      <c r="H42" s="78"/>
      <c r="I42" s="7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18"/>
      <c r="AA42" s="18"/>
      <c r="AB42" s="501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23"/>
      <c r="AU42" s="18"/>
      <c r="AV42" s="44"/>
      <c r="AW42" s="44"/>
    </row>
    <row r="43" spans="1:51" s="36" customFormat="1" x14ac:dyDescent="0.2">
      <c r="A43" s="120" t="s">
        <v>180</v>
      </c>
      <c r="B43" s="248" t="s">
        <v>604</v>
      </c>
      <c r="C43" s="120" t="s">
        <v>153</v>
      </c>
      <c r="D43" s="121" t="s">
        <v>467</v>
      </c>
      <c r="E43" s="121" t="s">
        <v>177</v>
      </c>
      <c r="F43" s="121" t="s">
        <v>149</v>
      </c>
      <c r="G43" s="121">
        <v>42</v>
      </c>
      <c r="H43" s="366">
        <v>62.025500000000001</v>
      </c>
      <c r="I43" s="366">
        <v>38.200200000000002</v>
      </c>
      <c r="J43" s="118" t="s">
        <v>27</v>
      </c>
      <c r="K43" s="118" t="s">
        <v>27</v>
      </c>
      <c r="L43" s="119"/>
      <c r="M43" s="119"/>
      <c r="N43" s="120"/>
      <c r="O43" s="119">
        <v>0.25997399999999998</v>
      </c>
      <c r="P43" s="118" t="s">
        <v>27</v>
      </c>
      <c r="Q43" s="118" t="s">
        <v>27</v>
      </c>
      <c r="R43" s="119"/>
      <c r="S43" s="118" t="s">
        <v>27</v>
      </c>
      <c r="T43" s="118" t="s">
        <v>27</v>
      </c>
      <c r="U43" s="116"/>
      <c r="V43" s="116"/>
      <c r="W43" s="116"/>
      <c r="X43" s="118">
        <v>100.485674</v>
      </c>
      <c r="Y43" s="119"/>
      <c r="Z43" s="118" t="s">
        <v>85</v>
      </c>
      <c r="AA43" s="116"/>
      <c r="AB43" s="501"/>
      <c r="AC43" s="18">
        <v>48.150654346515005</v>
      </c>
      <c r="AD43" s="18">
        <v>51.657321056195883</v>
      </c>
      <c r="AE43" s="18" t="s">
        <v>27</v>
      </c>
      <c r="AF43" s="18" t="s">
        <v>27</v>
      </c>
      <c r="AG43" s="18" t="s">
        <v>27</v>
      </c>
      <c r="AH43" s="18" t="s">
        <v>27</v>
      </c>
      <c r="AI43" s="18" t="s">
        <v>27</v>
      </c>
      <c r="AJ43" s="18">
        <v>0.19202459728911372</v>
      </c>
      <c r="AK43" s="18" t="s">
        <v>27</v>
      </c>
      <c r="AL43" s="18" t="s">
        <v>27</v>
      </c>
      <c r="AM43" s="18" t="s">
        <v>27</v>
      </c>
      <c r="AN43" s="18" t="s">
        <v>27</v>
      </c>
      <c r="AO43" s="18" t="s">
        <v>27</v>
      </c>
      <c r="AP43" s="18" t="s">
        <v>27</v>
      </c>
      <c r="AQ43" s="18" t="s">
        <v>27</v>
      </c>
      <c r="AR43" s="18">
        <v>100.00000000000001</v>
      </c>
      <c r="AS43" s="18"/>
      <c r="AT43" s="281" t="s">
        <v>134</v>
      </c>
      <c r="AU43" s="53" t="str">
        <f t="shared" ref="AU43:AU49" si="7">Z43</f>
        <v>po</v>
      </c>
      <c r="AV43" s="44">
        <f t="shared" ref="AV43:AV49" si="8">AC43/AD43</f>
        <v>0.93211675251478643</v>
      </c>
      <c r="AW43" s="86">
        <f t="shared" ref="AW43:AW49" si="9">SUM(AC43,AJ43,AK43,AL43,AO43,AG43)/AD43</f>
        <v>0.93583403001510856</v>
      </c>
      <c r="AX43" s="62"/>
      <c r="AY43" s="62"/>
    </row>
    <row r="44" spans="1:51" s="36" customFormat="1" x14ac:dyDescent="0.2">
      <c r="A44" s="44" t="s">
        <v>444</v>
      </c>
      <c r="B44" s="139" t="s">
        <v>451</v>
      </c>
      <c r="C44" s="18" t="s">
        <v>153</v>
      </c>
      <c r="D44" s="121" t="s">
        <v>467</v>
      </c>
      <c r="E44" s="3" t="s">
        <v>177</v>
      </c>
      <c r="F44" s="3" t="s">
        <v>149</v>
      </c>
      <c r="G44" s="3">
        <v>59</v>
      </c>
      <c r="H44" s="78">
        <v>60.546489999999999</v>
      </c>
      <c r="I44" s="78">
        <v>38.70431</v>
      </c>
      <c r="J44" s="18">
        <v>2.6136E-2</v>
      </c>
      <c r="K44" s="18" t="s">
        <v>27</v>
      </c>
      <c r="L44" s="18" t="s">
        <v>27</v>
      </c>
      <c r="M44" s="18" t="s">
        <v>27</v>
      </c>
      <c r="N44" s="18">
        <v>3.8845999999999999E-2</v>
      </c>
      <c r="O44" s="18">
        <v>0.35750799999999999</v>
      </c>
      <c r="P44" s="18" t="s">
        <v>27</v>
      </c>
      <c r="Q44" s="18">
        <v>3.6630000000000003E-2</v>
      </c>
      <c r="R44" s="18" t="s">
        <v>27</v>
      </c>
      <c r="S44" s="18" t="s">
        <v>27</v>
      </c>
      <c r="T44" s="18" t="s">
        <v>27</v>
      </c>
      <c r="U44" s="18"/>
      <c r="V44" s="18"/>
      <c r="W44" s="18"/>
      <c r="X44" s="18">
        <v>99.709919999999997</v>
      </c>
      <c r="Y44" s="18"/>
      <c r="Z44" s="118" t="s">
        <v>85</v>
      </c>
      <c r="AA44" s="18"/>
      <c r="AB44" s="501"/>
      <c r="AC44" s="18">
        <v>47.135185910302354</v>
      </c>
      <c r="AD44" s="18">
        <v>52.486777120820761</v>
      </c>
      <c r="AE44" s="18">
        <v>4.0459518073640455E-2</v>
      </c>
      <c r="AF44" s="18" t="s">
        <v>27</v>
      </c>
      <c r="AG44" s="18" t="s">
        <v>27</v>
      </c>
      <c r="AH44" s="18" t="s">
        <v>27</v>
      </c>
      <c r="AI44" s="18">
        <v>4.2138668946798463E-2</v>
      </c>
      <c r="AJ44" s="18">
        <v>0.26481162401943426</v>
      </c>
      <c r="AK44" s="18" t="s">
        <v>27</v>
      </c>
      <c r="AL44" s="18">
        <v>3.0627157837001231E-2</v>
      </c>
      <c r="AM44" s="18" t="s">
        <v>27</v>
      </c>
      <c r="AN44" s="18" t="s">
        <v>27</v>
      </c>
      <c r="AO44" s="18" t="s">
        <v>27</v>
      </c>
      <c r="AP44" s="18" t="s">
        <v>27</v>
      </c>
      <c r="AQ44" s="18" t="s">
        <v>27</v>
      </c>
      <c r="AR44" s="18">
        <v>100</v>
      </c>
      <c r="AS44" s="18"/>
      <c r="AT44" s="281" t="s">
        <v>134</v>
      </c>
      <c r="AU44" s="53" t="str">
        <f t="shared" si="7"/>
        <v>po</v>
      </c>
      <c r="AV44" s="44">
        <f t="shared" si="8"/>
        <v>0.89803924904363186</v>
      </c>
      <c r="AW44" s="86">
        <f t="shared" si="9"/>
        <v>0.90366807211227562</v>
      </c>
      <c r="AX44" s="62"/>
      <c r="AY44" s="62"/>
    </row>
    <row r="45" spans="1:51" s="36" customFormat="1" x14ac:dyDescent="0.2">
      <c r="A45" s="120" t="s">
        <v>180</v>
      </c>
      <c r="B45" s="248" t="s">
        <v>604</v>
      </c>
      <c r="C45" s="120" t="s">
        <v>153</v>
      </c>
      <c r="D45" s="121" t="s">
        <v>467</v>
      </c>
      <c r="E45" s="121" t="s">
        <v>32</v>
      </c>
      <c r="F45" s="121" t="s">
        <v>152</v>
      </c>
      <c r="G45" s="121">
        <v>1</v>
      </c>
      <c r="H45" s="366">
        <v>61.7849</v>
      </c>
      <c r="I45" s="366">
        <v>37.905299999999997</v>
      </c>
      <c r="J45" s="118" t="s">
        <v>27</v>
      </c>
      <c r="K45" s="118" t="s">
        <v>27</v>
      </c>
      <c r="L45" s="119"/>
      <c r="M45" s="119"/>
      <c r="N45" s="120"/>
      <c r="O45" s="119">
        <v>0.388903</v>
      </c>
      <c r="P45" s="118" t="s">
        <v>27</v>
      </c>
      <c r="Q45" s="118" t="s">
        <v>27</v>
      </c>
      <c r="R45" s="119"/>
      <c r="S45" s="118" t="s">
        <v>27</v>
      </c>
      <c r="T45" s="118" t="s">
        <v>27</v>
      </c>
      <c r="U45" s="116"/>
      <c r="V45" s="116"/>
      <c r="W45" s="116"/>
      <c r="X45" s="118">
        <v>100.079103</v>
      </c>
      <c r="Y45" s="119"/>
      <c r="Z45" s="118" t="s">
        <v>85</v>
      </c>
      <c r="AA45" s="116"/>
      <c r="AB45" s="501"/>
      <c r="AC45" s="18">
        <v>48.20021809127109</v>
      </c>
      <c r="AD45" s="18">
        <v>51.511111029050781</v>
      </c>
      <c r="AE45" s="18" t="s">
        <v>27</v>
      </c>
      <c r="AF45" s="18" t="s">
        <v>27</v>
      </c>
      <c r="AG45" s="18" t="s">
        <v>27</v>
      </c>
      <c r="AH45" s="18" t="s">
        <v>27</v>
      </c>
      <c r="AI45" s="18" t="s">
        <v>27</v>
      </c>
      <c r="AJ45" s="18">
        <v>0.28867087967811955</v>
      </c>
      <c r="AK45" s="18" t="s">
        <v>27</v>
      </c>
      <c r="AL45" s="18" t="s">
        <v>27</v>
      </c>
      <c r="AM45" s="18" t="s">
        <v>27</v>
      </c>
      <c r="AN45" s="18" t="s">
        <v>27</v>
      </c>
      <c r="AO45" s="18" t="s">
        <v>27</v>
      </c>
      <c r="AP45" s="18" t="s">
        <v>27</v>
      </c>
      <c r="AQ45" s="18" t="s">
        <v>27</v>
      </c>
      <c r="AR45" s="18">
        <v>99.999999999999986</v>
      </c>
      <c r="AS45" s="18"/>
      <c r="AT45" s="281" t="s">
        <v>134</v>
      </c>
      <c r="AU45" s="53" t="str">
        <f t="shared" si="7"/>
        <v>po</v>
      </c>
      <c r="AV45" s="44">
        <f t="shared" si="8"/>
        <v>0.93572468402181341</v>
      </c>
      <c r="AW45" s="86">
        <f t="shared" si="9"/>
        <v>0.94132873475788315</v>
      </c>
      <c r="AX45" s="62"/>
      <c r="AY45" s="62"/>
    </row>
    <row r="46" spans="1:51" s="36" customFormat="1" x14ac:dyDescent="0.2">
      <c r="A46" s="120" t="s">
        <v>180</v>
      </c>
      <c r="B46" s="248" t="s">
        <v>604</v>
      </c>
      <c r="C46" s="120" t="s">
        <v>153</v>
      </c>
      <c r="D46" s="121" t="s">
        <v>467</v>
      </c>
      <c r="E46" s="121" t="s">
        <v>177</v>
      </c>
      <c r="F46" s="121" t="s">
        <v>149</v>
      </c>
      <c r="G46" s="121">
        <v>41</v>
      </c>
      <c r="H46" s="366">
        <v>62.526200000000003</v>
      </c>
      <c r="I46" s="366">
        <v>36.248699999999999</v>
      </c>
      <c r="J46" s="118" t="s">
        <v>27</v>
      </c>
      <c r="K46" s="118" t="s">
        <v>27</v>
      </c>
      <c r="L46" s="119"/>
      <c r="M46" s="119"/>
      <c r="N46" s="120"/>
      <c r="O46" s="119">
        <v>0.412605</v>
      </c>
      <c r="P46" s="118" t="s">
        <v>27</v>
      </c>
      <c r="Q46" s="119">
        <v>4.7772000000000002E-2</v>
      </c>
      <c r="R46" s="119"/>
      <c r="S46" s="118" t="s">
        <v>27</v>
      </c>
      <c r="T46" s="118" t="s">
        <v>27</v>
      </c>
      <c r="U46" s="116"/>
      <c r="V46" s="116"/>
      <c r="W46" s="116"/>
      <c r="X46" s="118">
        <v>99.235276999999996</v>
      </c>
      <c r="Y46" s="119"/>
      <c r="Z46" s="118" t="s">
        <v>85</v>
      </c>
      <c r="AA46" s="116"/>
      <c r="AB46" s="501"/>
      <c r="AC46" s="18">
        <v>49.57938046562461</v>
      </c>
      <c r="AD46" s="18">
        <v>50.068642872843817</v>
      </c>
      <c r="AE46" s="18" t="s">
        <v>27</v>
      </c>
      <c r="AF46" s="18" t="s">
        <v>27</v>
      </c>
      <c r="AG46" s="18" t="s">
        <v>27</v>
      </c>
      <c r="AH46" s="18" t="s">
        <v>27</v>
      </c>
      <c r="AI46" s="18" t="s">
        <v>27</v>
      </c>
      <c r="AJ46" s="18">
        <v>0.31129244015944502</v>
      </c>
      <c r="AK46" s="18" t="s">
        <v>27</v>
      </c>
      <c r="AL46" s="18">
        <v>4.0684221372101877E-2</v>
      </c>
      <c r="AM46" s="18" t="s">
        <v>27</v>
      </c>
      <c r="AN46" s="18" t="s">
        <v>27</v>
      </c>
      <c r="AO46" s="18" t="s">
        <v>27</v>
      </c>
      <c r="AP46" s="18" t="s">
        <v>27</v>
      </c>
      <c r="AQ46" s="18" t="s">
        <v>27</v>
      </c>
      <c r="AR46" s="18">
        <v>99.999999999999972</v>
      </c>
      <c r="AS46" s="18"/>
      <c r="AT46" s="281" t="s">
        <v>134</v>
      </c>
      <c r="AU46" s="53" t="str">
        <f t="shared" si="7"/>
        <v>po</v>
      </c>
      <c r="AV46" s="44">
        <f t="shared" si="8"/>
        <v>0.99022816718915752</v>
      </c>
      <c r="AW46" s="86">
        <f t="shared" si="9"/>
        <v>0.99725804939358331</v>
      </c>
      <c r="AX46" s="62"/>
      <c r="AY46" s="62"/>
    </row>
    <row r="47" spans="1:51" s="36" customFormat="1" x14ac:dyDescent="0.2">
      <c r="A47" s="44" t="s">
        <v>444</v>
      </c>
      <c r="B47" s="139" t="s">
        <v>451</v>
      </c>
      <c r="C47" s="18" t="s">
        <v>153</v>
      </c>
      <c r="D47" s="121" t="s">
        <v>467</v>
      </c>
      <c r="E47" s="3" t="s">
        <v>177</v>
      </c>
      <c r="F47" s="3" t="s">
        <v>149</v>
      </c>
      <c r="G47" s="3">
        <v>60</v>
      </c>
      <c r="H47" s="78">
        <v>59.851799999999997</v>
      </c>
      <c r="I47" s="78">
        <v>37.974780000000003</v>
      </c>
      <c r="J47" s="18">
        <v>9.8819000000000004E-2</v>
      </c>
      <c r="K47" s="18" t="s">
        <v>27</v>
      </c>
      <c r="L47" s="18" t="s">
        <v>27</v>
      </c>
      <c r="M47" s="18" t="s">
        <v>27</v>
      </c>
      <c r="N47" s="18">
        <v>3.6948000000000002E-2</v>
      </c>
      <c r="O47" s="18">
        <v>0.56078099999999997</v>
      </c>
      <c r="P47" s="18" t="s">
        <v>27</v>
      </c>
      <c r="Q47" s="18" t="s">
        <v>27</v>
      </c>
      <c r="R47" s="18" t="s">
        <v>27</v>
      </c>
      <c r="S47" s="18" t="s">
        <v>27</v>
      </c>
      <c r="T47" s="18" t="s">
        <v>27</v>
      </c>
      <c r="U47" s="18"/>
      <c r="V47" s="18"/>
      <c r="W47" s="18"/>
      <c r="X47" s="18">
        <v>98.523128000000014</v>
      </c>
      <c r="Y47" s="18"/>
      <c r="Z47" s="118" t="s">
        <v>85</v>
      </c>
      <c r="AA47" s="18"/>
      <c r="AB47" s="501"/>
      <c r="AC47" s="18">
        <v>47.207948008425433</v>
      </c>
      <c r="AD47" s="18">
        <v>52.175605479534269</v>
      </c>
      <c r="AE47" s="18">
        <v>0.1549900052341702</v>
      </c>
      <c r="AF47" s="18" t="s">
        <v>27</v>
      </c>
      <c r="AG47" s="18" t="s">
        <v>27</v>
      </c>
      <c r="AH47" s="18" t="s">
        <v>27</v>
      </c>
      <c r="AI47" s="18">
        <v>4.0607578878707924E-2</v>
      </c>
      <c r="AJ47" s="18">
        <v>0.420848927927434</v>
      </c>
      <c r="AK47" s="18" t="s">
        <v>27</v>
      </c>
      <c r="AL47" s="18" t="s">
        <v>27</v>
      </c>
      <c r="AM47" s="18" t="s">
        <v>27</v>
      </c>
      <c r="AN47" s="18" t="s">
        <v>27</v>
      </c>
      <c r="AO47" s="18" t="s">
        <v>27</v>
      </c>
      <c r="AP47" s="18" t="s">
        <v>27</v>
      </c>
      <c r="AQ47" s="18" t="s">
        <v>27</v>
      </c>
      <c r="AR47" s="18">
        <v>100.00000000000001</v>
      </c>
      <c r="AS47" s="18"/>
      <c r="AT47" s="281" t="s">
        <v>134</v>
      </c>
      <c r="AU47" s="53" t="str">
        <f t="shared" si="7"/>
        <v>po</v>
      </c>
      <c r="AV47" s="44">
        <f t="shared" si="8"/>
        <v>0.90478965360435759</v>
      </c>
      <c r="AW47" s="86">
        <f t="shared" si="9"/>
        <v>0.9128556630748661</v>
      </c>
      <c r="AX47" s="62"/>
      <c r="AY47" s="62"/>
    </row>
    <row r="48" spans="1:51" s="36" customFormat="1" x14ac:dyDescent="0.2">
      <c r="A48" s="120" t="s">
        <v>180</v>
      </c>
      <c r="B48" s="248" t="s">
        <v>604</v>
      </c>
      <c r="C48" s="120" t="s">
        <v>153</v>
      </c>
      <c r="D48" s="121" t="s">
        <v>467</v>
      </c>
      <c r="E48" s="121" t="s">
        <v>177</v>
      </c>
      <c r="F48" s="121" t="s">
        <v>149</v>
      </c>
      <c r="G48" s="121">
        <v>40</v>
      </c>
      <c r="H48" s="366">
        <v>60.858899999999998</v>
      </c>
      <c r="I48" s="366">
        <v>37.9968</v>
      </c>
      <c r="J48" s="118" t="s">
        <v>27</v>
      </c>
      <c r="K48" s="118" t="s">
        <v>27</v>
      </c>
      <c r="L48" s="119"/>
      <c r="M48" s="119"/>
      <c r="N48" s="120"/>
      <c r="O48" s="119">
        <v>0.64201600000000003</v>
      </c>
      <c r="P48" s="118" t="s">
        <v>27</v>
      </c>
      <c r="Q48" s="118" t="s">
        <v>27</v>
      </c>
      <c r="R48" s="119"/>
      <c r="S48" s="118" t="s">
        <v>27</v>
      </c>
      <c r="T48" s="119">
        <v>8.7133000000000002E-2</v>
      </c>
      <c r="U48" s="116"/>
      <c r="V48" s="116"/>
      <c r="W48" s="116"/>
      <c r="X48" s="118">
        <v>99.584848999999991</v>
      </c>
      <c r="Y48" s="119"/>
      <c r="Z48" s="118" t="s">
        <v>85</v>
      </c>
      <c r="AA48" s="116"/>
      <c r="AB48" s="501"/>
      <c r="AC48" s="18">
        <v>47.644785240085142</v>
      </c>
      <c r="AD48" s="18">
        <v>51.817042540065671</v>
      </c>
      <c r="AE48" s="18" t="s">
        <v>27</v>
      </c>
      <c r="AF48" s="18" t="s">
        <v>27</v>
      </c>
      <c r="AG48" s="18" t="s">
        <v>27</v>
      </c>
      <c r="AH48" s="18" t="s">
        <v>27</v>
      </c>
      <c r="AI48" s="18" t="s">
        <v>27</v>
      </c>
      <c r="AJ48" s="18">
        <v>0.47822486576549844</v>
      </c>
      <c r="AK48" s="18" t="s">
        <v>27</v>
      </c>
      <c r="AL48" s="18" t="s">
        <v>27</v>
      </c>
      <c r="AM48" s="18" t="s">
        <v>27</v>
      </c>
      <c r="AN48" s="18" t="s">
        <v>27</v>
      </c>
      <c r="AO48" s="18">
        <v>5.9947354083690986E-2</v>
      </c>
      <c r="AP48" s="18" t="s">
        <v>27</v>
      </c>
      <c r="AQ48" s="18" t="s">
        <v>27</v>
      </c>
      <c r="AR48" s="18">
        <v>100</v>
      </c>
      <c r="AS48" s="18"/>
      <c r="AT48" s="281" t="s">
        <v>134</v>
      </c>
      <c r="AU48" s="53" t="str">
        <f t="shared" si="7"/>
        <v>po</v>
      </c>
      <c r="AV48" s="44">
        <f t="shared" si="8"/>
        <v>0.91948098356338104</v>
      </c>
      <c r="AW48" s="86">
        <f t="shared" si="9"/>
        <v>0.92986699159216935</v>
      </c>
      <c r="AX48" s="62"/>
      <c r="AY48" s="62"/>
    </row>
    <row r="49" spans="1:51" s="62" customFormat="1" x14ac:dyDescent="0.2">
      <c r="A49" s="120" t="s">
        <v>180</v>
      </c>
      <c r="B49" s="248" t="s">
        <v>604</v>
      </c>
      <c r="C49" s="120" t="s">
        <v>153</v>
      </c>
      <c r="D49" s="121" t="s">
        <v>467</v>
      </c>
      <c r="E49" s="121" t="s">
        <v>37</v>
      </c>
      <c r="F49" s="121" t="s">
        <v>182</v>
      </c>
      <c r="G49" s="121">
        <v>22</v>
      </c>
      <c r="H49" s="366">
        <v>61.569899999999997</v>
      </c>
      <c r="I49" s="366">
        <v>37.083199999999998</v>
      </c>
      <c r="J49" s="118" t="s">
        <v>27</v>
      </c>
      <c r="K49" s="118" t="s">
        <v>27</v>
      </c>
      <c r="L49" s="119"/>
      <c r="M49" s="119"/>
      <c r="N49" s="120"/>
      <c r="O49" s="119">
        <v>0.68564899999999995</v>
      </c>
      <c r="P49" s="118" t="s">
        <v>27</v>
      </c>
      <c r="Q49" s="119">
        <v>6.3285999999999995E-2</v>
      </c>
      <c r="R49" s="119"/>
      <c r="S49" s="118" t="s">
        <v>27</v>
      </c>
      <c r="T49" s="118" t="s">
        <v>27</v>
      </c>
      <c r="U49" s="116"/>
      <c r="V49" s="116"/>
      <c r="W49" s="116"/>
      <c r="X49" s="118">
        <v>99.402034999999998</v>
      </c>
      <c r="Y49" s="119"/>
      <c r="Z49" s="118" t="s">
        <v>85</v>
      </c>
      <c r="AA49" s="116"/>
      <c r="AB49" s="501"/>
      <c r="AC49" s="18">
        <v>48.523363666613974</v>
      </c>
      <c r="AD49" s="18">
        <v>50.908931005459898</v>
      </c>
      <c r="AE49" s="18" t="s">
        <v>27</v>
      </c>
      <c r="AF49" s="18" t="s">
        <v>27</v>
      </c>
      <c r="AG49" s="18" t="s">
        <v>27</v>
      </c>
      <c r="AH49" s="18" t="s">
        <v>27</v>
      </c>
      <c r="AI49" s="18" t="s">
        <v>27</v>
      </c>
      <c r="AJ49" s="18">
        <v>0.51413755112793502</v>
      </c>
      <c r="AK49" s="18" t="s">
        <v>27</v>
      </c>
      <c r="AL49" s="18">
        <v>5.3567776798203043E-2</v>
      </c>
      <c r="AM49" s="18" t="s">
        <v>27</v>
      </c>
      <c r="AN49" s="18" t="s">
        <v>27</v>
      </c>
      <c r="AO49" s="18" t="s">
        <v>27</v>
      </c>
      <c r="AP49" s="18" t="s">
        <v>27</v>
      </c>
      <c r="AQ49" s="18" t="s">
        <v>27</v>
      </c>
      <c r="AR49" s="18">
        <v>100.00000000000001</v>
      </c>
      <c r="AS49" s="18"/>
      <c r="AT49" s="281" t="s">
        <v>134</v>
      </c>
      <c r="AU49" s="53" t="str">
        <f t="shared" si="7"/>
        <v>po</v>
      </c>
      <c r="AV49" s="44">
        <f t="shared" si="8"/>
        <v>0.953140494374355</v>
      </c>
      <c r="AW49" s="86">
        <f t="shared" si="9"/>
        <v>0.96429188405616262</v>
      </c>
    </row>
    <row r="50" spans="1:51" s="62" customFormat="1" ht="16" thickBot="1" x14ac:dyDescent="0.25">
      <c r="A50" s="18"/>
      <c r="B50" s="18"/>
      <c r="C50" s="18"/>
      <c r="D50" s="3"/>
      <c r="E50" s="3"/>
      <c r="F50" s="3"/>
      <c r="G50" s="3"/>
      <c r="H50" s="78"/>
      <c r="I50" s="7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501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23"/>
      <c r="AV50" s="86"/>
      <c r="AW50" s="86"/>
      <c r="AX50" s="53" t="s">
        <v>84</v>
      </c>
    </row>
    <row r="51" spans="1:51" s="62" customFormat="1" x14ac:dyDescent="0.2">
      <c r="A51" s="18"/>
      <c r="B51" s="18"/>
      <c r="C51" s="18"/>
      <c r="D51" s="3"/>
      <c r="E51" s="335" t="s">
        <v>382</v>
      </c>
      <c r="F51" s="336" t="s">
        <v>386</v>
      </c>
      <c r="G51" s="336" t="s">
        <v>511</v>
      </c>
      <c r="H51" s="364">
        <v>61.309098571428571</v>
      </c>
      <c r="I51" s="364">
        <v>37.730470000000004</v>
      </c>
      <c r="J51" s="100">
        <v>1.7850714285714286E-2</v>
      </c>
      <c r="K51" s="100" t="s">
        <v>27</v>
      </c>
      <c r="L51" s="100" t="s">
        <v>27</v>
      </c>
      <c r="M51" s="100" t="s">
        <v>27</v>
      </c>
      <c r="N51" s="100">
        <v>3.7897E-2</v>
      </c>
      <c r="O51" s="100">
        <v>0.47249085714285716</v>
      </c>
      <c r="P51" s="100" t="s">
        <v>27</v>
      </c>
      <c r="Q51" s="100">
        <v>2.1098285714285712E-2</v>
      </c>
      <c r="R51" s="100" t="s">
        <v>27</v>
      </c>
      <c r="S51" s="100" t="s">
        <v>27</v>
      </c>
      <c r="T51" s="100">
        <v>1.2447571428571429E-2</v>
      </c>
      <c r="U51" s="100"/>
      <c r="V51" s="100"/>
      <c r="W51" s="100"/>
      <c r="X51" s="99">
        <v>99.574283714285698</v>
      </c>
      <c r="Y51" s="18"/>
      <c r="Z51" s="18"/>
      <c r="AA51" s="18"/>
      <c r="AB51" s="501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322" t="s">
        <v>466</v>
      </c>
      <c r="AU51" s="281" t="s">
        <v>129</v>
      </c>
      <c r="AV51" s="209">
        <f>AVERAGE(AV43:AV49)</f>
        <v>0.93335999775878331</v>
      </c>
      <c r="AW51" s="209">
        <f>AVERAGE(AW43:AW49)</f>
        <v>0.94072906071457851</v>
      </c>
      <c r="AX51" s="317">
        <f>COUNT(AV43:AV49)</f>
        <v>7</v>
      </c>
    </row>
    <row r="52" spans="1:51" s="62" customFormat="1" x14ac:dyDescent="0.2">
      <c r="A52" s="18"/>
      <c r="B52" s="18"/>
      <c r="C52" s="18"/>
      <c r="D52" s="3"/>
      <c r="E52" s="337"/>
      <c r="F52" s="3"/>
      <c r="G52" s="3" t="s">
        <v>83</v>
      </c>
      <c r="H52" s="78">
        <v>0.93067547083518254</v>
      </c>
      <c r="I52" s="78">
        <v>0.81084276920169152</v>
      </c>
      <c r="J52" s="18">
        <v>3.7008443301109396E-2</v>
      </c>
      <c r="K52" s="18" t="s">
        <v>27</v>
      </c>
      <c r="L52" s="18" t="s">
        <v>27</v>
      </c>
      <c r="M52" s="18" t="s">
        <v>27</v>
      </c>
      <c r="N52" s="18">
        <v>1.342088670692065E-3</v>
      </c>
      <c r="O52" s="18">
        <v>0.15860224620459465</v>
      </c>
      <c r="P52" s="18" t="s">
        <v>27</v>
      </c>
      <c r="Q52" s="18">
        <v>2.7425885155659586E-2</v>
      </c>
      <c r="R52" s="18" t="s">
        <v>27</v>
      </c>
      <c r="S52" s="18" t="s">
        <v>27</v>
      </c>
      <c r="T52" s="18">
        <v>3.2933178426712992E-2</v>
      </c>
      <c r="U52" s="18"/>
      <c r="V52" s="18"/>
      <c r="W52" s="18"/>
      <c r="X52" s="98">
        <v>0.62629959537048641</v>
      </c>
      <c r="Y52" s="18"/>
      <c r="Z52" s="18"/>
      <c r="AA52" s="18"/>
      <c r="AB52" s="501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281" t="s">
        <v>195</v>
      </c>
      <c r="AV52" s="209">
        <f>STDEV(AV43:AV49)</f>
        <v>3.1328477541785769E-2</v>
      </c>
      <c r="AW52" s="209">
        <f>STDEV(AW43:AW49)</f>
        <v>3.1737154506945184E-2</v>
      </c>
    </row>
    <row r="53" spans="1:51" s="62" customFormat="1" x14ac:dyDescent="0.2">
      <c r="A53" s="18"/>
      <c r="B53" s="18"/>
      <c r="C53" s="18"/>
      <c r="D53" s="3"/>
      <c r="E53" s="337"/>
      <c r="F53" s="3"/>
      <c r="G53" s="3" t="s">
        <v>82</v>
      </c>
      <c r="H53" s="78">
        <v>59.851799999999997</v>
      </c>
      <c r="I53" s="78">
        <v>36.248699999999999</v>
      </c>
      <c r="J53" s="18" t="s">
        <v>27</v>
      </c>
      <c r="K53" s="18" t="s">
        <v>27</v>
      </c>
      <c r="L53" s="18" t="s">
        <v>27</v>
      </c>
      <c r="M53" s="18" t="s">
        <v>27</v>
      </c>
      <c r="N53" s="18">
        <v>3.6948000000000002E-2</v>
      </c>
      <c r="O53" s="18">
        <v>0.25997399999999998</v>
      </c>
      <c r="P53" s="18" t="s">
        <v>27</v>
      </c>
      <c r="Q53" s="18" t="s">
        <v>27</v>
      </c>
      <c r="R53" s="18" t="s">
        <v>27</v>
      </c>
      <c r="S53" s="18" t="s">
        <v>27</v>
      </c>
      <c r="T53" s="18" t="s">
        <v>27</v>
      </c>
      <c r="U53" s="18"/>
      <c r="V53" s="18"/>
      <c r="W53" s="18"/>
      <c r="X53" s="98"/>
      <c r="Y53" s="18"/>
      <c r="Z53" s="18"/>
      <c r="AA53" s="18"/>
      <c r="AB53" s="501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281" t="s">
        <v>82</v>
      </c>
      <c r="AV53" s="209">
        <f>MIN(AV43:AV49)</f>
        <v>0.89803924904363186</v>
      </c>
      <c r="AW53" s="209">
        <f>MIN(AW43:AW49)</f>
        <v>0.90366807211227562</v>
      </c>
    </row>
    <row r="54" spans="1:51" s="62" customFormat="1" ht="16" thickBot="1" x14ac:dyDescent="0.25">
      <c r="A54" s="19"/>
      <c r="B54" s="19"/>
      <c r="C54" s="19"/>
      <c r="D54" s="63"/>
      <c r="E54" s="338"/>
      <c r="F54" s="178"/>
      <c r="G54" s="178" t="s">
        <v>81</v>
      </c>
      <c r="H54" s="177">
        <v>62.526200000000003</v>
      </c>
      <c r="I54" s="177">
        <v>38.70431</v>
      </c>
      <c r="J54" s="97">
        <v>9.8819000000000004E-2</v>
      </c>
      <c r="K54" s="97" t="s">
        <v>27</v>
      </c>
      <c r="L54" s="97" t="s">
        <v>27</v>
      </c>
      <c r="M54" s="97" t="s">
        <v>27</v>
      </c>
      <c r="N54" s="97">
        <v>3.8845999999999999E-2</v>
      </c>
      <c r="O54" s="97">
        <v>0.68564899999999995</v>
      </c>
      <c r="P54" s="97" t="s">
        <v>27</v>
      </c>
      <c r="Q54" s="97">
        <v>6.3285999999999995E-2</v>
      </c>
      <c r="R54" s="97" t="s">
        <v>27</v>
      </c>
      <c r="S54" s="97" t="s">
        <v>27</v>
      </c>
      <c r="T54" s="97">
        <v>8.7133000000000002E-2</v>
      </c>
      <c r="U54" s="97"/>
      <c r="V54" s="97"/>
      <c r="W54" s="97"/>
      <c r="X54" s="96"/>
      <c r="Y54" s="19"/>
      <c r="Z54" s="19"/>
      <c r="AA54" s="19"/>
      <c r="AB54" s="496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282" t="s">
        <v>81</v>
      </c>
      <c r="AV54" s="316">
        <f>MAX(AV43:AV49)</f>
        <v>0.99022816718915752</v>
      </c>
      <c r="AW54" s="316">
        <f>MAX(AW43:AW49)</f>
        <v>0.99725804939358331</v>
      </c>
      <c r="AX54" s="94"/>
      <c r="AY54" s="94"/>
    </row>
    <row r="55" spans="1:51" s="36" customFormat="1" x14ac:dyDescent="0.2">
      <c r="A55" s="120"/>
      <c r="B55" s="120"/>
      <c r="C55" s="120"/>
      <c r="D55" s="121"/>
      <c r="E55" s="121"/>
      <c r="F55" s="121"/>
      <c r="G55" s="121"/>
      <c r="H55" s="366"/>
      <c r="I55" s="366"/>
      <c r="J55" s="118"/>
      <c r="K55" s="118"/>
      <c r="L55" s="119"/>
      <c r="M55" s="119"/>
      <c r="N55" s="120"/>
      <c r="O55" s="119"/>
      <c r="P55" s="118"/>
      <c r="Q55" s="118"/>
      <c r="R55" s="119"/>
      <c r="S55" s="118"/>
      <c r="T55" s="118"/>
      <c r="U55" s="116"/>
      <c r="V55" s="116"/>
      <c r="W55" s="116"/>
      <c r="X55" s="118"/>
      <c r="Y55" s="119"/>
      <c r="Z55" s="118"/>
      <c r="AA55" s="116"/>
      <c r="AB55" s="501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23"/>
      <c r="AU55" s="18"/>
      <c r="AV55" s="44"/>
      <c r="AW55" s="44"/>
      <c r="AX55" s="18"/>
      <c r="AY55" s="18"/>
    </row>
    <row r="56" spans="1:51" s="62" customFormat="1" x14ac:dyDescent="0.2">
      <c r="A56" s="126" t="s">
        <v>180</v>
      </c>
      <c r="B56" s="306" t="s">
        <v>604</v>
      </c>
      <c r="C56" s="126" t="s">
        <v>380</v>
      </c>
      <c r="D56" s="127" t="s">
        <v>468</v>
      </c>
      <c r="E56" s="127" t="s">
        <v>186</v>
      </c>
      <c r="F56" s="127" t="s">
        <v>152</v>
      </c>
      <c r="G56" s="127">
        <v>2</v>
      </c>
      <c r="H56" s="365">
        <v>60.2562</v>
      </c>
      <c r="I56" s="365">
        <v>36.895899999999997</v>
      </c>
      <c r="J56" s="124" t="s">
        <v>27</v>
      </c>
      <c r="K56" s="124" t="s">
        <v>27</v>
      </c>
      <c r="L56" s="125"/>
      <c r="M56" s="125"/>
      <c r="N56" s="126"/>
      <c r="O56" s="125">
        <v>1.95547</v>
      </c>
      <c r="P56" s="124" t="s">
        <v>27</v>
      </c>
      <c r="Q56" s="125">
        <v>4.2068000000000001E-2</v>
      </c>
      <c r="R56" s="125"/>
      <c r="S56" s="124" t="s">
        <v>27</v>
      </c>
      <c r="T56" s="124" t="s">
        <v>27</v>
      </c>
      <c r="U56" s="123"/>
      <c r="V56" s="123"/>
      <c r="W56" s="123"/>
      <c r="X56" s="124">
        <v>99.149637999999996</v>
      </c>
      <c r="Y56" s="125"/>
      <c r="Z56" s="124" t="s">
        <v>85</v>
      </c>
      <c r="AA56" s="123"/>
      <c r="AB56" s="508"/>
      <c r="AC56" s="20">
        <v>47.658766037320106</v>
      </c>
      <c r="AD56" s="20">
        <v>50.833906530235737</v>
      </c>
      <c r="AE56" s="20" t="s">
        <v>27</v>
      </c>
      <c r="AF56" s="20" t="s">
        <v>27</v>
      </c>
      <c r="AG56" s="20" t="s">
        <v>27</v>
      </c>
      <c r="AH56" s="20" t="s">
        <v>27</v>
      </c>
      <c r="AI56" s="20" t="s">
        <v>27</v>
      </c>
      <c r="AJ56" s="20">
        <v>1.4715913909340417</v>
      </c>
      <c r="AK56" s="20" t="s">
        <v>27</v>
      </c>
      <c r="AL56" s="20">
        <v>3.5736041510123995E-2</v>
      </c>
      <c r="AM56" s="20" t="s">
        <v>27</v>
      </c>
      <c r="AN56" s="20" t="s">
        <v>27</v>
      </c>
      <c r="AO56" s="20" t="s">
        <v>27</v>
      </c>
      <c r="AP56" s="20" t="s">
        <v>27</v>
      </c>
      <c r="AQ56" s="20" t="s">
        <v>27</v>
      </c>
      <c r="AR56" s="20">
        <v>100</v>
      </c>
      <c r="AS56" s="20"/>
      <c r="AT56" s="49" t="s">
        <v>131</v>
      </c>
      <c r="AU56" s="20" t="str">
        <f>Z56</f>
        <v>po</v>
      </c>
      <c r="AV56" s="56">
        <f>AC56/AD56</f>
        <v>0.93753892412287698</v>
      </c>
      <c r="AW56" s="195">
        <f t="shared" ref="AW56:AW59" si="10">SUM(AC56,AJ56,AK56,AL56,AO56,AG56)/AD56</f>
        <v>0.96719093270001877</v>
      </c>
      <c r="AX56" s="20"/>
      <c r="AY56" s="327" t="s">
        <v>509</v>
      </c>
    </row>
    <row r="57" spans="1:51" s="62" customFormat="1" x14ac:dyDescent="0.2">
      <c r="A57" s="44" t="s">
        <v>444</v>
      </c>
      <c r="B57" s="139" t="s">
        <v>451</v>
      </c>
      <c r="C57" s="18" t="s">
        <v>381</v>
      </c>
      <c r="D57" s="121" t="s">
        <v>468</v>
      </c>
      <c r="E57" s="3" t="s">
        <v>186</v>
      </c>
      <c r="F57" s="3" t="s">
        <v>158</v>
      </c>
      <c r="G57" s="3">
        <v>50</v>
      </c>
      <c r="H57" s="78">
        <v>55.424959999999999</v>
      </c>
      <c r="I57" s="78">
        <v>37.295850000000002</v>
      </c>
      <c r="J57" s="18">
        <v>2.2976E-2</v>
      </c>
      <c r="K57" s="18" t="s">
        <v>27</v>
      </c>
      <c r="L57" s="18" t="s">
        <v>27</v>
      </c>
      <c r="M57" s="18" t="s">
        <v>27</v>
      </c>
      <c r="N57" s="18" t="s">
        <v>27</v>
      </c>
      <c r="O57" s="18">
        <v>7.1691419999999999</v>
      </c>
      <c r="P57" s="18">
        <v>0.28955500000000001</v>
      </c>
      <c r="Q57" s="18">
        <v>0.35291800000000001</v>
      </c>
      <c r="R57" s="18" t="s">
        <v>27</v>
      </c>
      <c r="S57" s="18" t="s">
        <v>27</v>
      </c>
      <c r="T57" s="18" t="s">
        <v>27</v>
      </c>
      <c r="U57" s="18"/>
      <c r="V57" s="18"/>
      <c r="W57" s="18"/>
      <c r="X57" s="18">
        <v>100.555401</v>
      </c>
      <c r="Y57" s="18"/>
      <c r="Z57" s="118" t="s">
        <v>85</v>
      </c>
      <c r="AA57" s="18"/>
      <c r="AB57" s="501"/>
      <c r="AC57" s="18">
        <v>43.330337454052646</v>
      </c>
      <c r="AD57" s="18">
        <v>50.790386326591509</v>
      </c>
      <c r="AE57" s="18">
        <v>3.5717942716230022E-2</v>
      </c>
      <c r="AF57" s="18" t="s">
        <v>27</v>
      </c>
      <c r="AG57" s="18" t="s">
        <v>27</v>
      </c>
      <c r="AH57" s="18" t="s">
        <v>27</v>
      </c>
      <c r="AI57" s="18" t="s">
        <v>27</v>
      </c>
      <c r="AJ57" s="18">
        <v>5.3327213690805202</v>
      </c>
      <c r="AK57" s="18">
        <v>0.2145080018201381</v>
      </c>
      <c r="AL57" s="18">
        <v>0.29632890573895881</v>
      </c>
      <c r="AM57" s="18" t="s">
        <v>27</v>
      </c>
      <c r="AN57" s="18" t="s">
        <v>27</v>
      </c>
      <c r="AO57" s="18" t="s">
        <v>27</v>
      </c>
      <c r="AP57" s="18" t="s">
        <v>27</v>
      </c>
      <c r="AQ57" s="18" t="s">
        <v>27</v>
      </c>
      <c r="AR57" s="18">
        <v>100</v>
      </c>
      <c r="AS57" s="18"/>
      <c r="AT57" s="23" t="s">
        <v>131</v>
      </c>
      <c r="AU57" s="18" t="str">
        <f>Z57</f>
        <v>po</v>
      </c>
      <c r="AV57" s="44">
        <f>AC57/AD57</f>
        <v>0.85312084801699717</v>
      </c>
      <c r="AW57" s="86">
        <f t="shared" si="10"/>
        <v>0.96817329591657542</v>
      </c>
      <c r="AX57" s="18"/>
      <c r="AY57" s="326">
        <f>COUNT(AV56:AV59)</f>
        <v>4</v>
      </c>
    </row>
    <row r="58" spans="1:51" s="62" customFormat="1" x14ac:dyDescent="0.2">
      <c r="A58" s="120" t="s">
        <v>180</v>
      </c>
      <c r="B58" s="248" t="s">
        <v>604</v>
      </c>
      <c r="C58" s="120" t="s">
        <v>380</v>
      </c>
      <c r="D58" s="121" t="s">
        <v>468</v>
      </c>
      <c r="E58" s="121" t="s">
        <v>186</v>
      </c>
      <c r="F58" s="121" t="s">
        <v>158</v>
      </c>
      <c r="G58" s="121">
        <v>19</v>
      </c>
      <c r="H58" s="366">
        <v>55.080599999999997</v>
      </c>
      <c r="I58" s="366">
        <v>35.566000000000003</v>
      </c>
      <c r="J58" s="118" t="s">
        <v>27</v>
      </c>
      <c r="K58" s="118" t="s">
        <v>27</v>
      </c>
      <c r="L58" s="119"/>
      <c r="M58" s="119"/>
      <c r="N58" s="120"/>
      <c r="O58" s="119">
        <v>9.6738</v>
      </c>
      <c r="P58" s="118" t="s">
        <v>27</v>
      </c>
      <c r="Q58" s="119">
        <v>0.164434</v>
      </c>
      <c r="R58" s="119"/>
      <c r="S58" s="118" t="s">
        <v>27</v>
      </c>
      <c r="T58" s="118" t="s">
        <v>27</v>
      </c>
      <c r="U58" s="116"/>
      <c r="V58" s="116"/>
      <c r="W58" s="116"/>
      <c r="X58" s="118">
        <v>100.48483400000001</v>
      </c>
      <c r="Y58" s="119"/>
      <c r="Z58" s="118" t="s">
        <v>85</v>
      </c>
      <c r="AA58" s="116"/>
      <c r="AB58" s="501"/>
      <c r="AC58" s="18">
        <v>43.571069245748483</v>
      </c>
      <c r="AD58" s="18">
        <v>49.008217091056757</v>
      </c>
      <c r="AE58" s="18" t="s">
        <v>27</v>
      </c>
      <c r="AF58" s="18" t="s">
        <v>27</v>
      </c>
      <c r="AG58" s="18" t="s">
        <v>27</v>
      </c>
      <c r="AH58" s="18" t="s">
        <v>27</v>
      </c>
      <c r="AI58" s="18" t="s">
        <v>27</v>
      </c>
      <c r="AJ58" s="18">
        <v>7.2810109946891215</v>
      </c>
      <c r="AK58" s="18" t="s">
        <v>27</v>
      </c>
      <c r="AL58" s="18">
        <v>0.1397026685056427</v>
      </c>
      <c r="AM58" s="18" t="s">
        <v>27</v>
      </c>
      <c r="AN58" s="18" t="s">
        <v>27</v>
      </c>
      <c r="AO58" s="18" t="s">
        <v>27</v>
      </c>
      <c r="AP58" s="18" t="s">
        <v>27</v>
      </c>
      <c r="AQ58" s="18" t="s">
        <v>27</v>
      </c>
      <c r="AR58" s="18">
        <v>100.00000000000001</v>
      </c>
      <c r="AS58" s="18"/>
      <c r="AT58" s="23" t="s">
        <v>131</v>
      </c>
      <c r="AU58" s="18" t="str">
        <f>Z58</f>
        <v>po</v>
      </c>
      <c r="AV58" s="44">
        <f>AC58/AD58</f>
        <v>0.88905640384333695</v>
      </c>
      <c r="AW58" s="86">
        <f t="shared" si="10"/>
        <v>1.0404741477169235</v>
      </c>
      <c r="AX58" s="18"/>
      <c r="AY58" s="18"/>
    </row>
    <row r="59" spans="1:51" s="62" customFormat="1" x14ac:dyDescent="0.2">
      <c r="A59" s="44" t="s">
        <v>444</v>
      </c>
      <c r="B59" s="139" t="s">
        <v>451</v>
      </c>
      <c r="C59" s="18" t="s">
        <v>381</v>
      </c>
      <c r="D59" s="121" t="s">
        <v>468</v>
      </c>
      <c r="E59" s="3" t="s">
        <v>186</v>
      </c>
      <c r="F59" s="3" t="s">
        <v>158</v>
      </c>
      <c r="G59" s="3">
        <v>46</v>
      </c>
      <c r="H59" s="78">
        <v>48.702599999999997</v>
      </c>
      <c r="I59" s="78">
        <v>35.27684</v>
      </c>
      <c r="J59" s="18">
        <v>4.8094999999999999E-2</v>
      </c>
      <c r="K59" s="18" t="s">
        <v>27</v>
      </c>
      <c r="L59" s="18" t="s">
        <v>27</v>
      </c>
      <c r="M59" s="18" t="s">
        <v>27</v>
      </c>
      <c r="N59" s="18" t="s">
        <v>27</v>
      </c>
      <c r="O59" s="18">
        <v>15.32616</v>
      </c>
      <c r="P59" s="18">
        <v>0.54520400000000002</v>
      </c>
      <c r="Q59" s="18">
        <v>3.5867999999999997E-2</v>
      </c>
      <c r="R59" s="18" t="s">
        <v>27</v>
      </c>
      <c r="S59" s="18" t="s">
        <v>27</v>
      </c>
      <c r="T59" s="18" t="s">
        <v>27</v>
      </c>
      <c r="U59" s="18"/>
      <c r="V59" s="18"/>
      <c r="W59" s="18"/>
      <c r="X59" s="18">
        <v>99.934766999999994</v>
      </c>
      <c r="Y59" s="18"/>
      <c r="Z59" s="118" t="s">
        <v>85</v>
      </c>
      <c r="AA59" s="18"/>
      <c r="AB59" s="501"/>
      <c r="AC59" s="18">
        <v>38.842112598464787</v>
      </c>
      <c r="AD59" s="18">
        <v>49.008870694592829</v>
      </c>
      <c r="AE59" s="18">
        <v>7.627390053196087E-2</v>
      </c>
      <c r="AF59" s="18" t="s">
        <v>27</v>
      </c>
      <c r="AG59" s="18" t="s">
        <v>27</v>
      </c>
      <c r="AH59" s="18" t="s">
        <v>27</v>
      </c>
      <c r="AI59" s="18" t="s">
        <v>27</v>
      </c>
      <c r="AJ59" s="18">
        <v>11.629982960483892</v>
      </c>
      <c r="AK59" s="18">
        <v>0.41203629686839166</v>
      </c>
      <c r="AL59" s="18">
        <v>3.0723549058157568E-2</v>
      </c>
      <c r="AM59" s="18" t="s">
        <v>27</v>
      </c>
      <c r="AN59" s="18" t="s">
        <v>27</v>
      </c>
      <c r="AO59" s="18" t="s">
        <v>27</v>
      </c>
      <c r="AP59" s="18" t="s">
        <v>27</v>
      </c>
      <c r="AQ59" s="18" t="s">
        <v>27</v>
      </c>
      <c r="AR59" s="18">
        <v>100.00000000000001</v>
      </c>
      <c r="AS59" s="18"/>
      <c r="AT59" s="23" t="s">
        <v>131</v>
      </c>
      <c r="AU59" s="18" t="str">
        <f>Z59</f>
        <v>po</v>
      </c>
      <c r="AV59" s="44">
        <f>AC59/AD59</f>
        <v>0.79255269603162382</v>
      </c>
      <c r="AW59" s="86">
        <f t="shared" si="10"/>
        <v>1.0388906066038508</v>
      </c>
      <c r="AX59" s="18"/>
      <c r="AY59" s="18"/>
    </row>
    <row r="60" spans="1:51" s="62" customFormat="1" x14ac:dyDescent="0.2">
      <c r="A60" s="44"/>
      <c r="B60" s="139"/>
      <c r="C60" s="18"/>
      <c r="D60" s="3"/>
      <c r="E60" s="3"/>
      <c r="F60" s="3"/>
      <c r="G60" s="3"/>
      <c r="H60" s="78"/>
      <c r="I60" s="7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18"/>
      <c r="AA60" s="18"/>
      <c r="AB60" s="501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23"/>
      <c r="AU60" s="18"/>
      <c r="AV60" s="44"/>
      <c r="AW60" s="44"/>
      <c r="AX60" s="18"/>
      <c r="AY60" s="18"/>
    </row>
    <row r="61" spans="1:51" s="36" customFormat="1" x14ac:dyDescent="0.2">
      <c r="A61" s="120" t="s">
        <v>180</v>
      </c>
      <c r="B61" s="248" t="s">
        <v>604</v>
      </c>
      <c r="C61" s="120" t="s">
        <v>380</v>
      </c>
      <c r="D61" s="121" t="s">
        <v>468</v>
      </c>
      <c r="E61" s="121" t="s">
        <v>186</v>
      </c>
      <c r="F61" s="121" t="s">
        <v>158</v>
      </c>
      <c r="G61" s="121">
        <v>16</v>
      </c>
      <c r="H61" s="366">
        <v>62.885199999999998</v>
      </c>
      <c r="I61" s="366">
        <v>38.490099999999998</v>
      </c>
      <c r="J61" s="118" t="s">
        <v>27</v>
      </c>
      <c r="K61" s="118" t="s">
        <v>27</v>
      </c>
      <c r="L61" s="119"/>
      <c r="M61" s="119"/>
      <c r="N61" s="120"/>
      <c r="O61" s="119">
        <v>0.43692399999999998</v>
      </c>
      <c r="P61" s="118" t="s">
        <v>27</v>
      </c>
      <c r="Q61" s="119">
        <v>0.14976200000000001</v>
      </c>
      <c r="R61" s="119"/>
      <c r="S61" s="118" t="s">
        <v>27</v>
      </c>
      <c r="T61" s="118" t="s">
        <v>27</v>
      </c>
      <c r="U61" s="116"/>
      <c r="V61" s="116"/>
      <c r="W61" s="116"/>
      <c r="X61" s="118">
        <v>101.961986</v>
      </c>
      <c r="Y61" s="119"/>
      <c r="Z61" s="118" t="s">
        <v>85</v>
      </c>
      <c r="AA61" s="116"/>
      <c r="AB61" s="501"/>
      <c r="AC61" s="18">
        <v>48.184426635366364</v>
      </c>
      <c r="AD61" s="18">
        <v>51.373790721835988</v>
      </c>
      <c r="AE61" s="18" t="s">
        <v>27</v>
      </c>
      <c r="AF61" s="18" t="s">
        <v>27</v>
      </c>
      <c r="AG61" s="18" t="s">
        <v>27</v>
      </c>
      <c r="AH61" s="18" t="s">
        <v>27</v>
      </c>
      <c r="AI61" s="18" t="s">
        <v>27</v>
      </c>
      <c r="AJ61" s="18">
        <v>0.31853648040557447</v>
      </c>
      <c r="AK61" s="18" t="s">
        <v>27</v>
      </c>
      <c r="AL61" s="18">
        <v>0.12324616239207915</v>
      </c>
      <c r="AM61" s="18" t="s">
        <v>27</v>
      </c>
      <c r="AN61" s="18" t="s">
        <v>27</v>
      </c>
      <c r="AO61" s="18" t="s">
        <v>27</v>
      </c>
      <c r="AP61" s="18" t="s">
        <v>27</v>
      </c>
      <c r="AQ61" s="18" t="s">
        <v>27</v>
      </c>
      <c r="AR61" s="18">
        <v>100</v>
      </c>
      <c r="AS61" s="18"/>
      <c r="AT61" s="281" t="s">
        <v>134</v>
      </c>
      <c r="AU61" s="53" t="str">
        <f t="shared" ref="AU61:AU71" si="11">Z61</f>
        <v>po</v>
      </c>
      <c r="AV61" s="44">
        <f t="shared" ref="AV61:AV71" si="12">AC61/AD61</f>
        <v>0.93791845916649452</v>
      </c>
      <c r="AW61" s="86">
        <f t="shared" ref="AW61:AW71" si="13">SUM(AC61,AJ61,AK61,AL61,AO61,AG61)/AD61</f>
        <v>0.94651783710980597</v>
      </c>
      <c r="AX61" s="18"/>
      <c r="AY61" s="18"/>
    </row>
    <row r="62" spans="1:51" s="36" customFormat="1" x14ac:dyDescent="0.2">
      <c r="A62" s="44" t="s">
        <v>444</v>
      </c>
      <c r="B62" s="139" t="s">
        <v>451</v>
      </c>
      <c r="C62" s="18" t="s">
        <v>381</v>
      </c>
      <c r="D62" s="121" t="s">
        <v>468</v>
      </c>
      <c r="E62" s="3" t="s">
        <v>186</v>
      </c>
      <c r="F62" s="3" t="s">
        <v>158</v>
      </c>
      <c r="G62" s="3">
        <v>47</v>
      </c>
      <c r="H62" s="78">
        <v>61.781480000000002</v>
      </c>
      <c r="I62" s="78">
        <v>37.531320000000001</v>
      </c>
      <c r="J62" s="18">
        <v>6.1107000000000002E-2</v>
      </c>
      <c r="K62" s="18" t="s">
        <v>27</v>
      </c>
      <c r="L62" s="18" t="s">
        <v>27</v>
      </c>
      <c r="M62" s="18" t="s">
        <v>27</v>
      </c>
      <c r="N62" s="18" t="s">
        <v>27</v>
      </c>
      <c r="O62" s="18">
        <v>0.49380099999999999</v>
      </c>
      <c r="P62" s="18" t="s">
        <v>27</v>
      </c>
      <c r="Q62" s="18">
        <v>3.7974000000000001E-2</v>
      </c>
      <c r="R62" s="18" t="s">
        <v>27</v>
      </c>
      <c r="S62" s="18" t="s">
        <v>27</v>
      </c>
      <c r="T62" s="18" t="s">
        <v>27</v>
      </c>
      <c r="U62" s="18"/>
      <c r="V62" s="18"/>
      <c r="W62" s="18"/>
      <c r="X62" s="18">
        <v>99.905682000000027</v>
      </c>
      <c r="Y62" s="18"/>
      <c r="Z62" s="118" t="s">
        <v>85</v>
      </c>
      <c r="AA62" s="18"/>
      <c r="AB62" s="501"/>
      <c r="AC62" s="18">
        <v>48.345686379723524</v>
      </c>
      <c r="AD62" s="18">
        <v>51.159652455198831</v>
      </c>
      <c r="AE62" s="18">
        <v>9.5085811318590618E-2</v>
      </c>
      <c r="AF62" s="18" t="s">
        <v>27</v>
      </c>
      <c r="AG62" s="18" t="s">
        <v>27</v>
      </c>
      <c r="AH62" s="18" t="s">
        <v>27</v>
      </c>
      <c r="AI62" s="18" t="s">
        <v>27</v>
      </c>
      <c r="AJ62" s="18">
        <v>0.36766002711599627</v>
      </c>
      <c r="AK62" s="18" t="s">
        <v>27</v>
      </c>
      <c r="AL62" s="18">
        <v>3.1915326643029596E-2</v>
      </c>
      <c r="AM62" s="18" t="s">
        <v>27</v>
      </c>
      <c r="AN62" s="18" t="s">
        <v>27</v>
      </c>
      <c r="AO62" s="18" t="s">
        <v>27</v>
      </c>
      <c r="AP62" s="18" t="s">
        <v>27</v>
      </c>
      <c r="AQ62" s="18" t="s">
        <v>27</v>
      </c>
      <c r="AR62" s="18">
        <v>99.999999999999986</v>
      </c>
      <c r="AS62" s="18"/>
      <c r="AT62" s="281" t="s">
        <v>134</v>
      </c>
      <c r="AU62" s="53" t="str">
        <f t="shared" si="11"/>
        <v>po</v>
      </c>
      <c r="AV62" s="44">
        <f t="shared" si="12"/>
        <v>0.94499638014664911</v>
      </c>
      <c r="AW62" s="86">
        <f t="shared" si="13"/>
        <v>0.95280674113588648</v>
      </c>
      <c r="AX62" s="18"/>
      <c r="AY62" s="18"/>
    </row>
    <row r="63" spans="1:51" s="36" customFormat="1" x14ac:dyDescent="0.2">
      <c r="A63" s="120" t="s">
        <v>180</v>
      </c>
      <c r="B63" s="248" t="s">
        <v>604</v>
      </c>
      <c r="C63" s="120" t="s">
        <v>380</v>
      </c>
      <c r="D63" s="121" t="s">
        <v>468</v>
      </c>
      <c r="E63" s="121" t="s">
        <v>186</v>
      </c>
      <c r="F63" s="121" t="s">
        <v>152</v>
      </c>
      <c r="G63" s="121">
        <v>4</v>
      </c>
      <c r="H63" s="366">
        <v>61.342399999999998</v>
      </c>
      <c r="I63" s="366">
        <v>38.517400000000002</v>
      </c>
      <c r="J63" s="118" t="s">
        <v>27</v>
      </c>
      <c r="K63" s="118" t="s">
        <v>27</v>
      </c>
      <c r="L63" s="119"/>
      <c r="M63" s="119"/>
      <c r="N63" s="120"/>
      <c r="O63" s="119">
        <v>0.58118700000000001</v>
      </c>
      <c r="P63" s="118" t="s">
        <v>27</v>
      </c>
      <c r="Q63" s="118" t="s">
        <v>27</v>
      </c>
      <c r="R63" s="119"/>
      <c r="S63" s="118" t="s">
        <v>27</v>
      </c>
      <c r="T63" s="118" t="s">
        <v>27</v>
      </c>
      <c r="U63" s="116"/>
      <c r="V63" s="116"/>
      <c r="W63" s="116"/>
      <c r="X63" s="118">
        <v>100.44098700000001</v>
      </c>
      <c r="Y63" s="119"/>
      <c r="Z63" s="118" t="s">
        <v>85</v>
      </c>
      <c r="AA63" s="116"/>
      <c r="AB63" s="501"/>
      <c r="AC63" s="18">
        <v>47.5557293926882</v>
      </c>
      <c r="AD63" s="18">
        <v>52.015571082520097</v>
      </c>
      <c r="AE63" s="18" t="s">
        <v>27</v>
      </c>
      <c r="AF63" s="18" t="s">
        <v>27</v>
      </c>
      <c r="AG63" s="18" t="s">
        <v>27</v>
      </c>
      <c r="AH63" s="18" t="s">
        <v>27</v>
      </c>
      <c r="AI63" s="18" t="s">
        <v>27</v>
      </c>
      <c r="AJ63" s="18">
        <v>0.42869952479168844</v>
      </c>
      <c r="AK63" s="18" t="s">
        <v>27</v>
      </c>
      <c r="AL63" s="18" t="s">
        <v>27</v>
      </c>
      <c r="AM63" s="18" t="s">
        <v>27</v>
      </c>
      <c r="AN63" s="18" t="s">
        <v>27</v>
      </c>
      <c r="AO63" s="18" t="s">
        <v>27</v>
      </c>
      <c r="AP63" s="18" t="s">
        <v>27</v>
      </c>
      <c r="AQ63" s="18" t="s">
        <v>27</v>
      </c>
      <c r="AR63" s="18">
        <v>99.999999999999972</v>
      </c>
      <c r="AS63" s="18"/>
      <c r="AT63" s="281" t="s">
        <v>134</v>
      </c>
      <c r="AU63" s="53" t="str">
        <f t="shared" si="11"/>
        <v>po</v>
      </c>
      <c r="AV63" s="44">
        <f t="shared" si="12"/>
        <v>0.91425948812987978</v>
      </c>
      <c r="AW63" s="86">
        <f t="shared" si="13"/>
        <v>0.92250124181766646</v>
      </c>
      <c r="AX63" s="18"/>
      <c r="AY63" s="18"/>
    </row>
    <row r="64" spans="1:51" s="36" customFormat="1" x14ac:dyDescent="0.2">
      <c r="A64" s="44" t="s">
        <v>444</v>
      </c>
      <c r="B64" s="139" t="s">
        <v>451</v>
      </c>
      <c r="C64" s="18" t="s">
        <v>381</v>
      </c>
      <c r="D64" s="121" t="s">
        <v>468</v>
      </c>
      <c r="E64" s="3" t="s">
        <v>186</v>
      </c>
      <c r="F64" s="3" t="s">
        <v>152</v>
      </c>
      <c r="G64" s="3">
        <v>45</v>
      </c>
      <c r="H64" s="78">
        <v>61.476840000000003</v>
      </c>
      <c r="I64" s="78">
        <v>38.377549999999999</v>
      </c>
      <c r="J64" s="18">
        <v>1.5776999999999999E-2</v>
      </c>
      <c r="K64" s="18" t="s">
        <v>27</v>
      </c>
      <c r="L64" s="18" t="s">
        <v>27</v>
      </c>
      <c r="M64" s="18" t="s">
        <v>27</v>
      </c>
      <c r="N64" s="18" t="s">
        <v>27</v>
      </c>
      <c r="O64" s="18">
        <v>0.58599999999999997</v>
      </c>
      <c r="P64" s="18" t="s">
        <v>27</v>
      </c>
      <c r="Q64" s="18" t="s">
        <v>27</v>
      </c>
      <c r="R64" s="18" t="s">
        <v>27</v>
      </c>
      <c r="S64" s="18" t="s">
        <v>27</v>
      </c>
      <c r="T64" s="18" t="s">
        <v>27</v>
      </c>
      <c r="U64" s="18"/>
      <c r="V64" s="18"/>
      <c r="W64" s="18"/>
      <c r="X64" s="18">
        <v>100.45616699999999</v>
      </c>
      <c r="Y64" s="18"/>
      <c r="Z64" s="118" t="s">
        <v>85</v>
      </c>
      <c r="AA64" s="18"/>
      <c r="AB64" s="501"/>
      <c r="AC64" s="18">
        <v>47.687022685296682</v>
      </c>
      <c r="AD64" s="18">
        <v>51.856146694566284</v>
      </c>
      <c r="AE64" s="18">
        <v>2.4335396617038332E-2</v>
      </c>
      <c r="AF64" s="18" t="s">
        <v>27</v>
      </c>
      <c r="AG64" s="18" t="s">
        <v>27</v>
      </c>
      <c r="AH64" s="18" t="s">
        <v>27</v>
      </c>
      <c r="AI64" s="18" t="s">
        <v>27</v>
      </c>
      <c r="AJ64" s="18">
        <v>0.4324952235199902</v>
      </c>
      <c r="AK64" s="18" t="s">
        <v>27</v>
      </c>
      <c r="AL64" s="18" t="s">
        <v>27</v>
      </c>
      <c r="AM64" s="18" t="s">
        <v>27</v>
      </c>
      <c r="AN64" s="18" t="s">
        <v>27</v>
      </c>
      <c r="AO64" s="18" t="s">
        <v>27</v>
      </c>
      <c r="AP64" s="18" t="s">
        <v>27</v>
      </c>
      <c r="AQ64" s="18" t="s">
        <v>27</v>
      </c>
      <c r="AR64" s="18">
        <v>100</v>
      </c>
      <c r="AS64" s="18"/>
      <c r="AT64" s="281" t="s">
        <v>134</v>
      </c>
      <c r="AU64" s="53" t="str">
        <f t="shared" si="11"/>
        <v>po</v>
      </c>
      <c r="AV64" s="44">
        <f t="shared" si="12"/>
        <v>0.9196021248199211</v>
      </c>
      <c r="AW64" s="86">
        <f t="shared" si="13"/>
        <v>0.92794241331199512</v>
      </c>
      <c r="AX64" s="18"/>
      <c r="AY64" s="18"/>
    </row>
    <row r="65" spans="1:51" s="36" customFormat="1" x14ac:dyDescent="0.2">
      <c r="A65" s="120" t="s">
        <v>180</v>
      </c>
      <c r="B65" s="248" t="s">
        <v>604</v>
      </c>
      <c r="C65" s="120" t="s">
        <v>380</v>
      </c>
      <c r="D65" s="121" t="s">
        <v>468</v>
      </c>
      <c r="E65" s="121" t="s">
        <v>186</v>
      </c>
      <c r="F65" s="121" t="s">
        <v>152</v>
      </c>
      <c r="G65" s="121">
        <v>3</v>
      </c>
      <c r="H65" s="366">
        <v>62.273000000000003</v>
      </c>
      <c r="I65" s="366">
        <v>38.630600000000001</v>
      </c>
      <c r="J65" s="118" t="s">
        <v>27</v>
      </c>
      <c r="K65" s="118" t="s">
        <v>27</v>
      </c>
      <c r="L65" s="119"/>
      <c r="M65" s="119"/>
      <c r="N65" s="120"/>
      <c r="O65" s="119">
        <v>0.58850199999999997</v>
      </c>
      <c r="P65" s="118" t="s">
        <v>27</v>
      </c>
      <c r="Q65" s="118" t="s">
        <v>27</v>
      </c>
      <c r="R65" s="119"/>
      <c r="S65" s="118" t="s">
        <v>27</v>
      </c>
      <c r="T65" s="118" t="s">
        <v>27</v>
      </c>
      <c r="U65" s="116"/>
      <c r="V65" s="116"/>
      <c r="W65" s="116"/>
      <c r="X65" s="118">
        <v>101.49210200000002</v>
      </c>
      <c r="Y65" s="119"/>
      <c r="Z65" s="118" t="s">
        <v>85</v>
      </c>
      <c r="AA65" s="116"/>
      <c r="AB65" s="501"/>
      <c r="AC65" s="18">
        <v>47.856179988393833</v>
      </c>
      <c r="AD65" s="18">
        <v>51.713510237307162</v>
      </c>
      <c r="AE65" s="18" t="s">
        <v>27</v>
      </c>
      <c r="AF65" s="18" t="s">
        <v>27</v>
      </c>
      <c r="AG65" s="18" t="s">
        <v>27</v>
      </c>
      <c r="AH65" s="18" t="s">
        <v>27</v>
      </c>
      <c r="AI65" s="18" t="s">
        <v>27</v>
      </c>
      <c r="AJ65" s="18">
        <v>0.43030977429901462</v>
      </c>
      <c r="AK65" s="18" t="s">
        <v>27</v>
      </c>
      <c r="AL65" s="18" t="s">
        <v>27</v>
      </c>
      <c r="AM65" s="18" t="s">
        <v>27</v>
      </c>
      <c r="AN65" s="18" t="s">
        <v>27</v>
      </c>
      <c r="AO65" s="18" t="s">
        <v>27</v>
      </c>
      <c r="AP65" s="18" t="s">
        <v>27</v>
      </c>
      <c r="AQ65" s="18" t="s">
        <v>27</v>
      </c>
      <c r="AR65" s="18">
        <v>100.00000000000001</v>
      </c>
      <c r="AS65" s="18"/>
      <c r="AT65" s="281" t="s">
        <v>134</v>
      </c>
      <c r="AU65" s="53" t="str">
        <f t="shared" si="11"/>
        <v>po</v>
      </c>
      <c r="AV65" s="44">
        <f t="shared" si="12"/>
        <v>0.92540962252973169</v>
      </c>
      <c r="AW65" s="86">
        <f t="shared" si="13"/>
        <v>0.93373065454485438</v>
      </c>
      <c r="AX65" s="18"/>
      <c r="AY65" s="18"/>
    </row>
    <row r="66" spans="1:51" s="36" customFormat="1" x14ac:dyDescent="0.2">
      <c r="A66" s="120" t="s">
        <v>180</v>
      </c>
      <c r="B66" s="248" t="s">
        <v>604</v>
      </c>
      <c r="C66" s="120" t="s">
        <v>380</v>
      </c>
      <c r="D66" s="121" t="s">
        <v>468</v>
      </c>
      <c r="E66" s="121" t="s">
        <v>186</v>
      </c>
      <c r="F66" s="121" t="s">
        <v>152</v>
      </c>
      <c r="G66" s="121">
        <v>10</v>
      </c>
      <c r="H66" s="366">
        <v>63.707900000000002</v>
      </c>
      <c r="I66" s="366">
        <v>37.174700000000001</v>
      </c>
      <c r="J66" s="118" t="s">
        <v>27</v>
      </c>
      <c r="K66" s="118" t="s">
        <v>27</v>
      </c>
      <c r="L66" s="119"/>
      <c r="M66" s="119"/>
      <c r="N66" s="120"/>
      <c r="O66" s="119">
        <v>0.61620399999999997</v>
      </c>
      <c r="P66" s="118" t="s">
        <v>27</v>
      </c>
      <c r="Q66" s="118" t="s">
        <v>27</v>
      </c>
      <c r="R66" s="119"/>
      <c r="S66" s="118" t="s">
        <v>27</v>
      </c>
      <c r="T66" s="118" t="s">
        <v>27</v>
      </c>
      <c r="U66" s="116"/>
      <c r="V66" s="116"/>
      <c r="W66" s="116"/>
      <c r="X66" s="118">
        <v>101.49880399999999</v>
      </c>
      <c r="Y66" s="119"/>
      <c r="Z66" s="118" t="s">
        <v>85</v>
      </c>
      <c r="AA66" s="116"/>
      <c r="AB66" s="501"/>
      <c r="AC66" s="18">
        <v>49.366656601470105</v>
      </c>
      <c r="AD66" s="18">
        <v>50.179025375471973</v>
      </c>
      <c r="AE66" s="18" t="s">
        <v>27</v>
      </c>
      <c r="AF66" s="18" t="s">
        <v>27</v>
      </c>
      <c r="AG66" s="18" t="s">
        <v>27</v>
      </c>
      <c r="AH66" s="18" t="s">
        <v>27</v>
      </c>
      <c r="AI66" s="18" t="s">
        <v>27</v>
      </c>
      <c r="AJ66" s="18">
        <v>0.45431802305790853</v>
      </c>
      <c r="AK66" s="18" t="s">
        <v>27</v>
      </c>
      <c r="AL66" s="18" t="s">
        <v>27</v>
      </c>
      <c r="AM66" s="18" t="s">
        <v>27</v>
      </c>
      <c r="AN66" s="18" t="s">
        <v>27</v>
      </c>
      <c r="AO66" s="18" t="s">
        <v>27</v>
      </c>
      <c r="AP66" s="18" t="s">
        <v>27</v>
      </c>
      <c r="AQ66" s="18" t="s">
        <v>27</v>
      </c>
      <c r="AR66" s="18">
        <v>99.999999999999986</v>
      </c>
      <c r="AS66" s="18"/>
      <c r="AT66" s="281" t="s">
        <v>134</v>
      </c>
      <c r="AU66" s="53" t="str">
        <f t="shared" si="11"/>
        <v>po</v>
      </c>
      <c r="AV66" s="44">
        <f t="shared" si="12"/>
        <v>0.98381059082110112</v>
      </c>
      <c r="AW66" s="86">
        <f t="shared" si="13"/>
        <v>0.99286453357224869</v>
      </c>
      <c r="AX66" s="18"/>
      <c r="AY66" s="18"/>
    </row>
    <row r="67" spans="1:51" s="62" customFormat="1" x14ac:dyDescent="0.2">
      <c r="A67" s="44" t="s">
        <v>444</v>
      </c>
      <c r="B67" s="139" t="s">
        <v>451</v>
      </c>
      <c r="C67" s="18" t="s">
        <v>381</v>
      </c>
      <c r="D67" s="121" t="s">
        <v>468</v>
      </c>
      <c r="E67" s="3" t="s">
        <v>186</v>
      </c>
      <c r="F67" s="3" t="s">
        <v>152</v>
      </c>
      <c r="G67" s="3">
        <v>44</v>
      </c>
      <c r="H67" s="78">
        <v>61.897300000000001</v>
      </c>
      <c r="I67" s="78">
        <v>38.567860000000003</v>
      </c>
      <c r="J67" s="18" t="s">
        <v>27</v>
      </c>
      <c r="K67" s="18" t="s">
        <v>27</v>
      </c>
      <c r="L67" s="18" t="s">
        <v>27</v>
      </c>
      <c r="M67" s="18" t="s">
        <v>27</v>
      </c>
      <c r="N67" s="18" t="s">
        <v>27</v>
      </c>
      <c r="O67" s="18">
        <v>0.61787300000000001</v>
      </c>
      <c r="P67" s="18" t="s">
        <v>27</v>
      </c>
      <c r="Q67" s="18" t="s">
        <v>27</v>
      </c>
      <c r="R67" s="18" t="s">
        <v>27</v>
      </c>
      <c r="S67" s="18" t="s">
        <v>27</v>
      </c>
      <c r="T67" s="18" t="s">
        <v>27</v>
      </c>
      <c r="U67" s="18"/>
      <c r="V67" s="18"/>
      <c r="W67" s="18"/>
      <c r="X67" s="18">
        <v>101.083033</v>
      </c>
      <c r="Y67" s="18"/>
      <c r="Z67" s="118" t="s">
        <v>85</v>
      </c>
      <c r="AA67" s="18"/>
      <c r="AB67" s="501"/>
      <c r="AC67" s="18">
        <v>47.73512013176947</v>
      </c>
      <c r="AD67" s="18">
        <v>51.811501745916466</v>
      </c>
      <c r="AE67" s="18" t="s">
        <v>27</v>
      </c>
      <c r="AF67" s="18" t="s">
        <v>27</v>
      </c>
      <c r="AG67" s="18" t="s">
        <v>27</v>
      </c>
      <c r="AH67" s="18" t="s">
        <v>27</v>
      </c>
      <c r="AI67" s="18" t="s">
        <v>27</v>
      </c>
      <c r="AJ67" s="18">
        <v>0.45337812231406266</v>
      </c>
      <c r="AK67" s="18" t="s">
        <v>27</v>
      </c>
      <c r="AL67" s="18" t="s">
        <v>27</v>
      </c>
      <c r="AM67" s="18" t="s">
        <v>27</v>
      </c>
      <c r="AN67" s="18" t="s">
        <v>27</v>
      </c>
      <c r="AO67" s="18" t="s">
        <v>27</v>
      </c>
      <c r="AP67" s="18" t="s">
        <v>27</v>
      </c>
      <c r="AQ67" s="18" t="s">
        <v>27</v>
      </c>
      <c r="AR67" s="18">
        <v>100</v>
      </c>
      <c r="AS67" s="18"/>
      <c r="AT67" s="281" t="s">
        <v>134</v>
      </c>
      <c r="AU67" s="53" t="str">
        <f t="shared" si="11"/>
        <v>po</v>
      </c>
      <c r="AV67" s="44">
        <f t="shared" si="12"/>
        <v>0.92132284383229102</v>
      </c>
      <c r="AW67" s="86">
        <f t="shared" si="13"/>
        <v>0.93007337425577552</v>
      </c>
      <c r="AX67" s="18"/>
      <c r="AY67" s="18"/>
    </row>
    <row r="68" spans="1:51" s="62" customFormat="1" x14ac:dyDescent="0.2">
      <c r="A68" s="120" t="s">
        <v>180</v>
      </c>
      <c r="B68" s="248" t="s">
        <v>604</v>
      </c>
      <c r="C68" s="120" t="s">
        <v>380</v>
      </c>
      <c r="D68" s="121" t="s">
        <v>468</v>
      </c>
      <c r="E68" s="121" t="s">
        <v>186</v>
      </c>
      <c r="F68" s="121" t="s">
        <v>158</v>
      </c>
      <c r="G68" s="121">
        <v>18</v>
      </c>
      <c r="H68" s="366">
        <v>61.378300000000003</v>
      </c>
      <c r="I68" s="366">
        <v>37.582599999999999</v>
      </c>
      <c r="J68" s="118" t="s">
        <v>27</v>
      </c>
      <c r="K68" s="118" t="s">
        <v>27</v>
      </c>
      <c r="L68" s="119"/>
      <c r="M68" s="119"/>
      <c r="N68" s="120"/>
      <c r="O68" s="119">
        <v>0.66664900000000005</v>
      </c>
      <c r="P68" s="118" t="s">
        <v>27</v>
      </c>
      <c r="Q68" s="119">
        <v>6.4165E-2</v>
      </c>
      <c r="R68" s="119"/>
      <c r="S68" s="118" t="s">
        <v>27</v>
      </c>
      <c r="T68" s="118" t="s">
        <v>27</v>
      </c>
      <c r="U68" s="116"/>
      <c r="V68" s="116"/>
      <c r="W68" s="116"/>
      <c r="X68" s="118">
        <v>99.691714000000019</v>
      </c>
      <c r="Y68" s="119"/>
      <c r="Z68" s="118" t="s">
        <v>85</v>
      </c>
      <c r="AA68" s="116"/>
      <c r="AB68" s="501"/>
      <c r="AC68" s="18">
        <v>48.121607518253505</v>
      </c>
      <c r="AD68" s="18">
        <v>51.327063293328322</v>
      </c>
      <c r="AE68" s="18" t="s">
        <v>27</v>
      </c>
      <c r="AF68" s="18" t="s">
        <v>27</v>
      </c>
      <c r="AG68" s="18" t="s">
        <v>27</v>
      </c>
      <c r="AH68" s="18" t="s">
        <v>27</v>
      </c>
      <c r="AI68" s="18" t="s">
        <v>27</v>
      </c>
      <c r="AJ68" s="18">
        <v>0.49729893622875415</v>
      </c>
      <c r="AK68" s="18" t="s">
        <v>27</v>
      </c>
      <c r="AL68" s="18">
        <v>5.4030252189418516E-2</v>
      </c>
      <c r="AM68" s="18" t="s">
        <v>27</v>
      </c>
      <c r="AN68" s="18" t="s">
        <v>27</v>
      </c>
      <c r="AO68" s="18" t="s">
        <v>27</v>
      </c>
      <c r="AP68" s="18" t="s">
        <v>27</v>
      </c>
      <c r="AQ68" s="18" t="s">
        <v>27</v>
      </c>
      <c r="AR68" s="18">
        <v>100</v>
      </c>
      <c r="AS68" s="18"/>
      <c r="AT68" s="281" t="s">
        <v>134</v>
      </c>
      <c r="AU68" s="53" t="str">
        <f t="shared" si="11"/>
        <v>po</v>
      </c>
      <c r="AV68" s="44">
        <f t="shared" si="12"/>
        <v>0.93754842826763729</v>
      </c>
      <c r="AW68" s="86">
        <f t="shared" si="13"/>
        <v>0.94828991926756823</v>
      </c>
      <c r="AX68" s="18"/>
      <c r="AY68" s="18"/>
    </row>
    <row r="69" spans="1:51" s="62" customFormat="1" x14ac:dyDescent="0.2">
      <c r="A69" s="120" t="s">
        <v>180</v>
      </c>
      <c r="B69" s="248" t="s">
        <v>604</v>
      </c>
      <c r="C69" s="120" t="s">
        <v>380</v>
      </c>
      <c r="D69" s="121" t="s">
        <v>468</v>
      </c>
      <c r="E69" s="121" t="s">
        <v>186</v>
      </c>
      <c r="F69" s="121" t="s">
        <v>152</v>
      </c>
      <c r="G69" s="121">
        <v>7</v>
      </c>
      <c r="H69" s="366">
        <v>61.044199999999996</v>
      </c>
      <c r="I69" s="366">
        <v>39.094799999999999</v>
      </c>
      <c r="J69" s="118" t="s">
        <v>27</v>
      </c>
      <c r="K69" s="118" t="s">
        <v>27</v>
      </c>
      <c r="L69" s="119"/>
      <c r="M69" s="119"/>
      <c r="N69" s="120"/>
      <c r="O69" s="119">
        <v>0.67784299999999997</v>
      </c>
      <c r="P69" s="118" t="s">
        <v>27</v>
      </c>
      <c r="Q69" s="119">
        <v>4.0224999999999997E-2</v>
      </c>
      <c r="R69" s="119"/>
      <c r="S69" s="118" t="s">
        <v>27</v>
      </c>
      <c r="T69" s="119">
        <v>0.100566</v>
      </c>
      <c r="U69" s="116"/>
      <c r="V69" s="116"/>
      <c r="W69" s="116"/>
      <c r="X69" s="118">
        <v>100.957634</v>
      </c>
      <c r="Y69" s="119"/>
      <c r="Z69" s="118" t="s">
        <v>85</v>
      </c>
      <c r="AA69" s="116"/>
      <c r="AB69" s="501"/>
      <c r="AC69" s="18">
        <v>46.985375939684275</v>
      </c>
      <c r="AD69" s="18">
        <v>52.416934560850557</v>
      </c>
      <c r="AE69" s="18" t="s">
        <v>27</v>
      </c>
      <c r="AF69" s="18" t="s">
        <v>27</v>
      </c>
      <c r="AG69" s="18" t="s">
        <v>27</v>
      </c>
      <c r="AH69" s="18" t="s">
        <v>27</v>
      </c>
      <c r="AI69" s="18" t="s">
        <v>27</v>
      </c>
      <c r="AJ69" s="18">
        <v>0.4964121952552269</v>
      </c>
      <c r="AK69" s="18" t="s">
        <v>27</v>
      </c>
      <c r="AL69" s="18">
        <v>3.3252773735104921E-2</v>
      </c>
      <c r="AM69" s="18" t="s">
        <v>27</v>
      </c>
      <c r="AN69" s="18" t="s">
        <v>27</v>
      </c>
      <c r="AO69" s="18">
        <v>6.8024530474828565E-2</v>
      </c>
      <c r="AP69" s="18" t="s">
        <v>27</v>
      </c>
      <c r="AQ69" s="18" t="s">
        <v>27</v>
      </c>
      <c r="AR69" s="18">
        <v>100</v>
      </c>
      <c r="AS69" s="18"/>
      <c r="AT69" s="281" t="s">
        <v>134</v>
      </c>
      <c r="AU69" s="53" t="str">
        <f t="shared" si="11"/>
        <v>po</v>
      </c>
      <c r="AV69" s="44">
        <f t="shared" si="12"/>
        <v>0.89637778960803571</v>
      </c>
      <c r="AW69" s="86">
        <f t="shared" si="13"/>
        <v>0.90778039268798705</v>
      </c>
      <c r="AX69" s="18"/>
      <c r="AY69" s="18"/>
    </row>
    <row r="70" spans="1:51" s="62" customFormat="1" x14ac:dyDescent="0.2">
      <c r="A70" s="44" t="s">
        <v>444</v>
      </c>
      <c r="B70" s="139" t="s">
        <v>451</v>
      </c>
      <c r="C70" s="18" t="s">
        <v>381</v>
      </c>
      <c r="D70" s="121" t="s">
        <v>468</v>
      </c>
      <c r="E70" s="3" t="s">
        <v>186</v>
      </c>
      <c r="F70" s="3" t="s">
        <v>152</v>
      </c>
      <c r="G70" s="3">
        <v>41</v>
      </c>
      <c r="H70" s="78">
        <v>61.004519999999999</v>
      </c>
      <c r="I70" s="78">
        <v>38.364429999999999</v>
      </c>
      <c r="J70" s="18" t="s">
        <v>27</v>
      </c>
      <c r="K70" s="18" t="s">
        <v>27</v>
      </c>
      <c r="L70" s="18" t="s">
        <v>27</v>
      </c>
      <c r="M70" s="18" t="s">
        <v>27</v>
      </c>
      <c r="N70" s="18" t="s">
        <v>27</v>
      </c>
      <c r="O70" s="18">
        <v>0.81129200000000001</v>
      </c>
      <c r="P70" s="18" t="s">
        <v>27</v>
      </c>
      <c r="Q70" s="18" t="s">
        <v>27</v>
      </c>
      <c r="R70" s="18" t="s">
        <v>27</v>
      </c>
      <c r="S70" s="18" t="s">
        <v>27</v>
      </c>
      <c r="T70" s="18" t="s">
        <v>27</v>
      </c>
      <c r="U70" s="18"/>
      <c r="V70" s="18"/>
      <c r="W70" s="18"/>
      <c r="X70" s="18">
        <v>100.18024199999999</v>
      </c>
      <c r="Y70" s="18"/>
      <c r="Z70" s="118" t="s">
        <v>85</v>
      </c>
      <c r="AA70" s="18"/>
      <c r="AB70" s="501"/>
      <c r="AC70" s="18">
        <v>47.435519001565631</v>
      </c>
      <c r="AD70" s="18">
        <v>51.96425629877065</v>
      </c>
      <c r="AE70" s="18" t="s">
        <v>27</v>
      </c>
      <c r="AF70" s="18" t="s">
        <v>27</v>
      </c>
      <c r="AG70" s="18" t="s">
        <v>27</v>
      </c>
      <c r="AH70" s="18" t="s">
        <v>27</v>
      </c>
      <c r="AI70" s="18" t="s">
        <v>27</v>
      </c>
      <c r="AJ70" s="18">
        <v>0.60022469966372793</v>
      </c>
      <c r="AK70" s="18" t="s">
        <v>27</v>
      </c>
      <c r="AL70" s="18" t="s">
        <v>27</v>
      </c>
      <c r="AM70" s="18" t="s">
        <v>27</v>
      </c>
      <c r="AN70" s="18" t="s">
        <v>27</v>
      </c>
      <c r="AO70" s="18" t="s">
        <v>27</v>
      </c>
      <c r="AP70" s="18" t="s">
        <v>27</v>
      </c>
      <c r="AQ70" s="18" t="s">
        <v>27</v>
      </c>
      <c r="AR70" s="18">
        <v>100</v>
      </c>
      <c r="AS70" s="18"/>
      <c r="AT70" s="281" t="s">
        <v>134</v>
      </c>
      <c r="AU70" s="53" t="str">
        <f t="shared" si="11"/>
        <v>po</v>
      </c>
      <c r="AV70" s="44">
        <f t="shared" si="12"/>
        <v>0.9128489923695462</v>
      </c>
      <c r="AW70" s="86">
        <f t="shared" si="13"/>
        <v>0.92439971477790139</v>
      </c>
      <c r="AX70" s="18"/>
      <c r="AY70" s="18"/>
    </row>
    <row r="71" spans="1:51" s="62" customFormat="1" x14ac:dyDescent="0.2">
      <c r="A71" s="44" t="s">
        <v>444</v>
      </c>
      <c r="B71" s="139" t="s">
        <v>451</v>
      </c>
      <c r="C71" s="18" t="s">
        <v>381</v>
      </c>
      <c r="D71" s="121" t="s">
        <v>468</v>
      </c>
      <c r="E71" s="3" t="s">
        <v>186</v>
      </c>
      <c r="F71" s="3" t="s">
        <v>158</v>
      </c>
      <c r="G71" s="3">
        <v>49</v>
      </c>
      <c r="H71" s="78">
        <v>61.234720000000003</v>
      </c>
      <c r="I71" s="78">
        <v>38.444389999999999</v>
      </c>
      <c r="J71" s="18">
        <v>2.4518000000000002E-2</v>
      </c>
      <c r="K71" s="18" t="s">
        <v>27</v>
      </c>
      <c r="L71" s="18" t="s">
        <v>27</v>
      </c>
      <c r="M71" s="18" t="s">
        <v>27</v>
      </c>
      <c r="N71" s="18" t="s">
        <v>27</v>
      </c>
      <c r="O71" s="18">
        <v>0.99018300000000004</v>
      </c>
      <c r="P71" s="18" t="s">
        <v>27</v>
      </c>
      <c r="Q71" s="18">
        <v>4.9156999999999999E-2</v>
      </c>
      <c r="R71" s="18" t="s">
        <v>27</v>
      </c>
      <c r="S71" s="18" t="s">
        <v>27</v>
      </c>
      <c r="T71" s="18" t="s">
        <v>27</v>
      </c>
      <c r="U71" s="18"/>
      <c r="V71" s="18"/>
      <c r="W71" s="18"/>
      <c r="X71" s="18">
        <v>100.742968</v>
      </c>
      <c r="Y71" s="18"/>
      <c r="Z71" s="118" t="s">
        <v>85</v>
      </c>
      <c r="AA71" s="18"/>
      <c r="AB71" s="501"/>
      <c r="AC71" s="18">
        <v>47.378281111603073</v>
      </c>
      <c r="AD71" s="18">
        <v>51.814207759652277</v>
      </c>
      <c r="AE71" s="18">
        <v>3.7721758967146884E-2</v>
      </c>
      <c r="AF71" s="18" t="s">
        <v>27</v>
      </c>
      <c r="AG71" s="18" t="s">
        <v>27</v>
      </c>
      <c r="AH71" s="18" t="s">
        <v>27</v>
      </c>
      <c r="AI71" s="18" t="s">
        <v>27</v>
      </c>
      <c r="AJ71" s="18">
        <v>0.7289404609925465</v>
      </c>
      <c r="AK71" s="18" t="s">
        <v>27</v>
      </c>
      <c r="AL71" s="18">
        <v>4.0848908784942094E-2</v>
      </c>
      <c r="AM71" s="18" t="s">
        <v>27</v>
      </c>
      <c r="AN71" s="18" t="s">
        <v>27</v>
      </c>
      <c r="AO71" s="18" t="s">
        <v>27</v>
      </c>
      <c r="AP71" s="18" t="s">
        <v>27</v>
      </c>
      <c r="AQ71" s="18" t="s">
        <v>27</v>
      </c>
      <c r="AR71" s="18">
        <v>99.999999999999986</v>
      </c>
      <c r="AS71" s="18"/>
      <c r="AT71" s="281" t="s">
        <v>134</v>
      </c>
      <c r="AU71" s="53" t="str">
        <f t="shared" si="11"/>
        <v>po</v>
      </c>
      <c r="AV71" s="44">
        <f t="shared" si="12"/>
        <v>0.91438783222111797</v>
      </c>
      <c r="AW71" s="86">
        <f t="shared" si="13"/>
        <v>0.9292445559473258</v>
      </c>
      <c r="AX71" s="18"/>
      <c r="AY71" s="18"/>
    </row>
    <row r="72" spans="1:51" s="36" customFormat="1" ht="16" thickBot="1" x14ac:dyDescent="0.25">
      <c r="A72" s="120"/>
      <c r="B72" s="120"/>
      <c r="C72" s="120"/>
      <c r="D72" s="121"/>
      <c r="E72" s="121"/>
      <c r="F72" s="121"/>
      <c r="G72" s="121"/>
      <c r="H72" s="366"/>
      <c r="I72" s="366"/>
      <c r="J72" s="118"/>
      <c r="K72" s="118"/>
      <c r="L72" s="119"/>
      <c r="M72" s="119"/>
      <c r="N72" s="120"/>
      <c r="O72" s="119"/>
      <c r="P72" s="118"/>
      <c r="Q72" s="119"/>
      <c r="R72" s="119"/>
      <c r="S72" s="118"/>
      <c r="T72" s="118"/>
      <c r="U72" s="116"/>
      <c r="V72" s="116"/>
      <c r="W72" s="116"/>
      <c r="X72" s="118"/>
      <c r="Y72" s="119"/>
      <c r="Z72" s="118"/>
      <c r="AA72" s="116"/>
      <c r="AB72" s="501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23"/>
      <c r="AU72" s="62"/>
      <c r="AV72" s="86"/>
      <c r="AW72" s="399"/>
      <c r="AX72" s="53" t="s">
        <v>84</v>
      </c>
      <c r="AY72" s="62"/>
    </row>
    <row r="73" spans="1:51" s="36" customFormat="1" x14ac:dyDescent="0.2">
      <c r="A73" s="120"/>
      <c r="B73" s="120"/>
      <c r="C73" s="120"/>
      <c r="D73" s="121"/>
      <c r="E73" s="339" t="s">
        <v>379</v>
      </c>
      <c r="F73" s="336" t="s">
        <v>386</v>
      </c>
      <c r="G73" s="336" t="s">
        <v>511</v>
      </c>
      <c r="H73" s="364">
        <v>61.820532727272727</v>
      </c>
      <c r="I73" s="364">
        <v>38.252340909090918</v>
      </c>
      <c r="J73" s="100">
        <v>9.2183636363636374E-3</v>
      </c>
      <c r="K73" s="100" t="s">
        <v>27</v>
      </c>
      <c r="L73" s="100" t="s">
        <v>27</v>
      </c>
      <c r="M73" s="100" t="s">
        <v>27</v>
      </c>
      <c r="N73" s="100" t="s">
        <v>27</v>
      </c>
      <c r="O73" s="100">
        <v>0.64240527272727277</v>
      </c>
      <c r="P73" s="100" t="s">
        <v>27</v>
      </c>
      <c r="Q73" s="100">
        <v>3.1025727272727278E-2</v>
      </c>
      <c r="R73" s="100" t="s">
        <v>27</v>
      </c>
      <c r="S73" s="100" t="s">
        <v>27</v>
      </c>
      <c r="T73" s="100">
        <v>9.142363636363636E-3</v>
      </c>
      <c r="U73" s="467"/>
      <c r="V73" s="467"/>
      <c r="W73" s="467"/>
      <c r="X73" s="99">
        <v>100.76466536363637</v>
      </c>
      <c r="Y73" s="119"/>
      <c r="Z73" s="118"/>
      <c r="AA73" s="116"/>
      <c r="AB73" s="501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322" t="s">
        <v>469</v>
      </c>
      <c r="AU73" s="53" t="s">
        <v>129</v>
      </c>
      <c r="AV73" s="209">
        <f>AVERAGE(AV61:AV71)</f>
        <v>0.92804386835567343</v>
      </c>
      <c r="AW73" s="209">
        <f>AVERAGE(AW61:AW71)</f>
        <v>0.93783194349354704</v>
      </c>
      <c r="AX73" s="317">
        <f>COUNT(AV61:AV71)</f>
        <v>11</v>
      </c>
      <c r="AY73" s="62"/>
    </row>
    <row r="74" spans="1:51" s="36" customFormat="1" x14ac:dyDescent="0.2">
      <c r="A74" s="120"/>
      <c r="B74" s="120"/>
      <c r="C74" s="120"/>
      <c r="D74" s="121"/>
      <c r="E74" s="340"/>
      <c r="F74" s="3"/>
      <c r="G74" s="3" t="s">
        <v>83</v>
      </c>
      <c r="H74" s="78">
        <v>0.84034920080988884</v>
      </c>
      <c r="I74" s="78">
        <v>0.5721899477525717</v>
      </c>
      <c r="J74" s="18">
        <v>1.9103274568893824E-2</v>
      </c>
      <c r="K74" s="18" t="s">
        <v>27</v>
      </c>
      <c r="L74" s="18" t="s">
        <v>27</v>
      </c>
      <c r="M74" s="18" t="s">
        <v>27</v>
      </c>
      <c r="N74" s="18" t="s">
        <v>27</v>
      </c>
      <c r="O74" s="18">
        <v>0.15058040443304088</v>
      </c>
      <c r="P74" s="18" t="s">
        <v>27</v>
      </c>
      <c r="Q74" s="18">
        <v>4.629658360849298E-2</v>
      </c>
      <c r="R74" s="18" t="s">
        <v>27</v>
      </c>
      <c r="S74" s="18" t="s">
        <v>27</v>
      </c>
      <c r="T74" s="18">
        <v>3.0321789878807379E-2</v>
      </c>
      <c r="U74" s="116"/>
      <c r="V74" s="116"/>
      <c r="W74" s="116"/>
      <c r="X74" s="98">
        <v>0.71213289243163536</v>
      </c>
      <c r="Y74" s="119"/>
      <c r="Z74" s="118"/>
      <c r="AA74" s="116"/>
      <c r="AB74" s="501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23"/>
      <c r="AU74" s="53" t="s">
        <v>195</v>
      </c>
      <c r="AV74" s="209">
        <f>STDEV(AV61:AV71)</f>
        <v>2.3062209151775117E-2</v>
      </c>
      <c r="AW74" s="209">
        <f>STDEV(AW61:AW71)</f>
        <v>2.2371315178381018E-2</v>
      </c>
      <c r="AX74" s="62"/>
      <c r="AY74" s="62"/>
    </row>
    <row r="75" spans="1:51" s="36" customFormat="1" x14ac:dyDescent="0.2">
      <c r="A75" s="120"/>
      <c r="B75" s="120"/>
      <c r="C75" s="120"/>
      <c r="D75" s="121"/>
      <c r="E75" s="340"/>
      <c r="F75" s="121"/>
      <c r="G75" s="3" t="s">
        <v>82</v>
      </c>
      <c r="H75" s="366">
        <v>61.004519999999999</v>
      </c>
      <c r="I75" s="366">
        <v>37.174700000000001</v>
      </c>
      <c r="J75" s="119" t="s">
        <v>27</v>
      </c>
      <c r="K75" s="119" t="s">
        <v>27</v>
      </c>
      <c r="L75" s="119" t="s">
        <v>27</v>
      </c>
      <c r="M75" s="119" t="s">
        <v>27</v>
      </c>
      <c r="N75" s="119" t="s">
        <v>27</v>
      </c>
      <c r="O75" s="119">
        <v>0.43692399999999998</v>
      </c>
      <c r="P75" s="119" t="s">
        <v>27</v>
      </c>
      <c r="Q75" s="119" t="s">
        <v>27</v>
      </c>
      <c r="R75" s="119" t="s">
        <v>27</v>
      </c>
      <c r="S75" s="119" t="s">
        <v>27</v>
      </c>
      <c r="T75" s="119" t="s">
        <v>27</v>
      </c>
      <c r="U75" s="116"/>
      <c r="V75" s="116"/>
      <c r="W75" s="116"/>
      <c r="X75" s="468"/>
      <c r="Y75" s="119"/>
      <c r="Z75" s="118"/>
      <c r="AA75" s="116"/>
      <c r="AB75" s="501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23"/>
      <c r="AU75" s="53" t="s">
        <v>82</v>
      </c>
      <c r="AV75" s="209">
        <f>MIN(AV61:AV71)</f>
        <v>0.89637778960803571</v>
      </c>
      <c r="AW75" s="209">
        <f>MIN(AW61:AW71)</f>
        <v>0.90778039268798705</v>
      </c>
      <c r="AX75" s="62"/>
      <c r="AY75" s="62"/>
    </row>
    <row r="76" spans="1:51" s="36" customFormat="1" ht="16" thickBot="1" x14ac:dyDescent="0.25">
      <c r="A76" s="114"/>
      <c r="B76" s="114"/>
      <c r="C76" s="114"/>
      <c r="D76" s="115"/>
      <c r="E76" s="341"/>
      <c r="F76" s="342"/>
      <c r="G76" s="178" t="s">
        <v>81</v>
      </c>
      <c r="H76" s="367">
        <v>63.707900000000002</v>
      </c>
      <c r="I76" s="367">
        <v>39.094799999999999</v>
      </c>
      <c r="J76" s="343">
        <v>6.1107000000000002E-2</v>
      </c>
      <c r="K76" s="343" t="s">
        <v>27</v>
      </c>
      <c r="L76" s="343" t="s">
        <v>27</v>
      </c>
      <c r="M76" s="343" t="s">
        <v>27</v>
      </c>
      <c r="N76" s="343" t="s">
        <v>27</v>
      </c>
      <c r="O76" s="343">
        <v>0.99018300000000004</v>
      </c>
      <c r="P76" s="343" t="s">
        <v>27</v>
      </c>
      <c r="Q76" s="343">
        <v>0.14976200000000001</v>
      </c>
      <c r="R76" s="343" t="s">
        <v>27</v>
      </c>
      <c r="S76" s="343" t="s">
        <v>27</v>
      </c>
      <c r="T76" s="343">
        <v>0.100566</v>
      </c>
      <c r="U76" s="469"/>
      <c r="V76" s="469"/>
      <c r="W76" s="469"/>
      <c r="X76" s="470"/>
      <c r="Y76" s="113"/>
      <c r="Z76" s="112"/>
      <c r="AA76" s="111"/>
      <c r="AB76" s="496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39"/>
      <c r="AU76" s="166" t="s">
        <v>81</v>
      </c>
      <c r="AV76" s="316">
        <f>MAX(AV61:AV71)</f>
        <v>0.98381059082110112</v>
      </c>
      <c r="AW76" s="316">
        <f>MAX(AW61:AW71)</f>
        <v>0.99286453357224869</v>
      </c>
      <c r="AX76" s="94"/>
      <c r="AY76" s="94"/>
    </row>
    <row r="77" spans="1:51" s="36" customFormat="1" x14ac:dyDescent="0.2">
      <c r="A77" s="120"/>
      <c r="B77" s="120"/>
      <c r="C77" s="120"/>
      <c r="D77" s="121"/>
      <c r="E77" s="121"/>
      <c r="F77" s="121"/>
      <c r="G77" s="121"/>
      <c r="H77" s="366"/>
      <c r="I77" s="366"/>
      <c r="J77" s="118"/>
      <c r="K77" s="118"/>
      <c r="L77" s="119"/>
      <c r="M77" s="119"/>
      <c r="N77" s="120"/>
      <c r="O77" s="119"/>
      <c r="P77" s="118"/>
      <c r="Q77" s="119"/>
      <c r="R77" s="119"/>
      <c r="S77" s="118"/>
      <c r="T77" s="118"/>
      <c r="U77" s="116"/>
      <c r="V77" s="116"/>
      <c r="W77" s="116"/>
      <c r="X77" s="118"/>
      <c r="Y77" s="119"/>
      <c r="Z77" s="118"/>
      <c r="AA77" s="116"/>
      <c r="AB77" s="501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23"/>
      <c r="AU77" s="18"/>
      <c r="AV77" s="44"/>
      <c r="AW77" s="44"/>
      <c r="AX77" s="62"/>
      <c r="AY77" s="62"/>
    </row>
    <row r="78" spans="1:51" s="86" customFormat="1" x14ac:dyDescent="0.2">
      <c r="A78" s="64"/>
      <c r="B78" s="64"/>
      <c r="C78" s="63"/>
      <c r="D78" s="64"/>
      <c r="E78" s="64"/>
      <c r="F78" s="64"/>
      <c r="G78" s="395"/>
      <c r="H78" s="154"/>
      <c r="I78" s="15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64"/>
      <c r="V78" s="19"/>
      <c r="W78" s="19"/>
      <c r="X78" s="19"/>
      <c r="Y78" s="38"/>
      <c r="Z78" s="63"/>
      <c r="AA78" s="38"/>
      <c r="AB78" s="496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64"/>
      <c r="AV78" s="64"/>
      <c r="AW78" s="64"/>
      <c r="AX78" s="200"/>
      <c r="AY78" s="200"/>
    </row>
    <row r="79" spans="1:51" s="439" customFormat="1" x14ac:dyDescent="0.2">
      <c r="A79" s="44" t="s">
        <v>444</v>
      </c>
      <c r="B79" s="417" t="s">
        <v>451</v>
      </c>
      <c r="C79" s="76" t="s">
        <v>153</v>
      </c>
      <c r="D79" s="76" t="s">
        <v>375</v>
      </c>
      <c r="E79" s="76" t="s">
        <v>249</v>
      </c>
      <c r="F79" s="387"/>
      <c r="G79" s="387">
        <v>1</v>
      </c>
      <c r="H79" s="78">
        <v>60.485599999999998</v>
      </c>
      <c r="I79" s="78">
        <v>36.974800000000002</v>
      </c>
      <c r="J79" s="18" t="s">
        <v>27</v>
      </c>
      <c r="K79" s="18" t="s">
        <v>27</v>
      </c>
      <c r="L79" s="18" t="s">
        <v>27</v>
      </c>
      <c r="M79" s="18">
        <v>7.1800000000000003E-2</v>
      </c>
      <c r="N79" s="387"/>
      <c r="O79" s="18">
        <v>1.9297</v>
      </c>
      <c r="P79" s="18">
        <v>0.2414</v>
      </c>
      <c r="Q79" s="18">
        <v>3.6200000000000003E-2</v>
      </c>
      <c r="R79" s="18" t="s">
        <v>27</v>
      </c>
      <c r="S79" s="18" t="s">
        <v>27</v>
      </c>
      <c r="T79" s="18" t="s">
        <v>27</v>
      </c>
      <c r="U79" s="387"/>
      <c r="V79" s="387"/>
      <c r="W79" s="18"/>
      <c r="X79" s="18">
        <v>99.739499999999978</v>
      </c>
      <c r="Y79" s="387"/>
      <c r="Z79" s="387" t="s">
        <v>85</v>
      </c>
      <c r="AA79" s="387"/>
      <c r="AB79" s="501"/>
      <c r="AC79" s="18">
        <v>47.600101102285628</v>
      </c>
      <c r="AD79" s="18">
        <v>50.686936029452312</v>
      </c>
      <c r="AE79" s="18" t="s">
        <v>27</v>
      </c>
      <c r="AF79" s="18" t="s">
        <v>27</v>
      </c>
      <c r="AG79" s="18" t="s">
        <v>27</v>
      </c>
      <c r="AH79" s="18">
        <v>5.7437003761151809E-2</v>
      </c>
      <c r="AI79" s="18" t="s">
        <v>27</v>
      </c>
      <c r="AJ79" s="18">
        <v>1.4449096982793956</v>
      </c>
      <c r="AK79" s="18">
        <v>0.18001922744073623</v>
      </c>
      <c r="AL79" s="18">
        <v>3.0596938780803825E-2</v>
      </c>
      <c r="AM79" s="18" t="s">
        <v>27</v>
      </c>
      <c r="AN79" s="18" t="s">
        <v>27</v>
      </c>
      <c r="AO79" s="18" t="s">
        <v>27</v>
      </c>
      <c r="AP79" s="18" t="s">
        <v>27</v>
      </c>
      <c r="AQ79" s="18" t="s">
        <v>27</v>
      </c>
      <c r="AR79" s="18">
        <v>100.00000000000003</v>
      </c>
      <c r="AS79" s="18"/>
      <c r="AT79" s="387" t="s">
        <v>131</v>
      </c>
      <c r="AU79" s="18" t="str">
        <f t="shared" ref="AU79:AU91" si="14">Z79</f>
        <v>po</v>
      </c>
      <c r="AV79" s="44">
        <f t="shared" ref="AV79:AV91" si="15">AC79/AD79</f>
        <v>0.93909998968229136</v>
      </c>
      <c r="AW79" s="44">
        <f t="shared" ref="AW79:AW91" si="16">SUM(AC79,AJ79,AK79,AL79,AN79:AO79)/AD79</f>
        <v>0.97176177581864354</v>
      </c>
      <c r="AX79" s="18"/>
      <c r="AY79" s="18"/>
    </row>
    <row r="80" spans="1:51" s="439" customFormat="1" x14ac:dyDescent="0.2">
      <c r="A80" s="44" t="s">
        <v>444</v>
      </c>
      <c r="B80" s="417" t="s">
        <v>451</v>
      </c>
      <c r="C80" s="76" t="s">
        <v>153</v>
      </c>
      <c r="D80" s="76" t="s">
        <v>375</v>
      </c>
      <c r="E80" s="76" t="s">
        <v>249</v>
      </c>
      <c r="F80" s="387"/>
      <c r="G80" s="387">
        <v>2</v>
      </c>
      <c r="H80" s="78">
        <v>60.4694</v>
      </c>
      <c r="I80" s="78">
        <v>36.7714</v>
      </c>
      <c r="J80" s="18">
        <v>2.7400000000000001E-2</v>
      </c>
      <c r="K80" s="18" t="s">
        <v>27</v>
      </c>
      <c r="L80" s="18" t="s">
        <v>27</v>
      </c>
      <c r="M80" s="18">
        <v>6.9800000000000001E-2</v>
      </c>
      <c r="N80" s="387"/>
      <c r="O80" s="18">
        <v>2.4661</v>
      </c>
      <c r="P80" s="18">
        <v>0.26390000000000002</v>
      </c>
      <c r="Q80" s="18">
        <v>4.4600000000000001E-2</v>
      </c>
      <c r="R80" s="18" t="s">
        <v>27</v>
      </c>
      <c r="S80" s="18" t="s">
        <v>27</v>
      </c>
      <c r="T80" s="18">
        <v>0.20380000000000001</v>
      </c>
      <c r="U80" s="387"/>
      <c r="V80" s="387"/>
      <c r="W80" s="18"/>
      <c r="X80" s="18">
        <v>100.31640000000002</v>
      </c>
      <c r="Y80" s="387"/>
      <c r="Z80" s="387" t="s">
        <v>85</v>
      </c>
      <c r="AA80" s="387"/>
      <c r="AB80" s="501"/>
      <c r="AC80" s="18">
        <v>47.437371281604356</v>
      </c>
      <c r="AD80" s="18">
        <v>50.249233831062199</v>
      </c>
      <c r="AE80" s="18">
        <v>4.2742591409088565E-2</v>
      </c>
      <c r="AF80" s="18" t="s">
        <v>27</v>
      </c>
      <c r="AG80" s="18" t="s">
        <v>27</v>
      </c>
      <c r="AH80" s="18">
        <v>5.5661105572673737E-2</v>
      </c>
      <c r="AI80" s="18" t="s">
        <v>27</v>
      </c>
      <c r="AJ80" s="18">
        <v>1.8407324384271566</v>
      </c>
      <c r="AK80" s="18">
        <v>0.1961779045568123</v>
      </c>
      <c r="AL80" s="18">
        <v>3.757797205096728E-2</v>
      </c>
      <c r="AM80" s="18" t="s">
        <v>27</v>
      </c>
      <c r="AN80" s="18" t="s">
        <v>27</v>
      </c>
      <c r="AO80" s="18">
        <v>0.14050287531675626</v>
      </c>
      <c r="AP80" s="18" t="s">
        <v>27</v>
      </c>
      <c r="AQ80" s="18" t="s">
        <v>27</v>
      </c>
      <c r="AR80" s="18">
        <v>100.00000000000001</v>
      </c>
      <c r="AS80" s="18"/>
      <c r="AT80" s="387" t="s">
        <v>131</v>
      </c>
      <c r="AU80" s="18" t="str">
        <f t="shared" si="14"/>
        <v>po</v>
      </c>
      <c r="AV80" s="44">
        <f t="shared" si="15"/>
        <v>0.94404168312473546</v>
      </c>
      <c r="AW80" s="44">
        <f t="shared" si="16"/>
        <v>0.98812178189397204</v>
      </c>
      <c r="AX80" s="18"/>
      <c r="AY80" s="18"/>
    </row>
    <row r="81" spans="1:51" s="439" customFormat="1" x14ac:dyDescent="0.2">
      <c r="A81" s="44" t="s">
        <v>444</v>
      </c>
      <c r="B81" s="417" t="s">
        <v>451</v>
      </c>
      <c r="C81" s="76" t="s">
        <v>153</v>
      </c>
      <c r="D81" s="76" t="s">
        <v>375</v>
      </c>
      <c r="E81" s="76" t="s">
        <v>249</v>
      </c>
      <c r="F81" s="387"/>
      <c r="G81" s="387">
        <v>4</v>
      </c>
      <c r="H81" s="78">
        <v>61.308</v>
      </c>
      <c r="I81" s="78">
        <v>36.997300000000003</v>
      </c>
      <c r="J81" s="18">
        <v>3.1399999999999997E-2</v>
      </c>
      <c r="K81" s="18" t="s">
        <v>27</v>
      </c>
      <c r="L81" s="18" t="s">
        <v>27</v>
      </c>
      <c r="M81" s="18">
        <v>6.3399999999999998E-2</v>
      </c>
      <c r="N81" s="387"/>
      <c r="O81" s="18">
        <v>1.1974</v>
      </c>
      <c r="P81" s="18">
        <v>0.1593</v>
      </c>
      <c r="Q81" s="18">
        <v>3.6600000000000001E-2</v>
      </c>
      <c r="R81" s="18" t="s">
        <v>27</v>
      </c>
      <c r="S81" s="18" t="s">
        <v>27</v>
      </c>
      <c r="T81" s="18" t="s">
        <v>27</v>
      </c>
      <c r="U81" s="387"/>
      <c r="V81" s="387"/>
      <c r="W81" s="18"/>
      <c r="X81" s="18">
        <v>99.79340000000002</v>
      </c>
      <c r="Y81" s="387"/>
      <c r="Z81" s="387" t="s">
        <v>85</v>
      </c>
      <c r="AA81" s="387"/>
      <c r="AB81" s="501"/>
      <c r="AC81" s="18">
        <v>48.193686953735671</v>
      </c>
      <c r="AD81" s="18">
        <v>50.661419995739955</v>
      </c>
      <c r="AE81" s="18">
        <v>4.908264775029933E-2</v>
      </c>
      <c r="AF81" s="18" t="s">
        <v>27</v>
      </c>
      <c r="AG81" s="18" t="s">
        <v>27</v>
      </c>
      <c r="AH81" s="18">
        <v>5.0660994591465565E-2</v>
      </c>
      <c r="AI81" s="18" t="s">
        <v>27</v>
      </c>
      <c r="AJ81" s="18">
        <v>0.89558597648334071</v>
      </c>
      <c r="AK81" s="18">
        <v>0.11866278177253833</v>
      </c>
      <c r="AL81" s="18">
        <v>3.0900649926715033E-2</v>
      </c>
      <c r="AM81" s="18" t="s">
        <v>27</v>
      </c>
      <c r="AN81" s="18" t="s">
        <v>27</v>
      </c>
      <c r="AO81" s="18" t="s">
        <v>27</v>
      </c>
      <c r="AP81" s="18" t="s">
        <v>27</v>
      </c>
      <c r="AQ81" s="18" t="s">
        <v>27</v>
      </c>
      <c r="AR81" s="18">
        <v>100</v>
      </c>
      <c r="AS81" s="18"/>
      <c r="AT81" s="387" t="s">
        <v>131</v>
      </c>
      <c r="AU81" s="18" t="str">
        <f t="shared" si="14"/>
        <v>po</v>
      </c>
      <c r="AV81" s="44">
        <f t="shared" si="15"/>
        <v>0.9512896985080207</v>
      </c>
      <c r="AW81" s="44">
        <f t="shared" si="16"/>
        <v>0.97191978365507092</v>
      </c>
      <c r="AX81" s="18"/>
      <c r="AY81" s="18"/>
    </row>
    <row r="82" spans="1:51" s="439" customFormat="1" x14ac:dyDescent="0.2">
      <c r="A82" s="44" t="s">
        <v>444</v>
      </c>
      <c r="B82" s="417" t="s">
        <v>451</v>
      </c>
      <c r="C82" s="76" t="s">
        <v>153</v>
      </c>
      <c r="D82" s="76" t="s">
        <v>375</v>
      </c>
      <c r="E82" s="76" t="s">
        <v>248</v>
      </c>
      <c r="F82" s="387"/>
      <c r="G82" s="387">
        <v>5</v>
      </c>
      <c r="H82" s="78">
        <v>61.3459</v>
      </c>
      <c r="I82" s="78">
        <v>35.8399</v>
      </c>
      <c r="J82" s="18">
        <v>8.5699999999999998E-2</v>
      </c>
      <c r="K82" s="18" t="s">
        <v>27</v>
      </c>
      <c r="L82" s="18" t="s">
        <v>27</v>
      </c>
      <c r="M82" s="18" t="s">
        <v>27</v>
      </c>
      <c r="N82" s="387"/>
      <c r="O82" s="18">
        <v>1.1369</v>
      </c>
      <c r="P82" s="18" t="s">
        <v>27</v>
      </c>
      <c r="Q82" s="18">
        <v>0.22700000000000001</v>
      </c>
      <c r="R82" s="18">
        <v>3.6900000000000002E-2</v>
      </c>
      <c r="S82" s="18" t="s">
        <v>27</v>
      </c>
      <c r="T82" s="18" t="s">
        <v>27</v>
      </c>
      <c r="U82" s="387"/>
      <c r="V82" s="387"/>
      <c r="W82" s="18"/>
      <c r="X82" s="18">
        <v>98.672300000000007</v>
      </c>
      <c r="Y82" s="387"/>
      <c r="Z82" s="387" t="s">
        <v>85</v>
      </c>
      <c r="AA82" s="387"/>
      <c r="AB82" s="501"/>
      <c r="AC82" s="18">
        <v>48.936663496753191</v>
      </c>
      <c r="AD82" s="18">
        <v>49.80236036463225</v>
      </c>
      <c r="AE82" s="18">
        <v>0.13594241045134753</v>
      </c>
      <c r="AF82" s="18" t="s">
        <v>27</v>
      </c>
      <c r="AG82" s="18" t="s">
        <v>27</v>
      </c>
      <c r="AH82" s="18" t="s">
        <v>27</v>
      </c>
      <c r="AI82" s="18" t="s">
        <v>27</v>
      </c>
      <c r="AJ82" s="18">
        <v>0.86291120247034991</v>
      </c>
      <c r="AK82" s="18" t="s">
        <v>27</v>
      </c>
      <c r="AL82" s="18">
        <v>0.19448593343164483</v>
      </c>
      <c r="AM82" s="18">
        <v>6.7636592261232906E-2</v>
      </c>
      <c r="AN82" s="18" t="s">
        <v>27</v>
      </c>
      <c r="AO82" s="18" t="s">
        <v>27</v>
      </c>
      <c r="AP82" s="18" t="s">
        <v>27</v>
      </c>
      <c r="AQ82" s="18" t="s">
        <v>27</v>
      </c>
      <c r="AR82" s="18">
        <v>100.00000000000003</v>
      </c>
      <c r="AS82" s="18"/>
      <c r="AT82" s="387" t="s">
        <v>131</v>
      </c>
      <c r="AU82" s="18" t="str">
        <f t="shared" si="14"/>
        <v>po</v>
      </c>
      <c r="AV82" s="44">
        <f t="shared" si="15"/>
        <v>0.98261735264070249</v>
      </c>
      <c r="AW82" s="44">
        <f t="shared" si="16"/>
        <v>1.0038492205313039</v>
      </c>
      <c r="AX82" s="18"/>
      <c r="AY82" s="18"/>
    </row>
    <row r="83" spans="1:51" s="439" customFormat="1" x14ac:dyDescent="0.2">
      <c r="A83" s="44" t="s">
        <v>444</v>
      </c>
      <c r="B83" s="417" t="s">
        <v>451</v>
      </c>
      <c r="C83" s="76" t="s">
        <v>153</v>
      </c>
      <c r="D83" s="76" t="s">
        <v>375</v>
      </c>
      <c r="E83" s="76" t="s">
        <v>248</v>
      </c>
      <c r="F83" s="387"/>
      <c r="G83" s="387">
        <v>6</v>
      </c>
      <c r="H83" s="78">
        <v>58.549300000000002</v>
      </c>
      <c r="I83" s="78">
        <v>35.6</v>
      </c>
      <c r="J83" s="18">
        <v>0.2858</v>
      </c>
      <c r="K83" s="18" t="s">
        <v>27</v>
      </c>
      <c r="L83" s="18" t="s">
        <v>27</v>
      </c>
      <c r="M83" s="18" t="s">
        <v>27</v>
      </c>
      <c r="N83" s="387"/>
      <c r="O83" s="18">
        <v>3.8578000000000001</v>
      </c>
      <c r="P83" s="18">
        <v>0.1123</v>
      </c>
      <c r="Q83" s="18">
        <v>5.1299999999999998E-2</v>
      </c>
      <c r="R83" s="18">
        <v>0.18390000000000001</v>
      </c>
      <c r="S83" s="18" t="s">
        <v>27</v>
      </c>
      <c r="T83" s="18" t="s">
        <v>27</v>
      </c>
      <c r="U83" s="387"/>
      <c r="V83" s="387"/>
      <c r="W83" s="18"/>
      <c r="X83" s="18">
        <v>98.6404</v>
      </c>
      <c r="Y83" s="387"/>
      <c r="Z83" s="387" t="s">
        <v>85</v>
      </c>
      <c r="AA83" s="387"/>
      <c r="AB83" s="501"/>
      <c r="AC83" s="18">
        <v>46.695434331022909</v>
      </c>
      <c r="AD83" s="18">
        <v>49.458055081321788</v>
      </c>
      <c r="AE83" s="18">
        <v>0.45325256190510405</v>
      </c>
      <c r="AF83" s="18" t="s">
        <v>27</v>
      </c>
      <c r="AG83" s="18" t="s">
        <v>27</v>
      </c>
      <c r="AH83" s="18" t="s">
        <v>27</v>
      </c>
      <c r="AI83" s="18" t="s">
        <v>27</v>
      </c>
      <c r="AJ83" s="18">
        <v>2.9274362617000662</v>
      </c>
      <c r="AK83" s="18">
        <v>8.4870784026781068E-2</v>
      </c>
      <c r="AL83" s="18">
        <v>4.3942382712418029E-2</v>
      </c>
      <c r="AM83" s="18">
        <v>0.33700859731093452</v>
      </c>
      <c r="AN83" s="18" t="s">
        <v>27</v>
      </c>
      <c r="AO83" s="18" t="s">
        <v>27</v>
      </c>
      <c r="AP83" s="18" t="s">
        <v>27</v>
      </c>
      <c r="AQ83" s="18" t="s">
        <v>27</v>
      </c>
      <c r="AR83" s="18">
        <v>100</v>
      </c>
      <c r="AS83" s="18"/>
      <c r="AT83" s="387" t="s">
        <v>131</v>
      </c>
      <c r="AU83" s="18" t="str">
        <f t="shared" si="14"/>
        <v>po</v>
      </c>
      <c r="AV83" s="44">
        <f t="shared" si="15"/>
        <v>0.94414214740639479</v>
      </c>
      <c r="AW83" s="44">
        <f t="shared" si="16"/>
        <v>1.0059369232707915</v>
      </c>
      <c r="AX83" s="18"/>
      <c r="AY83" s="18"/>
    </row>
    <row r="84" spans="1:51" s="439" customFormat="1" x14ac:dyDescent="0.2">
      <c r="A84" s="44" t="s">
        <v>444</v>
      </c>
      <c r="B84" s="417" t="s">
        <v>451</v>
      </c>
      <c r="C84" s="76" t="s">
        <v>153</v>
      </c>
      <c r="D84" s="76" t="s">
        <v>375</v>
      </c>
      <c r="E84" s="76" t="s">
        <v>250</v>
      </c>
      <c r="F84" s="387"/>
      <c r="G84" s="387">
        <v>7</v>
      </c>
      <c r="H84" s="78">
        <v>61.8035</v>
      </c>
      <c r="I84" s="78">
        <v>36.51</v>
      </c>
      <c r="J84" s="18">
        <v>8.6599999999999996E-2</v>
      </c>
      <c r="K84" s="18" t="s">
        <v>27</v>
      </c>
      <c r="L84" s="18" t="s">
        <v>27</v>
      </c>
      <c r="M84" s="18" t="s">
        <v>27</v>
      </c>
      <c r="N84" s="387"/>
      <c r="O84" s="18">
        <v>1.234</v>
      </c>
      <c r="P84" s="18">
        <v>0.16420000000000001</v>
      </c>
      <c r="Q84" s="18">
        <v>4.5100000000000001E-2</v>
      </c>
      <c r="R84" s="18" t="s">
        <v>27</v>
      </c>
      <c r="S84" s="18" t="s">
        <v>27</v>
      </c>
      <c r="T84" s="18" t="s">
        <v>27</v>
      </c>
      <c r="U84" s="387"/>
      <c r="V84" s="387"/>
      <c r="W84" s="18"/>
      <c r="X84" s="18">
        <v>99.843400000000003</v>
      </c>
      <c r="Y84" s="387"/>
      <c r="Z84" s="387" t="s">
        <v>85</v>
      </c>
      <c r="AA84" s="387"/>
      <c r="AB84" s="501"/>
      <c r="AC84" s="18">
        <v>48.682478021929079</v>
      </c>
      <c r="AD84" s="18">
        <v>50.096312894042427</v>
      </c>
      <c r="AE84" s="18">
        <v>0.13564469988815803</v>
      </c>
      <c r="AF84" s="18" t="s">
        <v>27</v>
      </c>
      <c r="AG84" s="18" t="s">
        <v>27</v>
      </c>
      <c r="AH84" s="18" t="s">
        <v>27</v>
      </c>
      <c r="AI84" s="18" t="s">
        <v>27</v>
      </c>
      <c r="AJ84" s="18">
        <v>0.9248467887716999</v>
      </c>
      <c r="AK84" s="18">
        <v>0.12256275218678341</v>
      </c>
      <c r="AL84" s="18">
        <v>3.8154843181861464E-2</v>
      </c>
      <c r="AM84" s="18" t="s">
        <v>27</v>
      </c>
      <c r="AN84" s="18" t="s">
        <v>27</v>
      </c>
      <c r="AO84" s="18" t="s">
        <v>27</v>
      </c>
      <c r="AP84" s="18" t="s">
        <v>27</v>
      </c>
      <c r="AQ84" s="18" t="s">
        <v>27</v>
      </c>
      <c r="AR84" s="18">
        <v>100.00000000000001</v>
      </c>
      <c r="AS84" s="18"/>
      <c r="AT84" s="387" t="s">
        <v>131</v>
      </c>
      <c r="AU84" s="18" t="str">
        <f t="shared" si="14"/>
        <v>po</v>
      </c>
      <c r="AV84" s="44">
        <f t="shared" si="15"/>
        <v>0.97177766605091842</v>
      </c>
      <c r="AW84" s="44">
        <f t="shared" si="16"/>
        <v>0.99344721259891289</v>
      </c>
      <c r="AX84" s="18"/>
      <c r="AY84" s="18"/>
    </row>
    <row r="85" spans="1:51" s="439" customFormat="1" x14ac:dyDescent="0.2">
      <c r="A85" s="44" t="s">
        <v>444</v>
      </c>
      <c r="B85" s="417" t="s">
        <v>451</v>
      </c>
      <c r="C85" s="76" t="s">
        <v>153</v>
      </c>
      <c r="D85" s="76" t="s">
        <v>375</v>
      </c>
      <c r="E85" s="164" t="s">
        <v>543</v>
      </c>
      <c r="F85" s="387"/>
      <c r="G85" s="387">
        <v>14</v>
      </c>
      <c r="H85" s="78">
        <v>59.313699999999997</v>
      </c>
      <c r="I85" s="78">
        <v>36.8371</v>
      </c>
      <c r="J85" s="18" t="s">
        <v>27</v>
      </c>
      <c r="K85" s="18" t="s">
        <v>27</v>
      </c>
      <c r="L85" s="18" t="s">
        <v>27</v>
      </c>
      <c r="M85" s="18">
        <v>5.8500000000000003E-2</v>
      </c>
      <c r="N85" s="387"/>
      <c r="O85" s="18">
        <v>2.1608000000000001</v>
      </c>
      <c r="P85" s="18">
        <v>0.24229999999999999</v>
      </c>
      <c r="Q85" s="18">
        <v>8.3900000000000002E-2</v>
      </c>
      <c r="R85" s="18" t="s">
        <v>27</v>
      </c>
      <c r="S85" s="18" t="s">
        <v>27</v>
      </c>
      <c r="T85" s="18" t="s">
        <v>27</v>
      </c>
      <c r="U85" s="387"/>
      <c r="V85" s="387"/>
      <c r="W85" s="18"/>
      <c r="X85" s="18">
        <v>98.696299999999994</v>
      </c>
      <c r="Y85" s="387"/>
      <c r="Z85" s="387" t="s">
        <v>85</v>
      </c>
      <c r="AA85" s="387"/>
      <c r="AB85" s="501"/>
      <c r="AC85" s="18">
        <v>47.10539429585134</v>
      </c>
      <c r="AD85" s="18">
        <v>50.960699894791603</v>
      </c>
      <c r="AE85" s="18" t="s">
        <v>27</v>
      </c>
      <c r="AF85" s="18" t="s">
        <v>27</v>
      </c>
      <c r="AG85" s="18" t="s">
        <v>27</v>
      </c>
      <c r="AH85" s="18">
        <v>4.7226193638198383E-2</v>
      </c>
      <c r="AI85" s="18" t="s">
        <v>27</v>
      </c>
      <c r="AJ85" s="18">
        <v>1.6327708019258993</v>
      </c>
      <c r="AK85" s="18">
        <v>0.18234538955737264</v>
      </c>
      <c r="AL85" s="18">
        <v>7.1563424235581416E-2</v>
      </c>
      <c r="AM85" s="18" t="s">
        <v>27</v>
      </c>
      <c r="AN85" s="18" t="s">
        <v>27</v>
      </c>
      <c r="AO85" s="18" t="s">
        <v>27</v>
      </c>
      <c r="AP85" s="18" t="s">
        <v>27</v>
      </c>
      <c r="AQ85" s="18" t="s">
        <v>27</v>
      </c>
      <c r="AR85" s="18">
        <v>99.999999999999986</v>
      </c>
      <c r="AS85" s="18"/>
      <c r="AT85" s="387" t="s">
        <v>131</v>
      </c>
      <c r="AU85" s="18" t="str">
        <f t="shared" si="14"/>
        <v>po</v>
      </c>
      <c r="AV85" s="44">
        <f t="shared" si="15"/>
        <v>0.92434747546836005</v>
      </c>
      <c r="AW85" s="44">
        <f t="shared" si="16"/>
        <v>0.96136972240794105</v>
      </c>
      <c r="AX85" s="18"/>
      <c r="AY85" s="18"/>
    </row>
    <row r="86" spans="1:51" s="439" customFormat="1" x14ac:dyDescent="0.2">
      <c r="A86" s="44" t="s">
        <v>444</v>
      </c>
      <c r="B86" s="417" t="s">
        <v>451</v>
      </c>
      <c r="C86" s="76" t="s">
        <v>153</v>
      </c>
      <c r="D86" s="76" t="s">
        <v>375</v>
      </c>
      <c r="E86" s="76" t="s">
        <v>543</v>
      </c>
      <c r="F86" s="387"/>
      <c r="G86" s="387">
        <v>15</v>
      </c>
      <c r="H86" s="78">
        <v>59.627099999999999</v>
      </c>
      <c r="I86" s="78">
        <v>37.093800000000002</v>
      </c>
      <c r="J86" s="18" t="s">
        <v>27</v>
      </c>
      <c r="K86" s="18" t="s">
        <v>27</v>
      </c>
      <c r="L86" s="18" t="s">
        <v>27</v>
      </c>
      <c r="M86" s="18">
        <v>6.1699999999999998E-2</v>
      </c>
      <c r="N86" s="387"/>
      <c r="O86" s="18">
        <v>2.5419999999999998</v>
      </c>
      <c r="P86" s="18">
        <v>0.20569999999999999</v>
      </c>
      <c r="Q86" s="18">
        <v>8.3199999999999996E-2</v>
      </c>
      <c r="R86" s="18" t="s">
        <v>27</v>
      </c>
      <c r="S86" s="18" t="s">
        <v>27</v>
      </c>
      <c r="T86" s="18" t="s">
        <v>27</v>
      </c>
      <c r="U86" s="387"/>
      <c r="V86" s="387"/>
      <c r="W86" s="18"/>
      <c r="X86" s="18">
        <v>99.613500000000002</v>
      </c>
      <c r="Y86" s="387"/>
      <c r="Z86" s="387" t="s">
        <v>85</v>
      </c>
      <c r="AA86" s="387"/>
      <c r="AB86" s="501"/>
      <c r="AC86" s="18">
        <v>46.947486404596496</v>
      </c>
      <c r="AD86" s="18">
        <v>50.874986497508615</v>
      </c>
      <c r="AE86" s="18" t="s">
        <v>27</v>
      </c>
      <c r="AF86" s="18" t="s">
        <v>27</v>
      </c>
      <c r="AG86" s="18" t="s">
        <v>27</v>
      </c>
      <c r="AH86" s="18">
        <v>4.9381612981103412E-2</v>
      </c>
      <c r="AI86" s="18" t="s">
        <v>27</v>
      </c>
      <c r="AJ86" s="18">
        <v>1.9043169391653747</v>
      </c>
      <c r="AK86" s="18">
        <v>0.1534718380985732</v>
      </c>
      <c r="AL86" s="18">
        <v>7.0356707649822117E-2</v>
      </c>
      <c r="AM86" s="18" t="s">
        <v>27</v>
      </c>
      <c r="AN86" s="18" t="s">
        <v>27</v>
      </c>
      <c r="AO86" s="18" t="s">
        <v>27</v>
      </c>
      <c r="AP86" s="18" t="s">
        <v>27</v>
      </c>
      <c r="AQ86" s="18" t="s">
        <v>27</v>
      </c>
      <c r="AR86" s="18">
        <v>99.999999999999986</v>
      </c>
      <c r="AS86" s="18"/>
      <c r="AT86" s="387" t="s">
        <v>131</v>
      </c>
      <c r="AU86" s="18" t="str">
        <f t="shared" si="14"/>
        <v>po</v>
      </c>
      <c r="AV86" s="44">
        <f t="shared" si="15"/>
        <v>0.92280096048567106</v>
      </c>
      <c r="AW86" s="44">
        <f t="shared" si="16"/>
        <v>0.96463184107014044</v>
      </c>
      <c r="AX86" s="18"/>
      <c r="AY86" s="18"/>
    </row>
    <row r="87" spans="1:51" s="439" customFormat="1" x14ac:dyDescent="0.2">
      <c r="A87" s="44" t="s">
        <v>444</v>
      </c>
      <c r="B87" s="417" t="s">
        <v>451</v>
      </c>
      <c r="C87" s="76" t="s">
        <v>153</v>
      </c>
      <c r="D87" s="76" t="s">
        <v>375</v>
      </c>
      <c r="E87" s="76" t="s">
        <v>543</v>
      </c>
      <c r="F87" s="387"/>
      <c r="G87" s="387">
        <v>16</v>
      </c>
      <c r="H87" s="78">
        <v>59.582700000000003</v>
      </c>
      <c r="I87" s="78">
        <v>37.271500000000003</v>
      </c>
      <c r="J87" s="18" t="s">
        <v>27</v>
      </c>
      <c r="K87" s="18" t="s">
        <v>27</v>
      </c>
      <c r="L87" s="18" t="s">
        <v>27</v>
      </c>
      <c r="M87" s="18">
        <v>6.7500000000000004E-2</v>
      </c>
      <c r="N87" s="387"/>
      <c r="O87" s="18">
        <v>2.375</v>
      </c>
      <c r="P87" s="18">
        <v>0.21110000000000001</v>
      </c>
      <c r="Q87" s="18">
        <v>9.8400000000000001E-2</v>
      </c>
      <c r="R87" s="18" t="s">
        <v>27</v>
      </c>
      <c r="S87" s="18" t="s">
        <v>27</v>
      </c>
      <c r="T87" s="18" t="s">
        <v>27</v>
      </c>
      <c r="U87" s="387"/>
      <c r="V87" s="387"/>
      <c r="W87" s="18"/>
      <c r="X87" s="18">
        <v>99.606200000000001</v>
      </c>
      <c r="Y87" s="387"/>
      <c r="Z87" s="387" t="s">
        <v>85</v>
      </c>
      <c r="AA87" s="387"/>
      <c r="AB87" s="501"/>
      <c r="AC87" s="18">
        <v>46.863237637436242</v>
      </c>
      <c r="AD87" s="18">
        <v>51.06499633528653</v>
      </c>
      <c r="AE87" s="18" t="s">
        <v>27</v>
      </c>
      <c r="AF87" s="18" t="s">
        <v>27</v>
      </c>
      <c r="AG87" s="18" t="s">
        <v>27</v>
      </c>
      <c r="AH87" s="18">
        <v>5.3966882756239259E-2</v>
      </c>
      <c r="AI87" s="18" t="s">
        <v>27</v>
      </c>
      <c r="AJ87" s="18">
        <v>1.7773409658522767</v>
      </c>
      <c r="AK87" s="18">
        <v>0.15733526971593623</v>
      </c>
      <c r="AL87" s="18">
        <v>8.3122908952771912E-2</v>
      </c>
      <c r="AM87" s="18" t="s">
        <v>27</v>
      </c>
      <c r="AN87" s="18" t="s">
        <v>27</v>
      </c>
      <c r="AO87" s="18" t="s">
        <v>27</v>
      </c>
      <c r="AP87" s="18" t="s">
        <v>27</v>
      </c>
      <c r="AQ87" s="18" t="s">
        <v>27</v>
      </c>
      <c r="AR87" s="18">
        <v>100</v>
      </c>
      <c r="AS87" s="18"/>
      <c r="AT87" s="387" t="s">
        <v>131</v>
      </c>
      <c r="AU87" s="18" t="str">
        <f t="shared" si="14"/>
        <v>po</v>
      </c>
      <c r="AV87" s="44">
        <f t="shared" si="15"/>
        <v>0.91771743857060029</v>
      </c>
      <c r="AW87" s="44">
        <f t="shared" si="16"/>
        <v>0.95723176911656493</v>
      </c>
      <c r="AX87" s="18"/>
      <c r="AY87" s="18"/>
    </row>
    <row r="88" spans="1:51" s="439" customFormat="1" x14ac:dyDescent="0.2">
      <c r="A88" s="44" t="s">
        <v>444</v>
      </c>
      <c r="B88" s="417" t="s">
        <v>451</v>
      </c>
      <c r="C88" s="76" t="s">
        <v>153</v>
      </c>
      <c r="D88" s="76" t="s">
        <v>375</v>
      </c>
      <c r="E88" s="76" t="s">
        <v>79</v>
      </c>
      <c r="F88" s="76" t="s">
        <v>185</v>
      </c>
      <c r="G88" s="387">
        <v>17</v>
      </c>
      <c r="H88" s="78">
        <v>58.664499999999997</v>
      </c>
      <c r="I88" s="78">
        <v>37.423400000000001</v>
      </c>
      <c r="J88" s="18">
        <v>2.7E-2</v>
      </c>
      <c r="K88" s="18" t="s">
        <v>27</v>
      </c>
      <c r="L88" s="18" t="s">
        <v>27</v>
      </c>
      <c r="M88" s="18" t="s">
        <v>27</v>
      </c>
      <c r="N88" s="387"/>
      <c r="O88" s="18">
        <v>2.8184</v>
      </c>
      <c r="P88" s="18">
        <v>0.14460000000000001</v>
      </c>
      <c r="Q88" s="18" t="s">
        <v>27</v>
      </c>
      <c r="R88" s="18" t="s">
        <v>27</v>
      </c>
      <c r="S88" s="18" t="s">
        <v>27</v>
      </c>
      <c r="T88" s="18">
        <v>1.0779000000000001</v>
      </c>
      <c r="U88" s="387"/>
      <c r="V88" s="387"/>
      <c r="W88" s="18"/>
      <c r="X88" s="18">
        <v>100.15579999999999</v>
      </c>
      <c r="Y88" s="387"/>
      <c r="Z88" s="387" t="s">
        <v>85</v>
      </c>
      <c r="AA88" s="387"/>
      <c r="AB88" s="501"/>
      <c r="AC88" s="18">
        <v>45.948812175915002</v>
      </c>
      <c r="AD88" s="18">
        <v>51.059490957721522</v>
      </c>
      <c r="AE88" s="18">
        <v>4.2052131175754286E-2</v>
      </c>
      <c r="AF88" s="18" t="s">
        <v>27</v>
      </c>
      <c r="AG88" s="18" t="s">
        <v>27</v>
      </c>
      <c r="AH88" s="18" t="s">
        <v>27</v>
      </c>
      <c r="AI88" s="18" t="s">
        <v>27</v>
      </c>
      <c r="AJ88" s="18">
        <v>2.1003737054588179</v>
      </c>
      <c r="AK88" s="18">
        <v>0.10732303709014641</v>
      </c>
      <c r="AL88" s="18" t="s">
        <v>27</v>
      </c>
      <c r="AM88" s="18" t="s">
        <v>27</v>
      </c>
      <c r="AN88" s="18" t="s">
        <v>27</v>
      </c>
      <c r="AO88" s="18">
        <v>0.74194799263875366</v>
      </c>
      <c r="AP88" s="18" t="s">
        <v>27</v>
      </c>
      <c r="AQ88" s="18" t="s">
        <v>27</v>
      </c>
      <c r="AR88" s="18">
        <v>100</v>
      </c>
      <c r="AS88" s="18"/>
      <c r="AT88" s="387" t="s">
        <v>131</v>
      </c>
      <c r="AU88" s="18" t="str">
        <f t="shared" si="14"/>
        <v>po</v>
      </c>
      <c r="AV88" s="44">
        <f t="shared" si="15"/>
        <v>0.89990736911109659</v>
      </c>
      <c r="AW88" s="44">
        <f t="shared" si="16"/>
        <v>0.95767615371629555</v>
      </c>
      <c r="AX88" s="18"/>
      <c r="AY88" s="18"/>
    </row>
    <row r="89" spans="1:51" s="439" customFormat="1" x14ac:dyDescent="0.2">
      <c r="A89" s="44" t="s">
        <v>444</v>
      </c>
      <c r="B89" s="417" t="s">
        <v>451</v>
      </c>
      <c r="C89" s="76" t="s">
        <v>153</v>
      </c>
      <c r="D89" s="76" t="s">
        <v>375</v>
      </c>
      <c r="E89" s="76" t="s">
        <v>79</v>
      </c>
      <c r="F89" s="76" t="s">
        <v>185</v>
      </c>
      <c r="G89" s="387">
        <v>18</v>
      </c>
      <c r="H89" s="78">
        <v>58.8367</v>
      </c>
      <c r="I89" s="78">
        <v>36.965299999999999</v>
      </c>
      <c r="J89" s="18" t="s">
        <v>27</v>
      </c>
      <c r="K89" s="18" t="s">
        <v>27</v>
      </c>
      <c r="L89" s="18" t="s">
        <v>27</v>
      </c>
      <c r="M89" s="18" t="s">
        <v>27</v>
      </c>
      <c r="N89" s="387"/>
      <c r="O89" s="18">
        <v>2.7970000000000002</v>
      </c>
      <c r="P89" s="18">
        <v>0.12970000000000001</v>
      </c>
      <c r="Q89" s="18">
        <v>2.81E-2</v>
      </c>
      <c r="R89" s="18" t="s">
        <v>27</v>
      </c>
      <c r="S89" s="18" t="s">
        <v>27</v>
      </c>
      <c r="T89" s="18">
        <v>0.55549999999999999</v>
      </c>
      <c r="U89" s="387"/>
      <c r="V89" s="387"/>
      <c r="W89" s="18"/>
      <c r="X89" s="18">
        <v>99.312299999999979</v>
      </c>
      <c r="Y89" s="387"/>
      <c r="Z89" s="387" t="s">
        <v>85</v>
      </c>
      <c r="AA89" s="387"/>
      <c r="AB89" s="501"/>
      <c r="AC89" s="18">
        <v>46.499930122465081</v>
      </c>
      <c r="AD89" s="18">
        <v>50.890011957104896</v>
      </c>
      <c r="AE89" s="18" t="s">
        <v>27</v>
      </c>
      <c r="AF89" s="18" t="s">
        <v>27</v>
      </c>
      <c r="AG89" s="18" t="s">
        <v>27</v>
      </c>
      <c r="AH89" s="18" t="s">
        <v>27</v>
      </c>
      <c r="AI89" s="18" t="s">
        <v>27</v>
      </c>
      <c r="AJ89" s="18">
        <v>2.1032528569567757</v>
      </c>
      <c r="AK89" s="18">
        <v>9.7133651620049805E-2</v>
      </c>
      <c r="AL89" s="18">
        <v>2.3851947174754601E-2</v>
      </c>
      <c r="AM89" s="18" t="s">
        <v>27</v>
      </c>
      <c r="AN89" s="18" t="s">
        <v>27</v>
      </c>
      <c r="AO89" s="18">
        <v>0.38581946467843259</v>
      </c>
      <c r="AP89" s="18" t="s">
        <v>27</v>
      </c>
      <c r="AQ89" s="18" t="s">
        <v>27</v>
      </c>
      <c r="AR89" s="18">
        <v>99.999999999999986</v>
      </c>
      <c r="AS89" s="18"/>
      <c r="AT89" s="387" t="s">
        <v>131</v>
      </c>
      <c r="AU89" s="18" t="str">
        <f t="shared" si="14"/>
        <v>po</v>
      </c>
      <c r="AV89" s="44">
        <f t="shared" si="15"/>
        <v>0.9137339201582384</v>
      </c>
      <c r="AW89" s="44">
        <f t="shared" si="16"/>
        <v>0.96502213605863996</v>
      </c>
      <c r="AX89" s="18"/>
      <c r="AY89" s="18"/>
    </row>
    <row r="90" spans="1:51" s="439" customFormat="1" x14ac:dyDescent="0.2">
      <c r="A90" s="44" t="s">
        <v>444</v>
      </c>
      <c r="B90" s="417" t="s">
        <v>451</v>
      </c>
      <c r="C90" s="76" t="s">
        <v>153</v>
      </c>
      <c r="D90" s="76" t="s">
        <v>375</v>
      </c>
      <c r="E90" s="76" t="s">
        <v>49</v>
      </c>
      <c r="F90" s="76" t="s">
        <v>152</v>
      </c>
      <c r="G90" s="387">
        <v>19</v>
      </c>
      <c r="H90" s="78">
        <v>61.408999999999999</v>
      </c>
      <c r="I90" s="78">
        <v>36.930900000000001</v>
      </c>
      <c r="J90" s="18" t="s">
        <v>27</v>
      </c>
      <c r="K90" s="18" t="s">
        <v>27</v>
      </c>
      <c r="L90" s="18" t="s">
        <v>27</v>
      </c>
      <c r="M90" s="18" t="s">
        <v>27</v>
      </c>
      <c r="N90" s="387"/>
      <c r="O90" s="18">
        <v>1.1004</v>
      </c>
      <c r="P90" s="18">
        <v>0.18809999999999999</v>
      </c>
      <c r="Q90" s="18" t="s">
        <v>27</v>
      </c>
      <c r="R90" s="18" t="s">
        <v>27</v>
      </c>
      <c r="S90" s="18" t="s">
        <v>27</v>
      </c>
      <c r="T90" s="18" t="s">
        <v>27</v>
      </c>
      <c r="U90" s="387"/>
      <c r="V90" s="387"/>
      <c r="W90" s="18"/>
      <c r="X90" s="18">
        <v>99.628399999999999</v>
      </c>
      <c r="Y90" s="387"/>
      <c r="Z90" s="387" t="s">
        <v>85</v>
      </c>
      <c r="AA90" s="387"/>
      <c r="AB90" s="501"/>
      <c r="AC90" s="18">
        <v>48.366560057869442</v>
      </c>
      <c r="AD90" s="18">
        <v>50.668423333669466</v>
      </c>
      <c r="AE90" s="18" t="s">
        <v>27</v>
      </c>
      <c r="AF90" s="18" t="s">
        <v>27</v>
      </c>
      <c r="AG90" s="18" t="s">
        <v>27</v>
      </c>
      <c r="AH90" s="18" t="s">
        <v>27</v>
      </c>
      <c r="AI90" s="18" t="s">
        <v>27</v>
      </c>
      <c r="AJ90" s="18">
        <v>0.82462934242728392</v>
      </c>
      <c r="AK90" s="18">
        <v>0.14038726603380824</v>
      </c>
      <c r="AL90" s="18" t="s">
        <v>27</v>
      </c>
      <c r="AM90" s="18" t="s">
        <v>27</v>
      </c>
      <c r="AN90" s="18" t="s">
        <v>27</v>
      </c>
      <c r="AO90" s="18" t="s">
        <v>27</v>
      </c>
      <c r="AP90" s="18" t="s">
        <v>27</v>
      </c>
      <c r="AQ90" s="18" t="s">
        <v>27</v>
      </c>
      <c r="AR90" s="18">
        <v>100</v>
      </c>
      <c r="AS90" s="18"/>
      <c r="AT90" s="387" t="s">
        <v>131</v>
      </c>
      <c r="AU90" s="18" t="str">
        <f t="shared" si="14"/>
        <v>po</v>
      </c>
      <c r="AV90" s="44">
        <f t="shared" si="15"/>
        <v>0.95457006308166648</v>
      </c>
      <c r="AW90" s="44">
        <f t="shared" si="16"/>
        <v>0.97361578317652941</v>
      </c>
      <c r="AX90" s="18"/>
      <c r="AY90" s="18"/>
    </row>
    <row r="91" spans="1:51" s="439" customFormat="1" x14ac:dyDescent="0.2">
      <c r="A91" s="44" t="s">
        <v>444</v>
      </c>
      <c r="B91" s="417" t="s">
        <v>451</v>
      </c>
      <c r="C91" s="76" t="s">
        <v>153</v>
      </c>
      <c r="D91" s="76" t="s">
        <v>375</v>
      </c>
      <c r="E91" s="76" t="s">
        <v>49</v>
      </c>
      <c r="F91" s="76" t="s">
        <v>152</v>
      </c>
      <c r="G91" s="387">
        <v>21</v>
      </c>
      <c r="H91" s="78">
        <v>61.246099999999998</v>
      </c>
      <c r="I91" s="78">
        <v>36.911299999999997</v>
      </c>
      <c r="J91" s="18" t="s">
        <v>27</v>
      </c>
      <c r="K91" s="18" t="s">
        <v>27</v>
      </c>
      <c r="L91" s="18" t="s">
        <v>27</v>
      </c>
      <c r="M91" s="18" t="s">
        <v>27</v>
      </c>
      <c r="N91" s="387"/>
      <c r="O91" s="18">
        <v>1.302</v>
      </c>
      <c r="P91" s="18">
        <v>0.18659999999999999</v>
      </c>
      <c r="Q91" s="18">
        <v>3.2599999999999997E-2</v>
      </c>
      <c r="R91" s="18" t="s">
        <v>27</v>
      </c>
      <c r="S91" s="18" t="s">
        <v>27</v>
      </c>
      <c r="T91" s="18" t="s">
        <v>27</v>
      </c>
      <c r="U91" s="387"/>
      <c r="V91" s="387"/>
      <c r="W91" s="18"/>
      <c r="X91" s="18">
        <v>99.678600000000003</v>
      </c>
      <c r="Y91" s="387"/>
      <c r="Z91" s="387" t="s">
        <v>85</v>
      </c>
      <c r="AA91" s="387"/>
      <c r="AB91" s="501"/>
      <c r="AC91" s="18">
        <v>48.227483113726031</v>
      </c>
      <c r="AD91" s="18">
        <v>50.630221039658039</v>
      </c>
      <c r="AE91" s="18" t="s">
        <v>27</v>
      </c>
      <c r="AF91" s="18" t="s">
        <v>27</v>
      </c>
      <c r="AG91" s="18" t="s">
        <v>27</v>
      </c>
      <c r="AH91" s="18" t="s">
        <v>27</v>
      </c>
      <c r="AI91" s="18" t="s">
        <v>27</v>
      </c>
      <c r="AJ91" s="18">
        <v>0.97548853600610952</v>
      </c>
      <c r="AK91" s="18">
        <v>0.13923664293144986</v>
      </c>
      <c r="AL91" s="18">
        <v>2.7570667678348999E-2</v>
      </c>
      <c r="AM91" s="18" t="s">
        <v>27</v>
      </c>
      <c r="AN91" s="18" t="s">
        <v>27</v>
      </c>
      <c r="AO91" s="18" t="s">
        <v>27</v>
      </c>
      <c r="AP91" s="18" t="s">
        <v>27</v>
      </c>
      <c r="AQ91" s="18" t="s">
        <v>27</v>
      </c>
      <c r="AR91" s="18">
        <v>99.999999999999986</v>
      </c>
      <c r="AS91" s="18"/>
      <c r="AT91" s="387" t="s">
        <v>131</v>
      </c>
      <c r="AU91" s="18" t="str">
        <f t="shared" si="14"/>
        <v>po</v>
      </c>
      <c r="AV91" s="44">
        <f t="shared" si="15"/>
        <v>0.95254340438194074</v>
      </c>
      <c r="AW91" s="44">
        <f t="shared" si="16"/>
        <v>0.97510494614809584</v>
      </c>
      <c r="AX91" s="18"/>
      <c r="AY91" s="18"/>
    </row>
    <row r="92" spans="1:51" s="439" customFormat="1" x14ac:dyDescent="0.2">
      <c r="A92" s="43"/>
      <c r="B92" s="417"/>
      <c r="C92" s="76"/>
      <c r="D92" s="76"/>
      <c r="E92" s="76"/>
      <c r="F92" s="76"/>
      <c r="G92" s="387"/>
      <c r="H92" s="78"/>
      <c r="I92" s="78"/>
      <c r="J92" s="18"/>
      <c r="K92" s="18"/>
      <c r="L92" s="18"/>
      <c r="M92" s="18"/>
      <c r="N92" s="387"/>
      <c r="O92" s="18"/>
      <c r="P92" s="18"/>
      <c r="Q92" s="18"/>
      <c r="R92" s="18"/>
      <c r="S92" s="18"/>
      <c r="T92" s="18"/>
      <c r="U92" s="387"/>
      <c r="V92" s="387"/>
      <c r="W92" s="18"/>
      <c r="X92" s="18"/>
      <c r="Y92" s="387"/>
      <c r="Z92" s="387"/>
      <c r="AA92" s="387"/>
      <c r="AB92" s="501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387"/>
      <c r="AU92" s="18"/>
      <c r="AV92" s="44"/>
      <c r="AW92" s="44"/>
      <c r="AX92" s="18"/>
      <c r="AY92" s="18"/>
    </row>
    <row r="93" spans="1:51" s="439" customFormat="1" x14ac:dyDescent="0.2">
      <c r="A93" s="164"/>
      <c r="B93" s="76"/>
      <c r="C93" s="76"/>
      <c r="D93" s="76"/>
      <c r="E93" s="164"/>
      <c r="F93" s="76"/>
      <c r="G93" s="76"/>
      <c r="H93" s="102"/>
      <c r="I93" s="102"/>
      <c r="J93" s="62"/>
      <c r="K93" s="62"/>
      <c r="L93" s="62"/>
      <c r="M93" s="62"/>
      <c r="N93" s="76"/>
      <c r="O93" s="62"/>
      <c r="P93" s="62"/>
      <c r="Q93" s="62"/>
      <c r="R93" s="62"/>
      <c r="S93" s="62"/>
      <c r="T93" s="62"/>
      <c r="U93" s="76"/>
      <c r="V93" s="76"/>
      <c r="W93" s="62"/>
      <c r="X93" s="62"/>
      <c r="Y93" s="76"/>
      <c r="Z93" s="76"/>
      <c r="AA93" s="76"/>
      <c r="AB93" s="509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76"/>
      <c r="AU93" s="62"/>
      <c r="AV93" s="86"/>
      <c r="AW93" s="86"/>
      <c r="AX93" s="62"/>
      <c r="AY93" s="62"/>
    </row>
    <row r="94" spans="1:51" x14ac:dyDescent="0.2">
      <c r="A94" s="44" t="s">
        <v>444</v>
      </c>
      <c r="B94" s="139" t="s">
        <v>451</v>
      </c>
      <c r="C94" s="76" t="s">
        <v>153</v>
      </c>
      <c r="D94" s="76" t="s">
        <v>375</v>
      </c>
      <c r="E94" s="74" t="s">
        <v>61</v>
      </c>
      <c r="F94" s="387" t="s">
        <v>376</v>
      </c>
      <c r="G94" s="387">
        <v>6</v>
      </c>
      <c r="H94" s="78">
        <v>62.573700000000002</v>
      </c>
      <c r="I94" s="78">
        <v>36.4544</v>
      </c>
      <c r="J94" s="18" t="s">
        <v>27</v>
      </c>
      <c r="K94" s="18" t="s">
        <v>27</v>
      </c>
      <c r="L94" s="18" t="s">
        <v>27</v>
      </c>
      <c r="M94" s="18" t="s">
        <v>27</v>
      </c>
      <c r="N94" s="1"/>
      <c r="O94" s="18">
        <v>0.3256</v>
      </c>
      <c r="P94" s="18" t="s">
        <v>27</v>
      </c>
      <c r="Q94" s="18">
        <v>9.2399999999999996E-2</v>
      </c>
      <c r="R94" s="18" t="s">
        <v>27</v>
      </c>
      <c r="S94" s="18" t="s">
        <v>27</v>
      </c>
      <c r="T94" s="18"/>
      <c r="U94" s="18"/>
      <c r="V94" s="18"/>
      <c r="W94" s="18"/>
      <c r="X94" s="18">
        <v>99.446099999999987</v>
      </c>
      <c r="Y94" s="1"/>
      <c r="Z94" s="118" t="s">
        <v>85</v>
      </c>
      <c r="AA94" s="1"/>
      <c r="AB94" s="501"/>
      <c r="AC94" s="18">
        <v>49.471522742317404</v>
      </c>
      <c r="AD94" s="18">
        <v>50.205086644753152</v>
      </c>
      <c r="AE94" s="18" t="s">
        <v>27</v>
      </c>
      <c r="AF94" s="18" t="s">
        <v>27</v>
      </c>
      <c r="AG94" s="18" t="s">
        <v>27</v>
      </c>
      <c r="AH94" s="18" t="s">
        <v>27</v>
      </c>
      <c r="AI94" s="18" t="s">
        <v>27</v>
      </c>
      <c r="AJ94" s="18">
        <v>0.24493049822475094</v>
      </c>
      <c r="AK94" s="18" t="s">
        <v>27</v>
      </c>
      <c r="AL94" s="18">
        <v>7.8460114704703821E-2</v>
      </c>
      <c r="AM94" s="18" t="s">
        <v>27</v>
      </c>
      <c r="AN94" s="18" t="s">
        <v>27</v>
      </c>
      <c r="AO94" s="18" t="s">
        <v>27</v>
      </c>
      <c r="AP94" s="18" t="s">
        <v>27</v>
      </c>
      <c r="AQ94" s="18" t="s">
        <v>27</v>
      </c>
      <c r="AR94" s="18">
        <v>100</v>
      </c>
      <c r="AS94" s="18"/>
      <c r="AT94" s="281" t="s">
        <v>134</v>
      </c>
      <c r="AU94" s="53" t="str">
        <f t="shared" ref="AU94:AU104" si="17">Z94</f>
        <v>po</v>
      </c>
      <c r="AV94" s="44">
        <f t="shared" ref="AV94:AV101" si="18">AC94/AD94</f>
        <v>0.98538865379067297</v>
      </c>
      <c r="AW94" s="86">
        <f t="shared" ref="AW94:AW101" si="19">SUM(AC94,AJ94,AK94,AL94,AO94,AG94)/AD94</f>
        <v>0.99183004518230111</v>
      </c>
      <c r="AX94" s="62"/>
      <c r="AY94" s="62"/>
    </row>
    <row r="95" spans="1:51" x14ac:dyDescent="0.2">
      <c r="A95" s="44" t="s">
        <v>444</v>
      </c>
      <c r="B95" s="139" t="s">
        <v>451</v>
      </c>
      <c r="C95" s="76" t="s">
        <v>153</v>
      </c>
      <c r="D95" s="76" t="s">
        <v>375</v>
      </c>
      <c r="E95" s="74" t="s">
        <v>61</v>
      </c>
      <c r="F95" s="3" t="s">
        <v>376</v>
      </c>
      <c r="G95" s="3">
        <v>8</v>
      </c>
      <c r="H95" s="78">
        <v>62.599299999999999</v>
      </c>
      <c r="I95" s="78">
        <v>36.675199999999997</v>
      </c>
      <c r="J95" s="18">
        <v>2.93E-2</v>
      </c>
      <c r="K95" s="18" t="s">
        <v>27</v>
      </c>
      <c r="L95" s="18" t="s">
        <v>27</v>
      </c>
      <c r="M95" s="18" t="s">
        <v>27</v>
      </c>
      <c r="N95" s="1"/>
      <c r="O95" s="18">
        <v>0.37240000000000001</v>
      </c>
      <c r="P95" s="18" t="s">
        <v>27</v>
      </c>
      <c r="Q95" s="18">
        <v>9.3899999999999997E-2</v>
      </c>
      <c r="R95" s="18" t="s">
        <v>27</v>
      </c>
      <c r="S95" s="18" t="s">
        <v>27</v>
      </c>
      <c r="T95" s="18"/>
      <c r="U95" s="18"/>
      <c r="V95" s="18"/>
      <c r="W95" s="18"/>
      <c r="X95" s="18">
        <v>99.770099999999999</v>
      </c>
      <c r="Y95" s="1"/>
      <c r="Z95" s="118" t="s">
        <v>85</v>
      </c>
      <c r="AA95" s="1"/>
      <c r="AB95" s="501"/>
      <c r="AC95" s="18">
        <v>49.291212193067587</v>
      </c>
      <c r="AD95" s="18">
        <v>50.304499968425489</v>
      </c>
      <c r="AE95" s="18">
        <v>4.5876784757973153E-2</v>
      </c>
      <c r="AF95" s="18" t="s">
        <v>27</v>
      </c>
      <c r="AG95" s="18" t="s">
        <v>27</v>
      </c>
      <c r="AH95" s="18" t="s">
        <v>27</v>
      </c>
      <c r="AI95" s="18" t="s">
        <v>27</v>
      </c>
      <c r="AJ95" s="18">
        <v>0.27900033277483982</v>
      </c>
      <c r="AK95" s="18" t="s">
        <v>27</v>
      </c>
      <c r="AL95" s="18">
        <v>7.9410720974143964E-2</v>
      </c>
      <c r="AM95" s="18" t="s">
        <v>27</v>
      </c>
      <c r="AN95" s="18" t="s">
        <v>27</v>
      </c>
      <c r="AO95" s="18" t="s">
        <v>27</v>
      </c>
      <c r="AP95" s="18" t="s">
        <v>27</v>
      </c>
      <c r="AQ95" s="18" t="s">
        <v>27</v>
      </c>
      <c r="AR95" s="18">
        <v>100.00000000000004</v>
      </c>
      <c r="AS95" s="18"/>
      <c r="AT95" s="281" t="s">
        <v>134</v>
      </c>
      <c r="AU95" s="53" t="str">
        <f t="shared" si="17"/>
        <v>po</v>
      </c>
      <c r="AV95" s="44">
        <f t="shared" si="18"/>
        <v>0.979856915862519</v>
      </c>
      <c r="AW95" s="86">
        <f t="shared" si="19"/>
        <v>0.9869817467220634</v>
      </c>
      <c r="AX95" s="62"/>
      <c r="AY95" s="62"/>
    </row>
    <row r="96" spans="1:51" x14ac:dyDescent="0.2">
      <c r="A96" s="44" t="s">
        <v>444</v>
      </c>
      <c r="B96" s="139" t="s">
        <v>451</v>
      </c>
      <c r="C96" s="76" t="s">
        <v>153</v>
      </c>
      <c r="D96" s="76" t="s">
        <v>375</v>
      </c>
      <c r="E96" s="74" t="s">
        <v>61</v>
      </c>
      <c r="F96" s="3" t="s">
        <v>376</v>
      </c>
      <c r="G96" s="3">
        <v>7</v>
      </c>
      <c r="H96" s="78">
        <v>62.402200000000001</v>
      </c>
      <c r="I96" s="78">
        <v>36.261000000000003</v>
      </c>
      <c r="J96" s="18">
        <v>1.84E-2</v>
      </c>
      <c r="K96" s="18" t="s">
        <v>27</v>
      </c>
      <c r="L96" s="18" t="s">
        <v>27</v>
      </c>
      <c r="M96" s="18" t="s">
        <v>27</v>
      </c>
      <c r="N96" s="1"/>
      <c r="O96" s="18">
        <v>0.42649999999999999</v>
      </c>
      <c r="P96" s="18" t="s">
        <v>27</v>
      </c>
      <c r="Q96" s="18">
        <v>7.0800000000000002E-2</v>
      </c>
      <c r="R96" s="18" t="s">
        <v>27</v>
      </c>
      <c r="S96" s="18" t="s">
        <v>27</v>
      </c>
      <c r="T96" s="18"/>
      <c r="U96" s="18"/>
      <c r="V96" s="18"/>
      <c r="W96" s="18"/>
      <c r="X96" s="18">
        <v>99.178900000000013</v>
      </c>
      <c r="Y96" s="1"/>
      <c r="Z96" s="118" t="s">
        <v>85</v>
      </c>
      <c r="AA96" s="1"/>
      <c r="AB96" s="501"/>
      <c r="AC96" s="18">
        <v>49.492057273087468</v>
      </c>
      <c r="AD96" s="18">
        <v>50.096767786254247</v>
      </c>
      <c r="AE96" s="18">
        <v>2.9018753919639498E-2</v>
      </c>
      <c r="AF96" s="18" t="s">
        <v>27</v>
      </c>
      <c r="AG96" s="18" t="s">
        <v>27</v>
      </c>
      <c r="AH96" s="18" t="s">
        <v>27</v>
      </c>
      <c r="AI96" s="18" t="s">
        <v>27</v>
      </c>
      <c r="AJ96" s="18">
        <v>0.32184715049275575</v>
      </c>
      <c r="AK96" s="18" t="s">
        <v>27</v>
      </c>
      <c r="AL96" s="18">
        <v>6.030903624586665E-2</v>
      </c>
      <c r="AM96" s="18" t="s">
        <v>27</v>
      </c>
      <c r="AN96" s="18" t="s">
        <v>27</v>
      </c>
      <c r="AO96" s="18" t="s">
        <v>27</v>
      </c>
      <c r="AP96" s="18" t="s">
        <v>27</v>
      </c>
      <c r="AQ96" s="18" t="s">
        <v>27</v>
      </c>
      <c r="AR96" s="18">
        <v>99.999999999999986</v>
      </c>
      <c r="AS96" s="18"/>
      <c r="AT96" s="281" t="s">
        <v>134</v>
      </c>
      <c r="AU96" s="53" t="str">
        <f t="shared" si="17"/>
        <v>po</v>
      </c>
      <c r="AV96" s="44">
        <f t="shared" si="18"/>
        <v>0.98792915112314483</v>
      </c>
      <c r="AW96" s="86">
        <f t="shared" si="19"/>
        <v>0.99555751126743919</v>
      </c>
      <c r="AX96" s="62"/>
      <c r="AY96" s="62"/>
    </row>
    <row r="97" spans="1:51" x14ac:dyDescent="0.2">
      <c r="A97" s="44" t="s">
        <v>444</v>
      </c>
      <c r="B97" s="139" t="s">
        <v>451</v>
      </c>
      <c r="C97" s="76" t="s">
        <v>153</v>
      </c>
      <c r="D97" s="76" t="s">
        <v>375</v>
      </c>
      <c r="E97" s="74" t="s">
        <v>61</v>
      </c>
      <c r="F97" s="3" t="s">
        <v>378</v>
      </c>
      <c r="G97" s="3">
        <v>2</v>
      </c>
      <c r="H97" s="78">
        <v>62.720700000000001</v>
      </c>
      <c r="I97" s="78">
        <v>36.408200000000001</v>
      </c>
      <c r="J97" s="18">
        <v>1.6299999999999999E-2</v>
      </c>
      <c r="K97" s="18" t="s">
        <v>27</v>
      </c>
      <c r="L97" s="18" t="s">
        <v>27</v>
      </c>
      <c r="M97" s="18" t="s">
        <v>27</v>
      </c>
      <c r="N97" s="1"/>
      <c r="O97" s="18">
        <v>0.48359999999999997</v>
      </c>
      <c r="P97" s="18" t="s">
        <v>27</v>
      </c>
      <c r="Q97" s="18">
        <v>2.6800000000000001E-2</v>
      </c>
      <c r="R97" s="18" t="s">
        <v>27</v>
      </c>
      <c r="S97" s="18" t="s">
        <v>27</v>
      </c>
      <c r="T97" s="18"/>
      <c r="U97" s="18"/>
      <c r="V97" s="18"/>
      <c r="W97" s="18"/>
      <c r="X97" s="18">
        <v>99.655599999999993</v>
      </c>
      <c r="Y97" s="1"/>
      <c r="Z97" s="118" t="s">
        <v>85</v>
      </c>
      <c r="AA97" s="1"/>
      <c r="AB97" s="501"/>
      <c r="AC97" s="18">
        <v>49.51773941093731</v>
      </c>
      <c r="AD97" s="18">
        <v>50.070674902487731</v>
      </c>
      <c r="AE97" s="18">
        <v>2.5589561777498205E-2</v>
      </c>
      <c r="AF97" s="18" t="s">
        <v>27</v>
      </c>
      <c r="AG97" s="18" t="s">
        <v>27</v>
      </c>
      <c r="AH97" s="18" t="s">
        <v>27</v>
      </c>
      <c r="AI97" s="18" t="s">
        <v>27</v>
      </c>
      <c r="AJ97" s="18">
        <v>0.3632714209410049</v>
      </c>
      <c r="AK97" s="18" t="s">
        <v>27</v>
      </c>
      <c r="AL97" s="18">
        <v>2.2724703856456252E-2</v>
      </c>
      <c r="AM97" s="18" t="s">
        <v>27</v>
      </c>
      <c r="AN97" s="18" t="s">
        <v>27</v>
      </c>
      <c r="AO97" s="18" t="s">
        <v>27</v>
      </c>
      <c r="AP97" s="18" t="s">
        <v>27</v>
      </c>
      <c r="AQ97" s="18" t="s">
        <v>27</v>
      </c>
      <c r="AR97" s="18">
        <v>99.999999999999986</v>
      </c>
      <c r="AS97" s="18"/>
      <c r="AT97" s="281" t="s">
        <v>134</v>
      </c>
      <c r="AU97" s="53" t="str">
        <f t="shared" si="17"/>
        <v>po</v>
      </c>
      <c r="AV97" s="44">
        <f t="shared" si="18"/>
        <v>0.98895689956991273</v>
      </c>
      <c r="AW97" s="86">
        <f t="shared" si="19"/>
        <v>0.99666592537292387</v>
      </c>
      <c r="AX97" s="62"/>
      <c r="AY97" s="62"/>
    </row>
    <row r="98" spans="1:51" x14ac:dyDescent="0.2">
      <c r="A98" s="44" t="s">
        <v>444</v>
      </c>
      <c r="B98" s="139" t="s">
        <v>451</v>
      </c>
      <c r="C98" s="76" t="s">
        <v>153</v>
      </c>
      <c r="D98" s="76" t="s">
        <v>375</v>
      </c>
      <c r="E98" s="74" t="s">
        <v>61</v>
      </c>
      <c r="F98" s="3" t="s">
        <v>378</v>
      </c>
      <c r="G98" s="3">
        <v>3</v>
      </c>
      <c r="H98" s="78">
        <v>62.364800000000002</v>
      </c>
      <c r="I98" s="78">
        <v>36.2789</v>
      </c>
      <c r="J98" s="18">
        <v>2.9000000000000001E-2</v>
      </c>
      <c r="K98" s="18" t="s">
        <v>27</v>
      </c>
      <c r="L98" s="18" t="s">
        <v>27</v>
      </c>
      <c r="M98" s="18" t="s">
        <v>27</v>
      </c>
      <c r="N98" s="1"/>
      <c r="O98" s="18">
        <v>0.48409999999999997</v>
      </c>
      <c r="P98" s="18" t="s">
        <v>27</v>
      </c>
      <c r="Q98" s="18" t="s">
        <v>27</v>
      </c>
      <c r="R98" s="18" t="s">
        <v>27</v>
      </c>
      <c r="S98" s="18" t="s">
        <v>27</v>
      </c>
      <c r="T98" s="18"/>
      <c r="U98" s="18"/>
      <c r="V98" s="18"/>
      <c r="W98" s="18"/>
      <c r="X98" s="18">
        <v>99.15679999999999</v>
      </c>
      <c r="Y98" s="1"/>
      <c r="Z98" s="118" t="s">
        <v>85</v>
      </c>
      <c r="AA98" s="1"/>
      <c r="AB98" s="501"/>
      <c r="AC98" s="18">
        <v>49.4648966927166</v>
      </c>
      <c r="AD98" s="18">
        <v>50.124032941378729</v>
      </c>
      <c r="AE98" s="18">
        <v>4.573839294713556E-2</v>
      </c>
      <c r="AF98" s="18" t="s">
        <v>27</v>
      </c>
      <c r="AG98" s="18" t="s">
        <v>27</v>
      </c>
      <c r="AH98" s="18" t="s">
        <v>27</v>
      </c>
      <c r="AI98" s="18" t="s">
        <v>27</v>
      </c>
      <c r="AJ98" s="18">
        <v>0.36533197295753778</v>
      </c>
      <c r="AK98" s="18" t="s">
        <v>27</v>
      </c>
      <c r="AL98" s="18" t="s">
        <v>27</v>
      </c>
      <c r="AM98" s="18" t="s">
        <v>27</v>
      </c>
      <c r="AN98" s="18" t="s">
        <v>27</v>
      </c>
      <c r="AO98" s="18" t="s">
        <v>27</v>
      </c>
      <c r="AP98" s="18" t="s">
        <v>27</v>
      </c>
      <c r="AQ98" s="18" t="s">
        <v>27</v>
      </c>
      <c r="AR98" s="18">
        <v>100</v>
      </c>
      <c r="AS98" s="18"/>
      <c r="AT98" s="281" t="s">
        <v>134</v>
      </c>
      <c r="AU98" s="53" t="str">
        <f t="shared" si="17"/>
        <v>po</v>
      </c>
      <c r="AV98" s="44">
        <f t="shared" si="18"/>
        <v>0.9868498959484564</v>
      </c>
      <c r="AW98" s="86">
        <f t="shared" si="19"/>
        <v>0.99413845497930686</v>
      </c>
      <c r="AX98" s="62"/>
      <c r="AY98" s="62"/>
    </row>
    <row r="99" spans="1:51" x14ac:dyDescent="0.2">
      <c r="A99" s="44" t="s">
        <v>444</v>
      </c>
      <c r="B99" s="139" t="s">
        <v>451</v>
      </c>
      <c r="C99" s="76" t="s">
        <v>153</v>
      </c>
      <c r="D99" s="76" t="s">
        <v>375</v>
      </c>
      <c r="E99" s="74" t="s">
        <v>61</v>
      </c>
      <c r="F99" s="3" t="s">
        <v>377</v>
      </c>
      <c r="G99" s="3">
        <v>11</v>
      </c>
      <c r="H99" s="78">
        <v>62.176400000000001</v>
      </c>
      <c r="I99" s="78">
        <v>36.314999999999998</v>
      </c>
      <c r="J99" s="18">
        <v>2.3E-2</v>
      </c>
      <c r="K99" s="18" t="s">
        <v>27</v>
      </c>
      <c r="L99" s="18" t="s">
        <v>27</v>
      </c>
      <c r="M99" s="18" t="s">
        <v>27</v>
      </c>
      <c r="N99" s="1"/>
      <c r="O99" s="18">
        <v>0.50170000000000003</v>
      </c>
      <c r="P99" s="18" t="s">
        <v>27</v>
      </c>
      <c r="Q99" s="18">
        <v>5.67E-2</v>
      </c>
      <c r="R99" s="18" t="s">
        <v>27</v>
      </c>
      <c r="S99" s="18" t="s">
        <v>27</v>
      </c>
      <c r="T99" s="18"/>
      <c r="U99" s="18"/>
      <c r="V99" s="18"/>
      <c r="W99" s="18"/>
      <c r="X99" s="18">
        <v>99.072800000000001</v>
      </c>
      <c r="Y99" s="1"/>
      <c r="Z99" s="118" t="s">
        <v>85</v>
      </c>
      <c r="AA99" s="1"/>
      <c r="AB99" s="501"/>
      <c r="AC99" s="18">
        <v>49.338869688620996</v>
      </c>
      <c r="AD99" s="18">
        <v>50.197720412873139</v>
      </c>
      <c r="AE99" s="18">
        <v>3.6292492019501084E-2</v>
      </c>
      <c r="AF99" s="18" t="s">
        <v>27</v>
      </c>
      <c r="AG99" s="18" t="s">
        <v>27</v>
      </c>
      <c r="AH99" s="18" t="s">
        <v>27</v>
      </c>
      <c r="AI99" s="18" t="s">
        <v>27</v>
      </c>
      <c r="AJ99" s="18">
        <v>0.37879370343678587</v>
      </c>
      <c r="AK99" s="18" t="s">
        <v>27</v>
      </c>
      <c r="AL99" s="18">
        <v>4.8323703049593603E-2</v>
      </c>
      <c r="AM99" s="18" t="s">
        <v>27</v>
      </c>
      <c r="AN99" s="18" t="s">
        <v>27</v>
      </c>
      <c r="AO99" s="18" t="s">
        <v>27</v>
      </c>
      <c r="AP99" s="18" t="s">
        <v>27</v>
      </c>
      <c r="AQ99" s="18" t="s">
        <v>27</v>
      </c>
      <c r="AR99" s="18">
        <v>100.00000000000001</v>
      </c>
      <c r="AS99" s="18"/>
      <c r="AT99" s="281" t="s">
        <v>134</v>
      </c>
      <c r="AU99" s="53" t="str">
        <f t="shared" si="17"/>
        <v>po</v>
      </c>
      <c r="AV99" s="44">
        <f t="shared" si="18"/>
        <v>0.98289064289796135</v>
      </c>
      <c r="AW99" s="86">
        <f t="shared" si="19"/>
        <v>0.99139934414920072</v>
      </c>
      <c r="AX99" s="62"/>
      <c r="AY99" s="62"/>
    </row>
    <row r="100" spans="1:51" x14ac:dyDescent="0.2">
      <c r="A100" s="44" t="s">
        <v>444</v>
      </c>
      <c r="B100" s="139" t="s">
        <v>451</v>
      </c>
      <c r="C100" s="76" t="s">
        <v>153</v>
      </c>
      <c r="D100" s="76" t="s">
        <v>375</v>
      </c>
      <c r="E100" s="74" t="s">
        <v>61</v>
      </c>
      <c r="F100" s="3" t="s">
        <v>377</v>
      </c>
      <c r="G100" s="3">
        <v>12</v>
      </c>
      <c r="H100" s="78">
        <v>62.247500000000002</v>
      </c>
      <c r="I100" s="78">
        <v>36.426400000000001</v>
      </c>
      <c r="J100" s="18">
        <v>4.1200000000000001E-2</v>
      </c>
      <c r="K100" s="18" t="s">
        <v>27</v>
      </c>
      <c r="L100" s="18" t="s">
        <v>27</v>
      </c>
      <c r="M100" s="18" t="s">
        <v>27</v>
      </c>
      <c r="N100" s="1"/>
      <c r="O100" s="18">
        <v>0.51519999999999999</v>
      </c>
      <c r="P100" s="18" t="s">
        <v>27</v>
      </c>
      <c r="Q100" s="18">
        <v>3.3599999999999998E-2</v>
      </c>
      <c r="R100" s="18" t="s">
        <v>27</v>
      </c>
      <c r="S100" s="18" t="s">
        <v>27</v>
      </c>
      <c r="T100" s="18"/>
      <c r="U100" s="18"/>
      <c r="V100" s="18"/>
      <c r="W100" s="18"/>
      <c r="X100" s="18">
        <v>99.263900000000007</v>
      </c>
      <c r="Y100" s="1"/>
      <c r="Z100" s="118" t="s">
        <v>85</v>
      </c>
      <c r="AA100" s="1"/>
      <c r="AB100" s="501"/>
      <c r="AC100" s="18">
        <v>49.282122951872978</v>
      </c>
      <c r="AD100" s="18">
        <v>50.236349137563174</v>
      </c>
      <c r="AE100" s="18">
        <v>6.4861955953892866E-2</v>
      </c>
      <c r="AF100" s="18" t="s">
        <v>27</v>
      </c>
      <c r="AG100" s="18" t="s">
        <v>27</v>
      </c>
      <c r="AH100" s="18" t="s">
        <v>27</v>
      </c>
      <c r="AI100" s="18" t="s">
        <v>27</v>
      </c>
      <c r="AJ100" s="18">
        <v>0.38809529307156454</v>
      </c>
      <c r="AK100" s="18" t="s">
        <v>27</v>
      </c>
      <c r="AL100" s="18">
        <v>2.857066153836943E-2</v>
      </c>
      <c r="AM100" s="18" t="s">
        <v>27</v>
      </c>
      <c r="AN100" s="18" t="s">
        <v>27</v>
      </c>
      <c r="AO100" s="18" t="s">
        <v>27</v>
      </c>
      <c r="AP100" s="18" t="s">
        <v>27</v>
      </c>
      <c r="AQ100" s="18" t="s">
        <v>27</v>
      </c>
      <c r="AR100" s="18">
        <v>99.999999999999972</v>
      </c>
      <c r="AS100" s="18"/>
      <c r="AT100" s="281" t="s">
        <v>134</v>
      </c>
      <c r="AU100" s="53" t="str">
        <f t="shared" si="17"/>
        <v>po</v>
      </c>
      <c r="AV100" s="44">
        <f t="shared" si="18"/>
        <v>0.98100526407527711</v>
      </c>
      <c r="AW100" s="86">
        <f>SUM(AC100,AJ100,AK100,AL100,AO100,AG100)/AD100</f>
        <v>0.98929937703856119</v>
      </c>
      <c r="AX100" s="62"/>
      <c r="AY100" s="62"/>
    </row>
    <row r="101" spans="1:51" x14ac:dyDescent="0.2">
      <c r="A101" s="44" t="s">
        <v>444</v>
      </c>
      <c r="B101" s="139" t="s">
        <v>451</v>
      </c>
      <c r="C101" s="76" t="s">
        <v>153</v>
      </c>
      <c r="D101" s="76" t="s">
        <v>375</v>
      </c>
      <c r="E101" s="74" t="s">
        <v>61</v>
      </c>
      <c r="F101" s="3" t="s">
        <v>378</v>
      </c>
      <c r="G101" s="3">
        <v>1</v>
      </c>
      <c r="H101" s="78">
        <v>61.562800000000003</v>
      </c>
      <c r="I101" s="78">
        <v>36.050899999999999</v>
      </c>
      <c r="J101" s="18">
        <v>1.89E-2</v>
      </c>
      <c r="K101" s="18" t="s">
        <v>27</v>
      </c>
      <c r="L101" s="18" t="s">
        <v>27</v>
      </c>
      <c r="M101" s="18" t="s">
        <v>27</v>
      </c>
      <c r="N101" s="1"/>
      <c r="O101" s="18">
        <v>0.73209999999999997</v>
      </c>
      <c r="P101" s="18">
        <v>0.12239999999999999</v>
      </c>
      <c r="Q101" s="18" t="s">
        <v>27</v>
      </c>
      <c r="R101" s="18" t="s">
        <v>27</v>
      </c>
      <c r="S101" s="18" t="s">
        <v>27</v>
      </c>
      <c r="T101" s="18"/>
      <c r="U101" s="18"/>
      <c r="V101" s="18"/>
      <c r="W101" s="18"/>
      <c r="X101" s="18">
        <v>98.487099999999998</v>
      </c>
      <c r="Y101" s="1"/>
      <c r="Z101" s="118" t="s">
        <v>85</v>
      </c>
      <c r="AA101" s="1"/>
      <c r="AB101" s="501"/>
      <c r="AC101" s="18">
        <v>49.167006735192395</v>
      </c>
      <c r="AD101" s="18">
        <v>50.154030560491222</v>
      </c>
      <c r="AE101" s="18">
        <v>3.001528976376314E-2</v>
      </c>
      <c r="AF101" s="18" t="s">
        <v>27</v>
      </c>
      <c r="AG101" s="18" t="s">
        <v>27</v>
      </c>
      <c r="AH101" s="18" t="s">
        <v>27</v>
      </c>
      <c r="AI101" s="18" t="s">
        <v>27</v>
      </c>
      <c r="AJ101" s="18">
        <v>0.55631508866626678</v>
      </c>
      <c r="AK101" s="18">
        <v>9.2632325886354616E-2</v>
      </c>
      <c r="AL101" s="18" t="s">
        <v>27</v>
      </c>
      <c r="AM101" s="18" t="s">
        <v>27</v>
      </c>
      <c r="AN101" s="18" t="s">
        <v>27</v>
      </c>
      <c r="AO101" s="18" t="s">
        <v>27</v>
      </c>
      <c r="AP101" s="18" t="s">
        <v>27</v>
      </c>
      <c r="AQ101" s="18" t="s">
        <v>27</v>
      </c>
      <c r="AR101" s="18">
        <v>100.00000000000001</v>
      </c>
      <c r="AS101" s="18"/>
      <c r="AT101" s="281" t="s">
        <v>134</v>
      </c>
      <c r="AU101" s="53" t="str">
        <f t="shared" si="17"/>
        <v>po</v>
      </c>
      <c r="AV101" s="44">
        <f t="shared" si="18"/>
        <v>0.98032014946219792</v>
      </c>
      <c r="AW101" s="86">
        <f t="shared" si="19"/>
        <v>0.99325923745373867</v>
      </c>
      <c r="AX101" s="62"/>
      <c r="AY101" s="62"/>
    </row>
    <row r="102" spans="1:51" s="439" customFormat="1" x14ac:dyDescent="0.2">
      <c r="A102" s="44" t="s">
        <v>444</v>
      </c>
      <c r="B102" s="417" t="s">
        <v>451</v>
      </c>
      <c r="C102" s="76" t="s">
        <v>153</v>
      </c>
      <c r="D102" s="76" t="s">
        <v>375</v>
      </c>
      <c r="E102" s="76" t="s">
        <v>250</v>
      </c>
      <c r="F102" s="387"/>
      <c r="G102" s="387">
        <v>9</v>
      </c>
      <c r="H102" s="78">
        <v>61.690199999999997</v>
      </c>
      <c r="I102" s="78">
        <v>36.661799999999999</v>
      </c>
      <c r="J102" s="18">
        <v>2.6499999999999999E-2</v>
      </c>
      <c r="K102" s="18" t="s">
        <v>27</v>
      </c>
      <c r="L102" s="18" t="s">
        <v>27</v>
      </c>
      <c r="M102" s="18">
        <v>3.5700000000000003E-2</v>
      </c>
      <c r="N102" s="387"/>
      <c r="O102" s="18">
        <v>0.77</v>
      </c>
      <c r="P102" s="18">
        <v>0.16259999999999999</v>
      </c>
      <c r="Q102" s="18">
        <v>3.9199999999999999E-2</v>
      </c>
      <c r="R102" s="18" t="s">
        <v>27</v>
      </c>
      <c r="S102" s="18" t="s">
        <v>27</v>
      </c>
      <c r="T102" s="18" t="s">
        <v>27</v>
      </c>
      <c r="U102" s="387"/>
      <c r="V102" s="387"/>
      <c r="W102" s="18"/>
      <c r="X102" s="18">
        <v>99.385999999999996</v>
      </c>
      <c r="Y102" s="477"/>
      <c r="Z102" s="477" t="s">
        <v>85</v>
      </c>
      <c r="AA102" s="387"/>
      <c r="AB102" s="501"/>
      <c r="AC102" s="18">
        <v>48.739669852379741</v>
      </c>
      <c r="AD102" s="18">
        <v>50.456196868993871</v>
      </c>
      <c r="AE102" s="18">
        <v>4.163299071986655E-2</v>
      </c>
      <c r="AF102" s="18" t="s">
        <v>27</v>
      </c>
      <c r="AG102" s="18" t="s">
        <v>27</v>
      </c>
      <c r="AH102" s="18">
        <v>2.8671213268988187E-2</v>
      </c>
      <c r="AI102" s="18" t="s">
        <v>27</v>
      </c>
      <c r="AJ102" s="18">
        <v>0.57883149971996073</v>
      </c>
      <c r="AK102" s="18">
        <v>0.12173422405158954</v>
      </c>
      <c r="AL102" s="18">
        <v>3.3263350865950586E-2</v>
      </c>
      <c r="AM102" s="18" t="s">
        <v>27</v>
      </c>
      <c r="AN102" s="18" t="s">
        <v>27</v>
      </c>
      <c r="AO102" s="18" t="s">
        <v>27</v>
      </c>
      <c r="AP102" s="18" t="s">
        <v>27</v>
      </c>
      <c r="AQ102" s="18" t="s">
        <v>27</v>
      </c>
      <c r="AR102" s="18">
        <v>99.999999999999986</v>
      </c>
      <c r="AS102" s="18"/>
      <c r="AT102" s="72" t="s">
        <v>134</v>
      </c>
      <c r="AU102" s="53" t="str">
        <f t="shared" si="17"/>
        <v>po</v>
      </c>
      <c r="AV102" s="44">
        <f>AC102/AD102</f>
        <v>0.96597985731919156</v>
      </c>
      <c r="AW102" s="44">
        <f>SUM(AC102,AJ102,AK102,AL102,AN102:AO102)/AD102</f>
        <v>0.9805237413250123</v>
      </c>
      <c r="AX102" s="18"/>
      <c r="AY102" s="18"/>
    </row>
    <row r="103" spans="1:51" s="394" customFormat="1" x14ac:dyDescent="0.2">
      <c r="A103" s="44" t="s">
        <v>444</v>
      </c>
      <c r="B103" s="417" t="s">
        <v>451</v>
      </c>
      <c r="C103" s="76" t="s">
        <v>153</v>
      </c>
      <c r="D103" s="76" t="s">
        <v>375</v>
      </c>
      <c r="E103" s="164" t="s">
        <v>542</v>
      </c>
      <c r="F103" s="393"/>
      <c r="G103" s="387">
        <v>12</v>
      </c>
      <c r="H103" s="78">
        <v>61.163499999999999</v>
      </c>
      <c r="I103" s="78">
        <v>37.3491</v>
      </c>
      <c r="J103" s="18">
        <v>4.82E-2</v>
      </c>
      <c r="K103" s="18" t="s">
        <v>27</v>
      </c>
      <c r="L103" s="18" t="s">
        <v>27</v>
      </c>
      <c r="M103" s="18">
        <v>8.6699999999999999E-2</v>
      </c>
      <c r="N103" s="393"/>
      <c r="O103" s="18">
        <v>0.63939999999999997</v>
      </c>
      <c r="P103" s="18" t="s">
        <v>27</v>
      </c>
      <c r="Q103" s="18">
        <v>3.7400000000000003E-2</v>
      </c>
      <c r="R103" s="18" t="s">
        <v>27</v>
      </c>
      <c r="S103" s="18" t="s">
        <v>27</v>
      </c>
      <c r="T103" s="18" t="s">
        <v>27</v>
      </c>
      <c r="U103" s="393"/>
      <c r="V103" s="393"/>
      <c r="W103" s="18"/>
      <c r="X103" s="18">
        <v>99.32429999999998</v>
      </c>
      <c r="Y103" s="477"/>
      <c r="Z103" s="477" t="s">
        <v>85</v>
      </c>
      <c r="AA103" s="387"/>
      <c r="AB103" s="501"/>
      <c r="AC103" s="18">
        <v>48.138980738410673</v>
      </c>
      <c r="AD103" s="18">
        <v>51.20578472717748</v>
      </c>
      <c r="AE103" s="18">
        <v>7.543570098311822E-2</v>
      </c>
      <c r="AF103" s="18" t="s">
        <v>27</v>
      </c>
      <c r="AG103" s="18" t="s">
        <v>27</v>
      </c>
      <c r="AH103" s="18">
        <v>6.9364156422025341E-2</v>
      </c>
      <c r="AI103" s="18" t="s">
        <v>27</v>
      </c>
      <c r="AJ103" s="18">
        <v>0.47881993163180653</v>
      </c>
      <c r="AK103" s="18" t="s">
        <v>27</v>
      </c>
      <c r="AL103" s="18">
        <v>3.1614745374866554E-2</v>
      </c>
      <c r="AM103" s="18" t="s">
        <v>27</v>
      </c>
      <c r="AN103" s="18" t="s">
        <v>27</v>
      </c>
      <c r="AO103" s="18" t="s">
        <v>27</v>
      </c>
      <c r="AP103" s="18" t="s">
        <v>27</v>
      </c>
      <c r="AQ103" s="18" t="s">
        <v>27</v>
      </c>
      <c r="AR103" s="18">
        <v>99.999999999999972</v>
      </c>
      <c r="AS103" s="18"/>
      <c r="AT103" s="72" t="s">
        <v>134</v>
      </c>
      <c r="AU103" s="53" t="str">
        <f t="shared" si="17"/>
        <v>po</v>
      </c>
      <c r="AV103" s="44">
        <f>AC103/AD103</f>
        <v>0.94010825134100329</v>
      </c>
      <c r="AW103" s="44">
        <f>SUM(AC103,AJ103,AK103,AL103,AN103:AO103)/AD103</f>
        <v>0.95007655237820543</v>
      </c>
      <c r="AX103" s="18"/>
      <c r="AY103" s="18"/>
    </row>
    <row r="104" spans="1:51" s="439" customFormat="1" x14ac:dyDescent="0.2">
      <c r="A104" s="44" t="s">
        <v>444</v>
      </c>
      <c r="B104" s="417" t="s">
        <v>451</v>
      </c>
      <c r="C104" s="76" t="s">
        <v>153</v>
      </c>
      <c r="D104" s="76" t="s">
        <v>375</v>
      </c>
      <c r="E104" s="164" t="s">
        <v>542</v>
      </c>
      <c r="F104" s="387"/>
      <c r="G104" s="387">
        <v>13</v>
      </c>
      <c r="H104" s="78">
        <v>60.878799999999998</v>
      </c>
      <c r="I104" s="78">
        <v>37.161900000000003</v>
      </c>
      <c r="J104" s="18">
        <v>3.6700000000000003E-2</v>
      </c>
      <c r="K104" s="18" t="s">
        <v>27</v>
      </c>
      <c r="L104" s="18" t="s">
        <v>27</v>
      </c>
      <c r="M104" s="18">
        <v>6.6100000000000006E-2</v>
      </c>
      <c r="N104" s="387"/>
      <c r="O104" s="18">
        <v>0.6694</v>
      </c>
      <c r="P104" s="18" t="s">
        <v>27</v>
      </c>
      <c r="Q104" s="18">
        <v>4.9799999999999997E-2</v>
      </c>
      <c r="R104" s="18" t="s">
        <v>27</v>
      </c>
      <c r="S104" s="18" t="s">
        <v>27</v>
      </c>
      <c r="T104" s="18" t="s">
        <v>27</v>
      </c>
      <c r="U104" s="387"/>
      <c r="V104" s="387"/>
      <c r="W104" s="18"/>
      <c r="X104" s="18">
        <v>98.862700000000004</v>
      </c>
      <c r="Y104" s="477"/>
      <c r="Z104" s="477" t="s">
        <v>85</v>
      </c>
      <c r="AA104" s="387"/>
      <c r="AB104" s="501"/>
      <c r="AC104" s="18">
        <v>48.147099604930204</v>
      </c>
      <c r="AD104" s="18">
        <v>51.19602954142939</v>
      </c>
      <c r="AE104" s="18">
        <v>5.7715895983333841E-2</v>
      </c>
      <c r="AF104" s="18" t="s">
        <v>27</v>
      </c>
      <c r="AG104" s="18" t="s">
        <v>27</v>
      </c>
      <c r="AH104" s="18">
        <v>5.313943795091685E-2</v>
      </c>
      <c r="AI104" s="18" t="s">
        <v>27</v>
      </c>
      <c r="AJ104" s="18">
        <v>0.50371488200675263</v>
      </c>
      <c r="AK104" s="18" t="s">
        <v>27</v>
      </c>
      <c r="AL104" s="18">
        <v>4.2300637699388022E-2</v>
      </c>
      <c r="AM104" s="18" t="s">
        <v>27</v>
      </c>
      <c r="AN104" s="18" t="s">
        <v>27</v>
      </c>
      <c r="AO104" s="18" t="s">
        <v>27</v>
      </c>
      <c r="AP104" s="18" t="s">
        <v>27</v>
      </c>
      <c r="AQ104" s="18" t="s">
        <v>27</v>
      </c>
      <c r="AR104" s="18">
        <v>99.999999999999972</v>
      </c>
      <c r="AS104" s="18"/>
      <c r="AT104" s="72" t="s">
        <v>134</v>
      </c>
      <c r="AU104" s="53" t="str">
        <f t="shared" si="17"/>
        <v>po</v>
      </c>
      <c r="AV104" s="44">
        <f>AC104/AD104</f>
        <v>0.94044596888061605</v>
      </c>
      <c r="AW104" s="44">
        <f>SUM(AC104,AJ104,AK104,AL104,AN104:AO104)/AD104</f>
        <v>0.9511111615644412</v>
      </c>
      <c r="AX104" s="18"/>
      <c r="AY104" s="18"/>
    </row>
    <row r="105" spans="1:51" s="36" customFormat="1" ht="16" thickBot="1" x14ac:dyDescent="0.25">
      <c r="A105" s="120"/>
      <c r="B105" s="120"/>
      <c r="C105" s="66"/>
      <c r="D105" s="175"/>
      <c r="E105" s="175"/>
      <c r="F105" s="121"/>
      <c r="G105" s="121"/>
      <c r="H105" s="366"/>
      <c r="I105" s="366"/>
      <c r="J105" s="118"/>
      <c r="K105" s="118"/>
      <c r="L105" s="119"/>
      <c r="M105" s="119"/>
      <c r="N105" s="120"/>
      <c r="O105" s="119"/>
      <c r="P105" s="118"/>
      <c r="Q105" s="119"/>
      <c r="R105" s="119"/>
      <c r="S105" s="118"/>
      <c r="T105" s="118"/>
      <c r="U105" s="116"/>
      <c r="V105" s="116"/>
      <c r="W105" s="116"/>
      <c r="X105" s="118"/>
      <c r="Y105" s="119"/>
      <c r="Z105" s="118"/>
      <c r="AA105" s="116"/>
      <c r="AB105" s="501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23"/>
      <c r="AU105" s="62"/>
      <c r="AV105" s="86"/>
      <c r="AW105" s="399"/>
      <c r="AX105" s="53" t="s">
        <v>84</v>
      </c>
      <c r="AY105" s="62"/>
    </row>
    <row r="106" spans="1:51" s="36" customFormat="1" x14ac:dyDescent="0.2">
      <c r="A106" s="120"/>
      <c r="B106" s="120"/>
      <c r="C106" s="66"/>
      <c r="D106" s="175"/>
      <c r="E106" s="424" t="s">
        <v>514</v>
      </c>
      <c r="F106" s="336" t="s">
        <v>386</v>
      </c>
      <c r="G106" s="336" t="s">
        <v>511</v>
      </c>
      <c r="H106" s="364">
        <v>62.034536363636356</v>
      </c>
      <c r="I106" s="364">
        <v>36.549345454545453</v>
      </c>
      <c r="J106" s="100">
        <v>2.6136363636363638E-2</v>
      </c>
      <c r="K106" s="100" t="s">
        <v>27</v>
      </c>
      <c r="L106" s="100" t="s">
        <v>27</v>
      </c>
      <c r="M106" s="100">
        <v>1.7136363636363637E-2</v>
      </c>
      <c r="N106" s="100" t="s">
        <v>73</v>
      </c>
      <c r="O106" s="100">
        <v>0.53818181818181821</v>
      </c>
      <c r="P106" s="100">
        <v>2.5909090909090906E-2</v>
      </c>
      <c r="Q106" s="100">
        <v>4.5509090909090916E-2</v>
      </c>
      <c r="R106" s="100" t="s">
        <v>27</v>
      </c>
      <c r="S106" s="100" t="s">
        <v>27</v>
      </c>
      <c r="T106" s="100" t="s">
        <v>150</v>
      </c>
      <c r="U106" s="467"/>
      <c r="V106" s="467"/>
      <c r="W106" s="467"/>
      <c r="X106" s="99">
        <v>99.236754545454545</v>
      </c>
      <c r="Y106" s="119"/>
      <c r="Z106" s="118"/>
      <c r="AA106" s="116"/>
      <c r="AB106" s="501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72" t="s">
        <v>471</v>
      </c>
      <c r="AU106" s="53" t="s">
        <v>129</v>
      </c>
      <c r="AV106" s="209">
        <f>AVERAGE(AV94:AV104)</f>
        <v>0.97452105911554099</v>
      </c>
      <c r="AW106" s="209">
        <f>AVERAGE(AW94:AW104)</f>
        <v>0.98371300885756308</v>
      </c>
      <c r="AX106" s="317">
        <f>COUNT(AV94:AV104)</f>
        <v>11</v>
      </c>
      <c r="AY106" s="62"/>
    </row>
    <row r="107" spans="1:51" s="36" customFormat="1" x14ac:dyDescent="0.2">
      <c r="A107" s="120"/>
      <c r="B107" s="120"/>
      <c r="C107" s="66"/>
      <c r="D107" s="175"/>
      <c r="E107" s="425"/>
      <c r="F107" s="3"/>
      <c r="G107" s="3" t="s">
        <v>83</v>
      </c>
      <c r="H107" s="78">
        <v>0.61852558277362757</v>
      </c>
      <c r="I107" s="78">
        <v>0.39332144198768643</v>
      </c>
      <c r="J107" s="18">
        <v>1.3211984917284206E-2</v>
      </c>
      <c r="K107" s="18" t="s">
        <v>27</v>
      </c>
      <c r="L107" s="18" t="s">
        <v>27</v>
      </c>
      <c r="M107" s="18">
        <v>3.1512514108755989E-2</v>
      </c>
      <c r="N107" s="18" t="s">
        <v>73</v>
      </c>
      <c r="O107" s="18">
        <v>0.14550527013260953</v>
      </c>
      <c r="P107" s="18">
        <v>5.8340748273320156E-2</v>
      </c>
      <c r="Q107" s="18">
        <v>3.1722687608254578E-2</v>
      </c>
      <c r="R107" s="18" t="s">
        <v>27</v>
      </c>
      <c r="S107" s="18" t="s">
        <v>27</v>
      </c>
      <c r="T107" s="18" t="s">
        <v>150</v>
      </c>
      <c r="U107" s="116"/>
      <c r="V107" s="116"/>
      <c r="W107" s="116"/>
      <c r="X107" s="98">
        <v>0.35677855979202427</v>
      </c>
      <c r="Y107" s="119"/>
      <c r="Z107" s="118"/>
      <c r="AA107" s="116"/>
      <c r="AB107" s="501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23"/>
      <c r="AU107" s="53" t="s">
        <v>195</v>
      </c>
      <c r="AV107" s="209">
        <f>STDEV(AV94:AV104)</f>
        <v>1.8029908920677771E-2</v>
      </c>
      <c r="AW107" s="209">
        <f>STDEV(AW94:AW104)</f>
        <v>1.6968240790483584E-2</v>
      </c>
      <c r="AX107" s="62"/>
      <c r="AY107" s="62"/>
    </row>
    <row r="108" spans="1:51" s="36" customFormat="1" x14ac:dyDescent="0.2">
      <c r="A108" s="120"/>
      <c r="B108" s="120"/>
      <c r="C108" s="66"/>
      <c r="D108" s="175"/>
      <c r="E108" s="425"/>
      <c r="F108" s="121"/>
      <c r="G108" s="3" t="s">
        <v>82</v>
      </c>
      <c r="H108" s="366">
        <v>60.878799999999998</v>
      </c>
      <c r="I108" s="366">
        <v>36.050899999999999</v>
      </c>
      <c r="J108" s="119" t="s">
        <v>27</v>
      </c>
      <c r="K108" s="119" t="s">
        <v>27</v>
      </c>
      <c r="L108" s="119" t="s">
        <v>27</v>
      </c>
      <c r="M108" s="119" t="s">
        <v>27</v>
      </c>
      <c r="N108" s="119" t="s">
        <v>73</v>
      </c>
      <c r="O108" s="119">
        <v>0.3256</v>
      </c>
      <c r="P108" s="119" t="s">
        <v>27</v>
      </c>
      <c r="Q108" s="119" t="s">
        <v>27</v>
      </c>
      <c r="R108" s="119" t="s">
        <v>27</v>
      </c>
      <c r="S108" s="119" t="s">
        <v>27</v>
      </c>
      <c r="T108" s="119" t="s">
        <v>27</v>
      </c>
      <c r="U108" s="116"/>
      <c r="V108" s="116"/>
      <c r="W108" s="116"/>
      <c r="X108" s="468"/>
      <c r="Y108" s="119"/>
      <c r="Z108" s="118"/>
      <c r="AA108" s="116"/>
      <c r="AB108" s="501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23"/>
      <c r="AU108" s="53" t="s">
        <v>82</v>
      </c>
      <c r="AV108" s="209">
        <f>MIN(AV94:AV104)</f>
        <v>0.94010825134100329</v>
      </c>
      <c r="AW108" s="209">
        <f>MIN(AW94:AW104)</f>
        <v>0.95007655237820543</v>
      </c>
      <c r="AX108" s="62"/>
      <c r="AY108" s="62"/>
    </row>
    <row r="109" spans="1:51" s="36" customFormat="1" ht="16" thickBot="1" x14ac:dyDescent="0.25">
      <c r="A109" s="114"/>
      <c r="B109" s="114"/>
      <c r="C109" s="67"/>
      <c r="D109" s="426"/>
      <c r="E109" s="427"/>
      <c r="F109" s="342"/>
      <c r="G109" s="178" t="s">
        <v>81</v>
      </c>
      <c r="H109" s="367">
        <v>62.720700000000001</v>
      </c>
      <c r="I109" s="367">
        <v>37.3491</v>
      </c>
      <c r="J109" s="343">
        <v>4.82E-2</v>
      </c>
      <c r="K109" s="343" t="s">
        <v>27</v>
      </c>
      <c r="L109" s="343" t="s">
        <v>27</v>
      </c>
      <c r="M109" s="343">
        <v>8.6699999999999999E-2</v>
      </c>
      <c r="N109" s="343" t="s">
        <v>73</v>
      </c>
      <c r="O109" s="343">
        <v>0.77</v>
      </c>
      <c r="P109" s="343">
        <v>0.16259999999999999</v>
      </c>
      <c r="Q109" s="343">
        <v>9.3899999999999997E-2</v>
      </c>
      <c r="R109" s="343" t="s">
        <v>27</v>
      </c>
      <c r="S109" s="343" t="s">
        <v>27</v>
      </c>
      <c r="T109" s="343" t="s">
        <v>27</v>
      </c>
      <c r="U109" s="469"/>
      <c r="V109" s="469"/>
      <c r="W109" s="469"/>
      <c r="X109" s="470"/>
      <c r="Y109" s="113"/>
      <c r="Z109" s="112"/>
      <c r="AA109" s="111"/>
      <c r="AB109" s="496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39"/>
      <c r="AU109" s="166" t="s">
        <v>81</v>
      </c>
      <c r="AV109" s="316">
        <f>MAX(AV94:AV104)</f>
        <v>0.98895689956991273</v>
      </c>
      <c r="AW109" s="316">
        <f>MAX(AW94:AW104)</f>
        <v>0.99666592537292387</v>
      </c>
      <c r="AX109" s="94"/>
      <c r="AY109" s="94"/>
    </row>
    <row r="110" spans="1:51" x14ac:dyDescent="0.2">
      <c r="A110" s="417"/>
      <c r="B110" s="417"/>
      <c r="C110" s="3"/>
      <c r="D110" s="3"/>
      <c r="E110" s="1"/>
      <c r="F110" s="3"/>
      <c r="G110" s="3"/>
      <c r="H110" s="78"/>
      <c r="I110" s="78"/>
      <c r="J110" s="18"/>
      <c r="K110" s="18"/>
      <c r="L110" s="18"/>
      <c r="M110" s="18"/>
      <c r="N110" s="1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"/>
      <c r="Z110" s="1"/>
      <c r="AA110" s="1"/>
      <c r="AB110" s="501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23"/>
      <c r="AU110" s="18"/>
      <c r="AX110" s="62"/>
      <c r="AY110" s="62"/>
    </row>
    <row r="111" spans="1:51" x14ac:dyDescent="0.2">
      <c r="A111" s="56" t="s">
        <v>444</v>
      </c>
      <c r="B111" s="142" t="s">
        <v>451</v>
      </c>
      <c r="C111" s="55" t="s">
        <v>153</v>
      </c>
      <c r="D111" s="55" t="s">
        <v>582</v>
      </c>
      <c r="E111" s="55"/>
      <c r="F111" s="55" t="s">
        <v>182</v>
      </c>
      <c r="G111" s="55" t="s">
        <v>374</v>
      </c>
      <c r="H111" s="157">
        <v>60.079250000000002</v>
      </c>
      <c r="I111" s="157">
        <v>38.498069999999998</v>
      </c>
      <c r="J111" s="20">
        <v>2.7977999999999999E-2</v>
      </c>
      <c r="K111" s="20" t="s">
        <v>27</v>
      </c>
      <c r="L111" s="20" t="s">
        <v>27</v>
      </c>
      <c r="M111" s="20" t="s">
        <v>27</v>
      </c>
      <c r="N111" s="55"/>
      <c r="O111" s="20">
        <v>1.247978</v>
      </c>
      <c r="P111" s="20">
        <v>0.200347</v>
      </c>
      <c r="Q111" s="20">
        <v>4.4782000000000002E-2</v>
      </c>
      <c r="R111" s="20" t="s">
        <v>27</v>
      </c>
      <c r="S111" s="20" t="s">
        <v>27</v>
      </c>
      <c r="T111" s="20" t="s">
        <v>27</v>
      </c>
      <c r="U111" s="48"/>
      <c r="V111" s="48"/>
      <c r="W111" s="48"/>
      <c r="X111" s="20">
        <v>100.098405</v>
      </c>
      <c r="Y111" s="48"/>
      <c r="Z111" s="124" t="s">
        <v>85</v>
      </c>
      <c r="AA111" s="48"/>
      <c r="AB111" s="508"/>
      <c r="AC111" s="20">
        <v>46.710025046365416</v>
      </c>
      <c r="AD111" s="20">
        <v>52.138541621675692</v>
      </c>
      <c r="AE111" s="20">
        <v>4.3254131316873022E-2</v>
      </c>
      <c r="AF111" s="20" t="s">
        <v>27</v>
      </c>
      <c r="AG111" s="20" t="s">
        <v>27</v>
      </c>
      <c r="AH111" s="20" t="s">
        <v>27</v>
      </c>
      <c r="AI111" s="48"/>
      <c r="AJ111" s="20">
        <v>0.92318248070358599</v>
      </c>
      <c r="AK111" s="20">
        <v>0.14760266099975644</v>
      </c>
      <c r="AL111" s="20">
        <v>3.7394058938652872E-2</v>
      </c>
      <c r="AM111" s="20" t="s">
        <v>27</v>
      </c>
      <c r="AN111" s="20" t="s">
        <v>27</v>
      </c>
      <c r="AO111" s="20" t="s">
        <v>27</v>
      </c>
      <c r="AP111" s="48"/>
      <c r="AQ111" s="48"/>
      <c r="AR111" s="20">
        <v>99.999999999999986</v>
      </c>
      <c r="AS111" s="48"/>
      <c r="AT111" s="49" t="s">
        <v>131</v>
      </c>
      <c r="AU111" s="20" t="str">
        <f>Z111</f>
        <v>po</v>
      </c>
      <c r="AV111" s="56">
        <v>0.89588284584750522</v>
      </c>
      <c r="AW111" s="195">
        <f t="shared" ref="AW111:AW113" si="20">SUM(AC111,AJ111,AK111,AL111,AO111,AG111)/AD111</f>
        <v>0.91713735673664931</v>
      </c>
      <c r="AX111" s="195"/>
      <c r="AY111" s="327" t="s">
        <v>509</v>
      </c>
    </row>
    <row r="112" spans="1:51" x14ac:dyDescent="0.2">
      <c r="A112" s="44" t="s">
        <v>444</v>
      </c>
      <c r="B112" s="139" t="s">
        <v>451</v>
      </c>
      <c r="C112" s="3" t="s">
        <v>153</v>
      </c>
      <c r="D112" s="3" t="s">
        <v>582</v>
      </c>
      <c r="E112" s="1"/>
      <c r="F112" s="3" t="s">
        <v>146</v>
      </c>
      <c r="G112" s="3">
        <v>7</v>
      </c>
      <c r="H112" s="78">
        <v>57.8416</v>
      </c>
      <c r="I112" s="78">
        <v>37.509500000000003</v>
      </c>
      <c r="J112" s="18">
        <v>1.6500000000000001E-2</v>
      </c>
      <c r="K112" s="18" t="s">
        <v>27</v>
      </c>
      <c r="L112" s="18" t="s">
        <v>27</v>
      </c>
      <c r="M112" s="18" t="s">
        <v>27</v>
      </c>
      <c r="N112" s="1"/>
      <c r="O112" s="18">
        <v>2.4698000000000002</v>
      </c>
      <c r="P112" s="18">
        <v>0.2863</v>
      </c>
      <c r="Q112" s="18">
        <v>3.5499999999999997E-2</v>
      </c>
      <c r="R112" s="18" t="s">
        <v>27</v>
      </c>
      <c r="S112" s="18" t="s">
        <v>27</v>
      </c>
      <c r="T112" s="18"/>
      <c r="U112" s="18"/>
      <c r="V112" s="18"/>
      <c r="W112" s="18"/>
      <c r="X112" s="18">
        <v>98.159199999999998</v>
      </c>
      <c r="Y112" s="1"/>
      <c r="Z112" s="118" t="s">
        <v>85</v>
      </c>
      <c r="AA112" s="1"/>
      <c r="AB112" s="501"/>
      <c r="AC112" s="18">
        <v>45.952259250727138</v>
      </c>
      <c r="AD112" s="18">
        <v>51.908941067457604</v>
      </c>
      <c r="AE112" s="18">
        <v>2.6066087316890106E-2</v>
      </c>
      <c r="AF112" s="18" t="s">
        <v>27</v>
      </c>
      <c r="AG112" s="18" t="s">
        <v>27</v>
      </c>
      <c r="AH112" s="18" t="s">
        <v>27</v>
      </c>
      <c r="AI112" s="18" t="s">
        <v>27</v>
      </c>
      <c r="AJ112" s="18">
        <v>1.8669100089136932</v>
      </c>
      <c r="AK112" s="18">
        <v>0.21553294564522854</v>
      </c>
      <c r="AL112" s="18">
        <v>3.0290639939449682E-2</v>
      </c>
      <c r="AM112" s="18" t="s">
        <v>27</v>
      </c>
      <c r="AN112" s="18" t="s">
        <v>27</v>
      </c>
      <c r="AO112" s="18" t="s">
        <v>27</v>
      </c>
      <c r="AP112" s="18" t="s">
        <v>27</v>
      </c>
      <c r="AQ112" s="18" t="s">
        <v>27</v>
      </c>
      <c r="AR112" s="18">
        <v>100</v>
      </c>
      <c r="AS112" s="18"/>
      <c r="AT112" s="23" t="s">
        <v>131</v>
      </c>
      <c r="AU112" s="18" t="str">
        <f>Z112</f>
        <v>po</v>
      </c>
      <c r="AV112" s="44">
        <f>AC112/AD112</f>
        <v>0.88524747963959549</v>
      </c>
      <c r="AW112" s="86">
        <f t="shared" si="20"/>
        <v>0.92594824430656875</v>
      </c>
      <c r="AX112" s="62"/>
      <c r="AY112" s="326">
        <f>COUNT(AV111:AV113)</f>
        <v>3</v>
      </c>
    </row>
    <row r="113" spans="1:51" x14ac:dyDescent="0.2">
      <c r="A113" s="44" t="s">
        <v>444</v>
      </c>
      <c r="B113" s="139" t="s">
        <v>451</v>
      </c>
      <c r="C113" s="3" t="s">
        <v>153</v>
      </c>
      <c r="D113" s="408" t="s">
        <v>582</v>
      </c>
      <c r="E113" s="3"/>
      <c r="F113" s="3" t="s">
        <v>159</v>
      </c>
      <c r="G113" s="3" t="s">
        <v>373</v>
      </c>
      <c r="H113" s="78">
        <v>58.273380000000003</v>
      </c>
      <c r="I113" s="78">
        <v>37.895449999999997</v>
      </c>
      <c r="J113" s="18" t="s">
        <v>27</v>
      </c>
      <c r="K113" s="18" t="s">
        <v>27</v>
      </c>
      <c r="L113" s="18" t="s">
        <v>27</v>
      </c>
      <c r="M113" s="18" t="s">
        <v>27</v>
      </c>
      <c r="N113" s="3"/>
      <c r="O113" s="18">
        <v>2.792532</v>
      </c>
      <c r="P113" s="18">
        <v>0.28430899999999998</v>
      </c>
      <c r="Q113" s="18" t="s">
        <v>27</v>
      </c>
      <c r="R113" s="18" t="s">
        <v>27</v>
      </c>
      <c r="S113" s="18" t="s">
        <v>27</v>
      </c>
      <c r="T113" s="18" t="s">
        <v>27</v>
      </c>
      <c r="U113" s="1"/>
      <c r="V113" s="1"/>
      <c r="W113" s="1"/>
      <c r="X113" s="18">
        <v>99.245670999999987</v>
      </c>
      <c r="Y113" s="1"/>
      <c r="Z113" s="118" t="s">
        <v>85</v>
      </c>
      <c r="AA113" s="1"/>
      <c r="AB113" s="501"/>
      <c r="AC113" s="18">
        <v>45.808237605054138</v>
      </c>
      <c r="AD113" s="18">
        <v>51.891325783453205</v>
      </c>
      <c r="AE113" s="18" t="s">
        <v>27</v>
      </c>
      <c r="AF113" s="18" t="s">
        <v>27</v>
      </c>
      <c r="AG113" s="18" t="s">
        <v>27</v>
      </c>
      <c r="AH113" s="18" t="s">
        <v>27</v>
      </c>
      <c r="AJ113" s="18">
        <v>2.0886542786282138</v>
      </c>
      <c r="AK113" s="18">
        <v>0.21178233286445741</v>
      </c>
      <c r="AL113" s="18" t="s">
        <v>27</v>
      </c>
      <c r="AM113" s="18" t="s">
        <v>27</v>
      </c>
      <c r="AN113" s="18" t="s">
        <v>27</v>
      </c>
      <c r="AO113" s="18" t="s">
        <v>27</v>
      </c>
      <c r="AR113" s="18">
        <v>100.00000000000001</v>
      </c>
      <c r="AT113" s="23" t="s">
        <v>131</v>
      </c>
      <c r="AU113" s="18" t="str">
        <f>Z113</f>
        <v>po</v>
      </c>
      <c r="AV113" s="44">
        <v>0.88277254268306238</v>
      </c>
      <c r="AW113" s="86">
        <f t="shared" si="20"/>
        <v>0.92710435684970327</v>
      </c>
      <c r="AX113" s="86"/>
      <c r="AY113" s="86"/>
    </row>
    <row r="114" spans="1:51" x14ac:dyDescent="0.2">
      <c r="A114" s="44"/>
      <c r="B114" s="417"/>
      <c r="C114" s="3"/>
      <c r="D114" s="3"/>
      <c r="E114" s="3"/>
      <c r="F114" s="3"/>
      <c r="G114" s="3"/>
      <c r="H114" s="78"/>
      <c r="I114" s="78"/>
      <c r="J114" s="18"/>
      <c r="K114" s="18"/>
      <c r="L114" s="18"/>
      <c r="M114" s="18"/>
      <c r="N114" s="3"/>
      <c r="O114" s="18"/>
      <c r="P114" s="18"/>
      <c r="Q114" s="18"/>
      <c r="R114" s="18"/>
      <c r="S114" s="18"/>
      <c r="T114" s="18"/>
      <c r="U114" s="1"/>
      <c r="V114" s="1"/>
      <c r="W114" s="1"/>
      <c r="X114" s="18"/>
      <c r="Y114" s="1"/>
      <c r="Z114" s="118"/>
      <c r="AA114" s="1"/>
      <c r="AB114" s="501"/>
      <c r="AC114" s="18"/>
      <c r="AD114" s="18"/>
      <c r="AE114" s="18"/>
      <c r="AF114" s="18"/>
      <c r="AG114" s="18"/>
      <c r="AH114" s="18"/>
      <c r="AJ114" s="18"/>
      <c r="AK114" s="18"/>
      <c r="AL114" s="18"/>
      <c r="AM114" s="18"/>
      <c r="AN114" s="18"/>
      <c r="AO114" s="18"/>
      <c r="AR114" s="18"/>
      <c r="AT114" s="23"/>
      <c r="AU114" s="18"/>
      <c r="AX114" s="86"/>
      <c r="AY114" s="86"/>
    </row>
    <row r="115" spans="1:51" x14ac:dyDescent="0.2">
      <c r="A115" s="44" t="s">
        <v>444</v>
      </c>
      <c r="B115" s="139" t="s">
        <v>451</v>
      </c>
      <c r="C115" s="3" t="s">
        <v>153</v>
      </c>
      <c r="D115" s="408" t="s">
        <v>582</v>
      </c>
      <c r="E115" s="1"/>
      <c r="F115" s="3" t="s">
        <v>151</v>
      </c>
      <c r="G115" s="3">
        <v>2</v>
      </c>
      <c r="H115" s="78">
        <v>60.967700000000001</v>
      </c>
      <c r="I115" s="78">
        <v>38.6053</v>
      </c>
      <c r="J115" s="18">
        <v>3.4299999999999997E-2</v>
      </c>
      <c r="K115" s="18" t="s">
        <v>27</v>
      </c>
      <c r="L115" s="18" t="s">
        <v>27</v>
      </c>
      <c r="M115" s="18" t="s">
        <v>27</v>
      </c>
      <c r="N115" s="1"/>
      <c r="O115" s="18">
        <v>0.4743</v>
      </c>
      <c r="P115" s="18" t="s">
        <v>27</v>
      </c>
      <c r="Q115" s="18" t="s">
        <v>27</v>
      </c>
      <c r="R115" s="18" t="s">
        <v>27</v>
      </c>
      <c r="S115" s="18" t="s">
        <v>27</v>
      </c>
      <c r="T115" s="18"/>
      <c r="U115" s="18"/>
      <c r="V115" s="18"/>
      <c r="W115" s="18"/>
      <c r="X115" s="18">
        <v>100.08160000000001</v>
      </c>
      <c r="Y115" s="1"/>
      <c r="Z115" s="118" t="s">
        <v>85</v>
      </c>
      <c r="AA115" s="1"/>
      <c r="AB115" s="501"/>
      <c r="AC115" s="18">
        <v>47.35889467400132</v>
      </c>
      <c r="AD115" s="18">
        <v>52.237574257806486</v>
      </c>
      <c r="AE115" s="18">
        <v>5.2981127581230088E-2</v>
      </c>
      <c r="AF115" s="18" t="s">
        <v>27</v>
      </c>
      <c r="AG115" s="18" t="s">
        <v>27</v>
      </c>
      <c r="AH115" s="18" t="s">
        <v>27</v>
      </c>
      <c r="AI115" s="18" t="s">
        <v>27</v>
      </c>
      <c r="AJ115" s="18">
        <v>0.35054994061096001</v>
      </c>
      <c r="AK115" s="18" t="s">
        <v>27</v>
      </c>
      <c r="AL115" s="18" t="s">
        <v>27</v>
      </c>
      <c r="AM115" s="18" t="s">
        <v>27</v>
      </c>
      <c r="AN115" s="18" t="s">
        <v>27</v>
      </c>
      <c r="AO115" s="18" t="s">
        <v>27</v>
      </c>
      <c r="AP115" s="18" t="s">
        <v>27</v>
      </c>
      <c r="AQ115" s="18" t="s">
        <v>27</v>
      </c>
      <c r="AR115" s="18">
        <v>100</v>
      </c>
      <c r="AS115" s="18"/>
      <c r="AT115" s="281" t="s">
        <v>134</v>
      </c>
      <c r="AU115" s="53" t="str">
        <f>Z115</f>
        <v>po</v>
      </c>
      <c r="AV115" s="44">
        <f>AC115/AD115</f>
        <v>0.90660593159001657</v>
      </c>
      <c r="AW115" s="86">
        <f t="shared" ref="AW115:AW118" si="21">SUM(AC115,AJ115,AK115,AL115,AO115,AG115)/AD115</f>
        <v>0.91331661725242697</v>
      </c>
      <c r="AX115" s="62"/>
      <c r="AY115" s="62"/>
    </row>
    <row r="116" spans="1:51" x14ac:dyDescent="0.2">
      <c r="A116" s="44" t="s">
        <v>444</v>
      </c>
      <c r="B116" s="139" t="s">
        <v>451</v>
      </c>
      <c r="C116" s="3" t="s">
        <v>153</v>
      </c>
      <c r="D116" s="408" t="s">
        <v>582</v>
      </c>
      <c r="E116" s="1"/>
      <c r="F116" s="3" t="s">
        <v>151</v>
      </c>
      <c r="G116" s="3">
        <v>1</v>
      </c>
      <c r="H116" s="78">
        <v>60.979300000000002</v>
      </c>
      <c r="I116" s="78">
        <v>38.422400000000003</v>
      </c>
      <c r="J116" s="18">
        <v>2.8500000000000001E-2</v>
      </c>
      <c r="K116" s="18" t="s">
        <v>27</v>
      </c>
      <c r="L116" s="18" t="s">
        <v>27</v>
      </c>
      <c r="M116" s="18" t="s">
        <v>27</v>
      </c>
      <c r="N116" s="1"/>
      <c r="O116" s="18">
        <v>0.51349999999999996</v>
      </c>
      <c r="P116" s="18" t="s">
        <v>27</v>
      </c>
      <c r="Q116" s="18">
        <v>2.9700000000000001E-2</v>
      </c>
      <c r="R116" s="18" t="s">
        <v>27</v>
      </c>
      <c r="S116" s="18" t="s">
        <v>27</v>
      </c>
      <c r="T116" s="18"/>
      <c r="U116" s="18"/>
      <c r="V116" s="18"/>
      <c r="W116" s="18"/>
      <c r="X116" s="18">
        <v>99.973399999999998</v>
      </c>
      <c r="Y116" s="1"/>
      <c r="Z116" s="118" t="s">
        <v>85</v>
      </c>
      <c r="AA116" s="1"/>
      <c r="AB116" s="501"/>
      <c r="AC116" s="18">
        <v>47.459827058016835</v>
      </c>
      <c r="AD116" s="18">
        <v>52.090980167932912</v>
      </c>
      <c r="AE116" s="18">
        <v>4.4107648766914163E-2</v>
      </c>
      <c r="AF116" s="18" t="s">
        <v>27</v>
      </c>
      <c r="AG116" s="18" t="s">
        <v>27</v>
      </c>
      <c r="AH116" s="18" t="s">
        <v>27</v>
      </c>
      <c r="AI116" s="18" t="s">
        <v>27</v>
      </c>
      <c r="AJ116" s="18">
        <v>0.38025872856896359</v>
      </c>
      <c r="AK116" s="18" t="s">
        <v>27</v>
      </c>
      <c r="AL116" s="18">
        <v>2.4826396714375386E-2</v>
      </c>
      <c r="AM116" s="18" t="s">
        <v>27</v>
      </c>
      <c r="AN116" s="18" t="s">
        <v>27</v>
      </c>
      <c r="AO116" s="18" t="s">
        <v>27</v>
      </c>
      <c r="AP116" s="18" t="s">
        <v>27</v>
      </c>
      <c r="AQ116" s="18" t="s">
        <v>27</v>
      </c>
      <c r="AR116" s="18">
        <v>99.999999999999986</v>
      </c>
      <c r="AS116" s="18"/>
      <c r="AT116" s="281" t="s">
        <v>134</v>
      </c>
      <c r="AU116" s="53" t="str">
        <f>Z116</f>
        <v>po</v>
      </c>
      <c r="AV116" s="44">
        <f>AC116/AD116</f>
        <v>0.91109491326548309</v>
      </c>
      <c r="AW116" s="86">
        <f t="shared" si="21"/>
        <v>0.91887140593230188</v>
      </c>
      <c r="AX116" s="62"/>
      <c r="AY116" s="62"/>
    </row>
    <row r="117" spans="1:51" x14ac:dyDescent="0.2">
      <c r="A117" s="44" t="s">
        <v>444</v>
      </c>
      <c r="B117" s="139" t="s">
        <v>451</v>
      </c>
      <c r="C117" s="3" t="s">
        <v>153</v>
      </c>
      <c r="D117" s="408" t="s">
        <v>582</v>
      </c>
      <c r="E117" s="1"/>
      <c r="F117" s="3" t="s">
        <v>146</v>
      </c>
      <c r="G117" s="3">
        <v>6</v>
      </c>
      <c r="H117" s="78">
        <v>60.474800000000002</v>
      </c>
      <c r="I117" s="78">
        <v>37.883499999999998</v>
      </c>
      <c r="J117" s="18">
        <v>2.69E-2</v>
      </c>
      <c r="K117" s="18" t="s">
        <v>27</v>
      </c>
      <c r="L117" s="18" t="s">
        <v>27</v>
      </c>
      <c r="M117" s="18" t="s">
        <v>27</v>
      </c>
      <c r="N117" s="1"/>
      <c r="O117" s="18">
        <v>0.56630000000000003</v>
      </c>
      <c r="P117" s="18" t="s">
        <v>27</v>
      </c>
      <c r="Q117" s="18">
        <v>5.7000000000000002E-2</v>
      </c>
      <c r="R117" s="18" t="s">
        <v>27</v>
      </c>
      <c r="S117" s="18" t="s">
        <v>27</v>
      </c>
      <c r="T117" s="18"/>
      <c r="U117" s="18"/>
      <c r="V117" s="18"/>
      <c r="W117" s="18"/>
      <c r="X117" s="18">
        <v>99.008499999999998</v>
      </c>
      <c r="Y117" s="1"/>
      <c r="Z117" s="118" t="s">
        <v>85</v>
      </c>
      <c r="AA117" s="1"/>
      <c r="AB117" s="501"/>
      <c r="AC117" s="18">
        <v>47.573270118774602</v>
      </c>
      <c r="AD117" s="18">
        <v>51.912624330178815</v>
      </c>
      <c r="AE117" s="18">
        <v>4.2079074126410342E-2</v>
      </c>
      <c r="AF117" s="18" t="s">
        <v>27</v>
      </c>
      <c r="AG117" s="18" t="s">
        <v>27</v>
      </c>
      <c r="AH117" s="18" t="s">
        <v>27</v>
      </c>
      <c r="AI117" s="18" t="s">
        <v>27</v>
      </c>
      <c r="AJ117" s="18">
        <v>0.42386753406391564</v>
      </c>
      <c r="AK117" s="18" t="s">
        <v>27</v>
      </c>
      <c r="AL117" s="18">
        <v>4.8158942856279106E-2</v>
      </c>
      <c r="AM117" s="18" t="s">
        <v>27</v>
      </c>
      <c r="AN117" s="18" t="s">
        <v>27</v>
      </c>
      <c r="AO117" s="18" t="s">
        <v>27</v>
      </c>
      <c r="AP117" s="18" t="s">
        <v>27</v>
      </c>
      <c r="AQ117" s="18" t="s">
        <v>27</v>
      </c>
      <c r="AR117" s="18">
        <v>100.00000000000001</v>
      </c>
      <c r="AS117" s="18"/>
      <c r="AT117" s="281" t="s">
        <v>134</v>
      </c>
      <c r="AU117" s="53" t="str">
        <f>Z117</f>
        <v>po</v>
      </c>
      <c r="AV117" s="44">
        <f>AC117/AD117</f>
        <v>0.91641042487459878</v>
      </c>
      <c r="AW117" s="86">
        <f t="shared" si="21"/>
        <v>0.9255031356171336</v>
      </c>
      <c r="AX117" s="62"/>
      <c r="AY117" s="62"/>
    </row>
    <row r="118" spans="1:51" x14ac:dyDescent="0.2">
      <c r="A118" s="44" t="s">
        <v>444</v>
      </c>
      <c r="B118" s="139" t="s">
        <v>451</v>
      </c>
      <c r="C118" s="3" t="s">
        <v>153</v>
      </c>
      <c r="D118" s="408" t="s">
        <v>582</v>
      </c>
      <c r="E118" s="1"/>
      <c r="F118" s="3" t="s">
        <v>151</v>
      </c>
      <c r="G118" s="3">
        <v>3</v>
      </c>
      <c r="H118" s="78">
        <v>60.520699999999998</v>
      </c>
      <c r="I118" s="78">
        <v>38.7151</v>
      </c>
      <c r="J118" s="18">
        <v>3.1199999999999999E-2</v>
      </c>
      <c r="K118" s="18" t="s">
        <v>27</v>
      </c>
      <c r="L118" s="18" t="s">
        <v>27</v>
      </c>
      <c r="M118" s="18" t="s">
        <v>27</v>
      </c>
      <c r="N118" s="1"/>
      <c r="O118" s="18">
        <v>0.63460000000000005</v>
      </c>
      <c r="P118" s="18">
        <v>0.125</v>
      </c>
      <c r="Q118" s="18" t="s">
        <v>27</v>
      </c>
      <c r="R118" s="18" t="s">
        <v>27</v>
      </c>
      <c r="S118" s="18" t="s">
        <v>27</v>
      </c>
      <c r="T118" s="18"/>
      <c r="U118" s="18"/>
      <c r="V118" s="18"/>
      <c r="W118" s="18"/>
      <c r="X118" s="18">
        <v>100.0266</v>
      </c>
      <c r="Y118" s="1"/>
      <c r="Z118" s="118" t="s">
        <v>85</v>
      </c>
      <c r="AA118" s="1"/>
      <c r="AB118" s="501"/>
      <c r="AC118" s="18">
        <v>47.008358375436579</v>
      </c>
      <c r="AD118" s="18">
        <v>52.382455367122802</v>
      </c>
      <c r="AE118" s="18">
        <v>4.8189349892247726E-2</v>
      </c>
      <c r="AF118" s="18" t="s">
        <v>27</v>
      </c>
      <c r="AG118" s="18" t="s">
        <v>27</v>
      </c>
      <c r="AH118" s="18" t="s">
        <v>27</v>
      </c>
      <c r="AI118" s="18" t="s">
        <v>27</v>
      </c>
      <c r="AJ118" s="18">
        <v>0.46899286689032549</v>
      </c>
      <c r="AK118" s="18">
        <v>9.200404065804392E-2</v>
      </c>
      <c r="AL118" s="18" t="s">
        <v>27</v>
      </c>
      <c r="AM118" s="18" t="s">
        <v>27</v>
      </c>
      <c r="AN118" s="18" t="s">
        <v>27</v>
      </c>
      <c r="AO118" s="18" t="s">
        <v>27</v>
      </c>
      <c r="AP118" s="18" t="s">
        <v>27</v>
      </c>
      <c r="AQ118" s="18" t="s">
        <v>27</v>
      </c>
      <c r="AR118" s="18">
        <v>100</v>
      </c>
      <c r="AS118" s="18"/>
      <c r="AT118" s="281" t="s">
        <v>134</v>
      </c>
      <c r="AU118" s="53" t="str">
        <f>Z118</f>
        <v>po</v>
      </c>
      <c r="AV118" s="44">
        <f>AC118/AD118</f>
        <v>0.89740654663814767</v>
      </c>
      <c r="AW118" s="86">
        <f t="shared" si="21"/>
        <v>0.90811618030492836</v>
      </c>
      <c r="AX118" s="62"/>
      <c r="AY118" s="62"/>
    </row>
    <row r="119" spans="1:51" s="36" customFormat="1" x14ac:dyDescent="0.2">
      <c r="A119" s="120"/>
      <c r="B119" s="120"/>
      <c r="C119" s="120"/>
      <c r="D119" s="121"/>
      <c r="E119" s="121"/>
      <c r="F119" s="121"/>
      <c r="G119" s="121"/>
      <c r="H119" s="366"/>
      <c r="I119" s="366"/>
      <c r="J119" s="118"/>
      <c r="K119" s="118"/>
      <c r="L119" s="119"/>
      <c r="M119" s="119"/>
      <c r="N119" s="120"/>
      <c r="O119" s="119"/>
      <c r="P119" s="118"/>
      <c r="Q119" s="119"/>
      <c r="R119" s="119"/>
      <c r="S119" s="118"/>
      <c r="T119" s="118"/>
      <c r="U119" s="116"/>
      <c r="V119" s="116"/>
      <c r="W119" s="116"/>
      <c r="X119" s="118"/>
      <c r="Y119" s="119"/>
      <c r="Z119" s="118"/>
      <c r="AA119" s="116"/>
      <c r="AB119" s="501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23"/>
      <c r="AU119" s="62"/>
      <c r="AV119" s="86"/>
      <c r="AW119" s="399"/>
      <c r="AX119" s="53" t="s">
        <v>84</v>
      </c>
      <c r="AY119" s="62"/>
    </row>
    <row r="120" spans="1:51" s="36" customFormat="1" x14ac:dyDescent="0.2">
      <c r="A120" s="120"/>
      <c r="B120" s="120"/>
      <c r="C120" s="120"/>
      <c r="D120" s="121"/>
      <c r="E120" s="121"/>
      <c r="F120" s="121"/>
      <c r="G120" s="121"/>
      <c r="H120" s="366"/>
      <c r="I120" s="366"/>
      <c r="J120" s="118"/>
      <c r="K120" s="118"/>
      <c r="L120" s="119"/>
      <c r="M120" s="119"/>
      <c r="N120" s="120"/>
      <c r="O120" s="119"/>
      <c r="P120" s="118"/>
      <c r="Q120" s="119"/>
      <c r="R120" s="119"/>
      <c r="S120" s="118"/>
      <c r="T120" s="118"/>
      <c r="U120" s="116"/>
      <c r="V120" s="116"/>
      <c r="W120" s="116"/>
      <c r="X120" s="118"/>
      <c r="Y120" s="119"/>
      <c r="Z120" s="118"/>
      <c r="AA120" s="116"/>
      <c r="AB120" s="501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281" t="s">
        <v>372</v>
      </c>
      <c r="AU120" s="53" t="s">
        <v>129</v>
      </c>
      <c r="AV120" s="209">
        <f>AVERAGE(AV115:AV118)</f>
        <v>0.9078794540920615</v>
      </c>
      <c r="AW120" s="209">
        <f>AVERAGE(AW115:AW118)</f>
        <v>0.91645183477669767</v>
      </c>
      <c r="AX120" s="317">
        <f>COUNT(AV115:AV118)</f>
        <v>4</v>
      </c>
      <c r="AY120" s="62"/>
    </row>
    <row r="121" spans="1:51" s="36" customFormat="1" x14ac:dyDescent="0.2">
      <c r="A121" s="120"/>
      <c r="B121" s="120"/>
      <c r="C121" s="120"/>
      <c r="D121" s="121"/>
      <c r="E121" s="121"/>
      <c r="F121" s="121"/>
      <c r="G121" s="121"/>
      <c r="H121" s="366"/>
      <c r="I121" s="366"/>
      <c r="J121" s="118"/>
      <c r="K121" s="118"/>
      <c r="L121" s="119"/>
      <c r="M121" s="119"/>
      <c r="N121" s="120"/>
      <c r="O121" s="119"/>
      <c r="P121" s="118"/>
      <c r="Q121" s="119"/>
      <c r="R121" s="119"/>
      <c r="S121" s="118"/>
      <c r="T121" s="118"/>
      <c r="U121" s="116"/>
      <c r="V121" s="116"/>
      <c r="W121" s="116"/>
      <c r="X121" s="118"/>
      <c r="Y121" s="119"/>
      <c r="Z121" s="118"/>
      <c r="AA121" s="116"/>
      <c r="AB121" s="501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23"/>
      <c r="AU121" s="53" t="s">
        <v>195</v>
      </c>
      <c r="AV121" s="209">
        <f>STDEV(AV115:AV118)</f>
        <v>8.0502648049594078E-3</v>
      </c>
      <c r="AW121" s="209">
        <f>STDEV(AW115:AW118)</f>
        <v>7.4630890806763094E-3</v>
      </c>
      <c r="AX121" s="62"/>
      <c r="AY121" s="62"/>
    </row>
    <row r="122" spans="1:51" s="36" customFormat="1" x14ac:dyDescent="0.2">
      <c r="A122" s="120"/>
      <c r="B122" s="120"/>
      <c r="C122" s="120"/>
      <c r="D122" s="121"/>
      <c r="E122" s="121"/>
      <c r="F122" s="121"/>
      <c r="G122" s="121"/>
      <c r="H122" s="366"/>
      <c r="I122" s="366"/>
      <c r="J122" s="118"/>
      <c r="K122" s="118"/>
      <c r="L122" s="119"/>
      <c r="M122" s="119"/>
      <c r="N122" s="120"/>
      <c r="O122" s="119"/>
      <c r="P122" s="118"/>
      <c r="Q122" s="119"/>
      <c r="R122" s="119"/>
      <c r="S122" s="118"/>
      <c r="T122" s="118"/>
      <c r="U122" s="116"/>
      <c r="V122" s="116"/>
      <c r="W122" s="116"/>
      <c r="X122" s="118"/>
      <c r="Y122" s="119"/>
      <c r="Z122" s="118"/>
      <c r="AA122" s="116"/>
      <c r="AB122" s="501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23"/>
      <c r="AU122" s="53" t="s">
        <v>82</v>
      </c>
      <c r="AV122" s="209">
        <f>MIN(AV115:AV118)</f>
        <v>0.89740654663814767</v>
      </c>
      <c r="AW122" s="209">
        <f>MIN(AW115:AW118)</f>
        <v>0.90811618030492836</v>
      </c>
      <c r="AX122" s="62"/>
      <c r="AY122" s="62"/>
    </row>
    <row r="123" spans="1:51" s="36" customFormat="1" x14ac:dyDescent="0.2">
      <c r="A123" s="120"/>
      <c r="B123" s="120"/>
      <c r="C123" s="120"/>
      <c r="D123" s="121"/>
      <c r="E123" s="121"/>
      <c r="F123" s="121"/>
      <c r="G123" s="121"/>
      <c r="H123" s="366"/>
      <c r="I123" s="366"/>
      <c r="J123" s="118"/>
      <c r="K123" s="118"/>
      <c r="L123" s="119"/>
      <c r="M123" s="119"/>
      <c r="N123" s="120"/>
      <c r="O123" s="119"/>
      <c r="P123" s="118"/>
      <c r="Q123" s="119"/>
      <c r="R123" s="119"/>
      <c r="S123" s="118"/>
      <c r="T123" s="118"/>
      <c r="U123" s="116"/>
      <c r="V123" s="116"/>
      <c r="W123" s="116"/>
      <c r="X123" s="118"/>
      <c r="Y123" s="119"/>
      <c r="Z123" s="118"/>
      <c r="AA123" s="116"/>
      <c r="AB123" s="501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23"/>
      <c r="AU123" s="53" t="s">
        <v>81</v>
      </c>
      <c r="AV123" s="209">
        <f>MAX(AV115:AV118)</f>
        <v>0.91641042487459878</v>
      </c>
      <c r="AW123" s="209">
        <f>MAX(AW115:AW118)</f>
        <v>0.9255031356171336</v>
      </c>
      <c r="AX123" s="62"/>
      <c r="AY123" s="62"/>
    </row>
    <row r="124" spans="1:51" s="36" customFormat="1" x14ac:dyDescent="0.2">
      <c r="A124" s="66"/>
      <c r="B124" s="66"/>
      <c r="C124" s="66"/>
      <c r="D124" s="175"/>
      <c r="E124" s="175"/>
      <c r="F124" s="175"/>
      <c r="G124" s="175"/>
      <c r="H124" s="22"/>
      <c r="I124" s="22"/>
      <c r="J124" s="23"/>
      <c r="K124" s="23"/>
      <c r="L124" s="21"/>
      <c r="M124" s="21"/>
      <c r="N124" s="66"/>
      <c r="O124" s="21"/>
      <c r="P124" s="23"/>
      <c r="Q124" s="21"/>
      <c r="R124" s="21"/>
      <c r="S124" s="23"/>
      <c r="T124" s="23"/>
      <c r="X124" s="23"/>
      <c r="Y124" s="21"/>
      <c r="Z124" s="23"/>
      <c r="AB124" s="509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23"/>
      <c r="AU124" s="62"/>
      <c r="AV124" s="86"/>
      <c r="AW124" s="86"/>
      <c r="AX124" s="62"/>
      <c r="AY124" s="62"/>
    </row>
    <row r="125" spans="1:51" x14ac:dyDescent="0.2">
      <c r="A125" s="44" t="s">
        <v>444</v>
      </c>
      <c r="B125" s="139" t="s">
        <v>451</v>
      </c>
      <c r="C125" s="3" t="s">
        <v>153</v>
      </c>
      <c r="D125" s="3" t="s">
        <v>583</v>
      </c>
      <c r="E125" s="1"/>
      <c r="F125" s="3" t="s">
        <v>146</v>
      </c>
      <c r="G125" s="3">
        <v>2</v>
      </c>
      <c r="H125" s="78">
        <v>59.855800000000002</v>
      </c>
      <c r="I125" s="78">
        <v>38.064599999999999</v>
      </c>
      <c r="J125" s="18" t="s">
        <v>27</v>
      </c>
      <c r="K125" s="18" t="s">
        <v>27</v>
      </c>
      <c r="L125" s="18" t="s">
        <v>27</v>
      </c>
      <c r="M125" s="18" t="s">
        <v>27</v>
      </c>
      <c r="N125" s="1"/>
      <c r="O125" s="18">
        <v>1.1628000000000001</v>
      </c>
      <c r="P125" s="18">
        <v>0.1525</v>
      </c>
      <c r="Q125" s="18">
        <v>2.7E-2</v>
      </c>
      <c r="R125" s="18" t="s">
        <v>27</v>
      </c>
      <c r="S125" s="18" t="s">
        <v>27</v>
      </c>
      <c r="T125" s="18"/>
      <c r="U125" s="18"/>
      <c r="V125" s="18"/>
      <c r="W125" s="18"/>
      <c r="X125" s="18">
        <v>99.262700000000009</v>
      </c>
      <c r="Y125" s="1"/>
      <c r="Z125" s="118" t="s">
        <v>85</v>
      </c>
      <c r="AA125" s="1"/>
      <c r="AB125" s="501"/>
      <c r="AC125" s="18">
        <v>46.96705438709342</v>
      </c>
      <c r="AD125" s="18">
        <v>52.028664461874655</v>
      </c>
      <c r="AE125" s="18" t="s">
        <v>27</v>
      </c>
      <c r="AF125" s="18" t="s">
        <v>27</v>
      </c>
      <c r="AG125" s="18" t="s">
        <v>27</v>
      </c>
      <c r="AH125" s="18" t="s">
        <v>27</v>
      </c>
      <c r="AI125" s="18" t="s">
        <v>27</v>
      </c>
      <c r="AJ125" s="18">
        <v>0.86813473690335352</v>
      </c>
      <c r="AK125" s="18">
        <v>0.11339206732560035</v>
      </c>
      <c r="AL125" s="18">
        <v>2.2754346802982398E-2</v>
      </c>
      <c r="AM125" s="18" t="s">
        <v>27</v>
      </c>
      <c r="AN125" s="18" t="s">
        <v>27</v>
      </c>
      <c r="AO125" s="18" t="s">
        <v>27</v>
      </c>
      <c r="AP125" s="18" t="s">
        <v>27</v>
      </c>
      <c r="AQ125" s="18" t="s">
        <v>27</v>
      </c>
      <c r="AR125" s="18">
        <v>100.00000000000001</v>
      </c>
      <c r="AS125" s="18"/>
      <c r="AT125" s="23" t="s">
        <v>131</v>
      </c>
      <c r="AU125" s="18" t="str">
        <f t="shared" ref="AU125:AU130" si="22">Z125</f>
        <v>po</v>
      </c>
      <c r="AV125" s="44">
        <f>AC125/AD125</f>
        <v>0.90271497208062568</v>
      </c>
      <c r="AW125" s="86">
        <f t="shared" ref="AW125:AW130" si="23">SUM(AC125,AJ125,AK125,AL125,AO125,AG125)/AD125</f>
        <v>0.92201743085828358</v>
      </c>
      <c r="AX125" s="62"/>
      <c r="AY125" s="328" t="s">
        <v>509</v>
      </c>
    </row>
    <row r="126" spans="1:51" x14ac:dyDescent="0.2">
      <c r="A126" s="44" t="s">
        <v>444</v>
      </c>
      <c r="B126" s="139" t="s">
        <v>451</v>
      </c>
      <c r="C126" s="3" t="s">
        <v>153</v>
      </c>
      <c r="D126" s="408" t="s">
        <v>583</v>
      </c>
      <c r="E126" s="1"/>
      <c r="F126" s="3" t="s">
        <v>185</v>
      </c>
      <c r="G126" s="3">
        <v>4</v>
      </c>
      <c r="H126" s="78">
        <v>60.042200000000001</v>
      </c>
      <c r="I126" s="78">
        <v>38.057000000000002</v>
      </c>
      <c r="J126" s="18">
        <v>2.1399999999999999E-2</v>
      </c>
      <c r="K126" s="18" t="s">
        <v>27</v>
      </c>
      <c r="L126" s="18" t="s">
        <v>27</v>
      </c>
      <c r="M126" s="18" t="s">
        <v>27</v>
      </c>
      <c r="N126" s="1"/>
      <c r="O126" s="18">
        <v>1.4275</v>
      </c>
      <c r="P126" s="18">
        <v>0.16309999999999999</v>
      </c>
      <c r="Q126" s="18">
        <v>4.3299999999999998E-2</v>
      </c>
      <c r="R126" s="18" t="s">
        <v>27</v>
      </c>
      <c r="S126" s="18" t="s">
        <v>27</v>
      </c>
      <c r="T126" s="18"/>
      <c r="U126" s="18"/>
      <c r="V126" s="18"/>
      <c r="W126" s="18"/>
      <c r="X126" s="18">
        <v>99.754499999999993</v>
      </c>
      <c r="Y126" s="1"/>
      <c r="Z126" s="118" t="s">
        <v>85</v>
      </c>
      <c r="AA126" s="1"/>
      <c r="AB126" s="501"/>
      <c r="AC126" s="18">
        <v>46.93098714559504</v>
      </c>
      <c r="AD126" s="18">
        <v>51.816964328648631</v>
      </c>
      <c r="AE126" s="18">
        <v>3.3261528025411727E-2</v>
      </c>
      <c r="AF126" s="18" t="s">
        <v>27</v>
      </c>
      <c r="AG126" s="18" t="s">
        <v>27</v>
      </c>
      <c r="AH126" s="18" t="s">
        <v>27</v>
      </c>
      <c r="AI126" s="18" t="s">
        <v>27</v>
      </c>
      <c r="AJ126" s="18">
        <v>1.0616325765307066</v>
      </c>
      <c r="AK126" s="18">
        <v>0.12080441295129034</v>
      </c>
      <c r="AL126" s="18">
        <v>3.6350008248950093E-2</v>
      </c>
      <c r="AM126" s="18" t="s">
        <v>27</v>
      </c>
      <c r="AN126" s="18" t="s">
        <v>27</v>
      </c>
      <c r="AO126" s="18" t="s">
        <v>27</v>
      </c>
      <c r="AP126" s="18" t="s">
        <v>27</v>
      </c>
      <c r="AQ126" s="18" t="s">
        <v>27</v>
      </c>
      <c r="AR126" s="18">
        <v>100.00000000000003</v>
      </c>
      <c r="AS126" s="18"/>
      <c r="AT126" s="23" t="s">
        <v>131</v>
      </c>
      <c r="AU126" s="18" t="str">
        <f t="shared" si="22"/>
        <v>po</v>
      </c>
      <c r="AV126" s="44">
        <f>AC126/AD126</f>
        <v>0.90570699680389755</v>
      </c>
      <c r="AW126" s="86">
        <f t="shared" si="23"/>
        <v>0.92922800027296992</v>
      </c>
      <c r="AX126" s="62"/>
      <c r="AY126" s="326">
        <f>COUNT(AV125:AV130)</f>
        <v>6</v>
      </c>
    </row>
    <row r="127" spans="1:51" x14ac:dyDescent="0.2">
      <c r="A127" s="44" t="s">
        <v>444</v>
      </c>
      <c r="B127" s="139" t="s">
        <v>451</v>
      </c>
      <c r="C127" s="3" t="s">
        <v>153</v>
      </c>
      <c r="D127" s="408" t="s">
        <v>583</v>
      </c>
      <c r="E127" s="3"/>
      <c r="F127" s="3" t="s">
        <v>154</v>
      </c>
      <c r="G127" s="3" t="s">
        <v>370</v>
      </c>
      <c r="H127" s="78">
        <v>59.294069999999998</v>
      </c>
      <c r="I127" s="78">
        <v>37.885420000000003</v>
      </c>
      <c r="J127" s="18" t="s">
        <v>27</v>
      </c>
      <c r="K127" s="18" t="s">
        <v>27</v>
      </c>
      <c r="L127" s="18" t="s">
        <v>27</v>
      </c>
      <c r="M127" s="18" t="s">
        <v>27</v>
      </c>
      <c r="N127" s="3"/>
      <c r="O127" s="18">
        <v>1.697284</v>
      </c>
      <c r="P127" s="18">
        <v>0.18118999999999999</v>
      </c>
      <c r="Q127" s="18" t="s">
        <v>27</v>
      </c>
      <c r="R127" s="18" t="s">
        <v>27</v>
      </c>
      <c r="S127" s="18" t="s">
        <v>27</v>
      </c>
      <c r="T127" s="18" t="s">
        <v>27</v>
      </c>
      <c r="U127" s="1"/>
      <c r="V127" s="1"/>
      <c r="W127" s="1"/>
      <c r="X127" s="18">
        <v>99.057963999999998</v>
      </c>
      <c r="Y127" s="1"/>
      <c r="Z127" s="118" t="s">
        <v>85</v>
      </c>
      <c r="AA127" s="1"/>
      <c r="AB127" s="501"/>
      <c r="AC127" s="18">
        <v>46.660695560248207</v>
      </c>
      <c r="AD127" s="18">
        <v>51.933354627034248</v>
      </c>
      <c r="AE127" s="18" t="s">
        <v>27</v>
      </c>
      <c r="AF127" s="18" t="s">
        <v>27</v>
      </c>
      <c r="AG127" s="18" t="s">
        <v>27</v>
      </c>
      <c r="AH127" s="18" t="s">
        <v>27</v>
      </c>
      <c r="AJ127" s="18">
        <v>1.2708359477016915</v>
      </c>
      <c r="AK127" s="18">
        <v>0.13511386501585379</v>
      </c>
      <c r="AL127" s="18" t="s">
        <v>27</v>
      </c>
      <c r="AM127" s="18" t="s">
        <v>27</v>
      </c>
      <c r="AN127" s="18" t="s">
        <v>27</v>
      </c>
      <c r="AO127" s="18" t="s">
        <v>27</v>
      </c>
      <c r="AR127" s="18">
        <v>100</v>
      </c>
      <c r="AT127" s="23" t="s">
        <v>131</v>
      </c>
      <c r="AU127" s="18" t="str">
        <f t="shared" si="22"/>
        <v>po</v>
      </c>
      <c r="AV127" s="44">
        <v>0.89847258848090428</v>
      </c>
      <c r="AW127" s="86">
        <f t="shared" si="23"/>
        <v>0.92554478173347854</v>
      </c>
      <c r="AX127" s="86"/>
      <c r="AY127" s="86"/>
    </row>
    <row r="128" spans="1:51" x14ac:dyDescent="0.2">
      <c r="A128" s="44" t="s">
        <v>444</v>
      </c>
      <c r="B128" s="139" t="s">
        <v>451</v>
      </c>
      <c r="C128" s="3" t="s">
        <v>153</v>
      </c>
      <c r="D128" s="408" t="s">
        <v>583</v>
      </c>
      <c r="E128" s="1"/>
      <c r="F128" s="3" t="s">
        <v>146</v>
      </c>
      <c r="G128" s="3">
        <v>1</v>
      </c>
      <c r="H128" s="78">
        <v>59.222900000000003</v>
      </c>
      <c r="I128" s="78">
        <v>37.495800000000003</v>
      </c>
      <c r="J128" s="18" t="s">
        <v>27</v>
      </c>
      <c r="K128" s="18" t="s">
        <v>27</v>
      </c>
      <c r="L128" s="18" t="s">
        <v>27</v>
      </c>
      <c r="M128" s="18" t="s">
        <v>27</v>
      </c>
      <c r="N128" s="1"/>
      <c r="O128" s="18">
        <v>1.8644000000000001</v>
      </c>
      <c r="P128" s="18">
        <v>0.20669999999999999</v>
      </c>
      <c r="Q128" s="18" t="s">
        <v>27</v>
      </c>
      <c r="R128" s="18" t="s">
        <v>27</v>
      </c>
      <c r="S128" s="18" t="s">
        <v>27</v>
      </c>
      <c r="T128" s="18"/>
      <c r="U128" s="18"/>
      <c r="V128" s="18"/>
      <c r="W128" s="18"/>
      <c r="X128" s="18">
        <v>98.789800000000014</v>
      </c>
      <c r="Y128" s="1"/>
      <c r="Z128" s="118" t="s">
        <v>85</v>
      </c>
      <c r="AA128" s="1"/>
      <c r="AB128" s="501"/>
      <c r="AC128" s="18">
        <v>46.813452523639647</v>
      </c>
      <c r="AD128" s="18">
        <v>51.629503627124421</v>
      </c>
      <c r="AE128" s="18" t="s">
        <v>27</v>
      </c>
      <c r="AF128" s="18" t="s">
        <v>27</v>
      </c>
      <c r="AG128" s="18" t="s">
        <v>27</v>
      </c>
      <c r="AH128" s="18" t="s">
        <v>27</v>
      </c>
      <c r="AI128" s="18" t="s">
        <v>27</v>
      </c>
      <c r="AJ128" s="18">
        <v>1.4022166618941616</v>
      </c>
      <c r="AK128" s="18">
        <v>0.15482718734177833</v>
      </c>
      <c r="AL128" s="18" t="s">
        <v>27</v>
      </c>
      <c r="AM128" s="18" t="s">
        <v>27</v>
      </c>
      <c r="AN128" s="18" t="s">
        <v>27</v>
      </c>
      <c r="AO128" s="18" t="s">
        <v>27</v>
      </c>
      <c r="AP128" s="18" t="s">
        <v>27</v>
      </c>
      <c r="AQ128" s="18" t="s">
        <v>27</v>
      </c>
      <c r="AR128" s="18">
        <v>100.00000000000001</v>
      </c>
      <c r="AS128" s="18"/>
      <c r="AT128" s="23" t="s">
        <v>131</v>
      </c>
      <c r="AU128" s="18" t="str">
        <f t="shared" si="22"/>
        <v>po</v>
      </c>
      <c r="AV128" s="44">
        <f>AC128/AD128</f>
        <v>0.90671901209302774</v>
      </c>
      <c r="AW128" s="86">
        <f t="shared" si="23"/>
        <v>0.93687703686276269</v>
      </c>
      <c r="AX128" s="62"/>
      <c r="AY128" s="62"/>
    </row>
    <row r="129" spans="1:51" x14ac:dyDescent="0.2">
      <c r="A129" s="44" t="s">
        <v>444</v>
      </c>
      <c r="B129" s="139" t="s">
        <v>451</v>
      </c>
      <c r="C129" s="3" t="s">
        <v>153</v>
      </c>
      <c r="D129" s="408" t="s">
        <v>583</v>
      </c>
      <c r="E129" s="3"/>
      <c r="F129" s="3" t="s">
        <v>154</v>
      </c>
      <c r="G129" s="3" t="s">
        <v>369</v>
      </c>
      <c r="H129" s="78">
        <v>58.936509999999998</v>
      </c>
      <c r="I129" s="78">
        <v>36.935400000000001</v>
      </c>
      <c r="J129" s="18" t="s">
        <v>27</v>
      </c>
      <c r="K129" s="18" t="s">
        <v>27</v>
      </c>
      <c r="L129" s="18" t="s">
        <v>27</v>
      </c>
      <c r="M129" s="18" t="s">
        <v>27</v>
      </c>
      <c r="N129" s="3"/>
      <c r="O129" s="18">
        <v>2.7194440000000002</v>
      </c>
      <c r="P129" s="18">
        <v>0.38853700000000002</v>
      </c>
      <c r="Q129" s="18">
        <v>0.16950899999999999</v>
      </c>
      <c r="R129" s="18" t="s">
        <v>27</v>
      </c>
      <c r="S129" s="18" t="s">
        <v>27</v>
      </c>
      <c r="T129" s="18" t="s">
        <v>27</v>
      </c>
      <c r="U129" s="1"/>
      <c r="V129" s="1"/>
      <c r="W129" s="1"/>
      <c r="X129" s="18">
        <v>99.1494</v>
      </c>
      <c r="Y129" s="1"/>
      <c r="Z129" s="118" t="s">
        <v>85</v>
      </c>
      <c r="AA129" s="1"/>
      <c r="AB129" s="501"/>
      <c r="AC129" s="18">
        <v>46.621957634589258</v>
      </c>
      <c r="AD129" s="18">
        <v>50.895949500886154</v>
      </c>
      <c r="AE129" s="18" t="s">
        <v>27</v>
      </c>
      <c r="AF129" s="18" t="s">
        <v>27</v>
      </c>
      <c r="AG129" s="18" t="s">
        <v>27</v>
      </c>
      <c r="AH129" s="18" t="s">
        <v>27</v>
      </c>
      <c r="AJ129" s="18">
        <v>2.046827473414139</v>
      </c>
      <c r="AK129" s="18">
        <v>0.29124884965284153</v>
      </c>
      <c r="AL129" s="18">
        <v>0.14401654145762205</v>
      </c>
      <c r="AM129" s="18" t="s">
        <v>27</v>
      </c>
      <c r="AN129" s="18" t="s">
        <v>27</v>
      </c>
      <c r="AO129" s="18" t="s">
        <v>27</v>
      </c>
      <c r="AR129" s="18">
        <v>100.00000000000001</v>
      </c>
      <c r="AT129" s="23" t="s">
        <v>131</v>
      </c>
      <c r="AU129" s="18" t="str">
        <f t="shared" si="22"/>
        <v>po</v>
      </c>
      <c r="AV129" s="44">
        <v>0.91602491144757048</v>
      </c>
      <c r="AW129" s="86">
        <f t="shared" si="23"/>
        <v>0.96479289571479365</v>
      </c>
      <c r="AX129" s="86"/>
    </row>
    <row r="130" spans="1:51" x14ac:dyDescent="0.2">
      <c r="A130" s="44" t="s">
        <v>444</v>
      </c>
      <c r="B130" s="139" t="s">
        <v>451</v>
      </c>
      <c r="C130" s="3" t="s">
        <v>153</v>
      </c>
      <c r="D130" s="408" t="s">
        <v>583</v>
      </c>
      <c r="E130" s="3"/>
      <c r="F130" s="3" t="s">
        <v>160</v>
      </c>
      <c r="G130" s="3" t="s">
        <v>368</v>
      </c>
      <c r="H130" s="78">
        <v>58.295490000000001</v>
      </c>
      <c r="I130" s="78">
        <v>37.38805</v>
      </c>
      <c r="J130" s="18" t="s">
        <v>27</v>
      </c>
      <c r="K130" s="18" t="s">
        <v>27</v>
      </c>
      <c r="L130" s="18" t="s">
        <v>27</v>
      </c>
      <c r="M130" s="18">
        <v>6.5762000000000001E-2</v>
      </c>
      <c r="N130" s="3"/>
      <c r="O130" s="18">
        <v>3.6651769999999999</v>
      </c>
      <c r="P130" s="18">
        <v>0.404779</v>
      </c>
      <c r="Q130" s="18">
        <v>5.4306E-2</v>
      </c>
      <c r="R130" s="18" t="s">
        <v>27</v>
      </c>
      <c r="S130" s="18" t="s">
        <v>27</v>
      </c>
      <c r="T130" s="18" t="s">
        <v>27</v>
      </c>
      <c r="U130" s="1"/>
      <c r="V130" s="1"/>
      <c r="W130" s="1"/>
      <c r="X130" s="18">
        <v>99.873564000000002</v>
      </c>
      <c r="Y130" s="1"/>
      <c r="Z130" s="118" t="s">
        <v>85</v>
      </c>
      <c r="AA130" s="1"/>
      <c r="AB130" s="501"/>
      <c r="AC130" s="18">
        <v>45.750857541155199</v>
      </c>
      <c r="AD130" s="18">
        <v>51.113005684592352</v>
      </c>
      <c r="AE130" s="18" t="s">
        <v>27</v>
      </c>
      <c r="AF130" s="18" t="s">
        <v>27</v>
      </c>
      <c r="AG130" s="18" t="s">
        <v>27</v>
      </c>
      <c r="AH130" s="18">
        <v>5.2462712910553537E-2</v>
      </c>
      <c r="AJ130" s="18">
        <v>2.7368705816352747</v>
      </c>
      <c r="AK130" s="18">
        <v>0.30102876756281788</v>
      </c>
      <c r="AL130" s="18">
        <v>4.5774712143800828E-2</v>
      </c>
      <c r="AM130" s="18" t="s">
        <v>27</v>
      </c>
      <c r="AN130" s="18" t="s">
        <v>27</v>
      </c>
      <c r="AO130" s="18" t="s">
        <v>27</v>
      </c>
      <c r="AR130" s="18">
        <v>99.999999999999986</v>
      </c>
      <c r="AT130" s="23" t="s">
        <v>131</v>
      </c>
      <c r="AU130" s="18" t="str">
        <f t="shared" si="22"/>
        <v>po</v>
      </c>
      <c r="AV130" s="44">
        <v>0.8950922945810339</v>
      </c>
      <c r="AW130" s="86">
        <f t="shared" si="23"/>
        <v>0.95542281163907194</v>
      </c>
      <c r="AX130" s="86"/>
    </row>
    <row r="131" spans="1:51" x14ac:dyDescent="0.2">
      <c r="A131" s="44"/>
      <c r="B131" s="417"/>
      <c r="C131" s="3"/>
      <c r="D131" s="3"/>
      <c r="E131" s="3"/>
      <c r="F131" s="3"/>
      <c r="G131" s="3"/>
      <c r="H131" s="78"/>
      <c r="I131" s="78"/>
      <c r="J131" s="18"/>
      <c r="K131" s="18"/>
      <c r="L131" s="18"/>
      <c r="M131" s="18"/>
      <c r="N131" s="3"/>
      <c r="O131" s="18"/>
      <c r="P131" s="18"/>
      <c r="Q131" s="18"/>
      <c r="R131" s="18"/>
      <c r="S131" s="18"/>
      <c r="T131" s="18"/>
      <c r="U131" s="1"/>
      <c r="V131" s="1"/>
      <c r="W131" s="1"/>
      <c r="X131" s="18"/>
      <c r="Y131" s="1"/>
      <c r="Z131" s="118"/>
      <c r="AA131" s="1"/>
      <c r="AB131" s="501"/>
      <c r="AC131" s="18"/>
      <c r="AD131" s="18"/>
      <c r="AE131" s="18"/>
      <c r="AF131" s="18"/>
      <c r="AG131" s="18"/>
      <c r="AH131" s="18"/>
      <c r="AJ131" s="18"/>
      <c r="AK131" s="18"/>
      <c r="AL131" s="18"/>
      <c r="AM131" s="18"/>
      <c r="AN131" s="18"/>
      <c r="AO131" s="18"/>
      <c r="AR131" s="18"/>
      <c r="AT131" s="23"/>
      <c r="AU131" s="18"/>
      <c r="AX131" s="86"/>
      <c r="AY131" s="86"/>
    </row>
    <row r="132" spans="1:51" x14ac:dyDescent="0.2">
      <c r="A132" s="44" t="s">
        <v>444</v>
      </c>
      <c r="B132" s="139" t="s">
        <v>451</v>
      </c>
      <c r="C132" s="3" t="s">
        <v>153</v>
      </c>
      <c r="D132" s="408" t="s">
        <v>583</v>
      </c>
      <c r="E132" s="1"/>
      <c r="F132" s="3" t="s">
        <v>185</v>
      </c>
      <c r="G132" s="3">
        <v>7</v>
      </c>
      <c r="H132" s="78">
        <v>60.026400000000002</v>
      </c>
      <c r="I132" s="78">
        <v>37.581800000000001</v>
      </c>
      <c r="J132" s="18">
        <v>1.7100000000000001E-2</v>
      </c>
      <c r="K132" s="18" t="s">
        <v>27</v>
      </c>
      <c r="L132" s="18" t="s">
        <v>27</v>
      </c>
      <c r="M132" s="18" t="s">
        <v>27</v>
      </c>
      <c r="N132" s="1"/>
      <c r="O132" s="18">
        <v>0.45340000000000003</v>
      </c>
      <c r="P132" s="18" t="s">
        <v>27</v>
      </c>
      <c r="Q132" s="18">
        <v>5.2200000000000003E-2</v>
      </c>
      <c r="R132" s="18" t="s">
        <v>27</v>
      </c>
      <c r="S132" s="18" t="s">
        <v>27</v>
      </c>
      <c r="T132" s="18"/>
      <c r="U132" s="18"/>
      <c r="V132" s="18"/>
      <c r="W132" s="18"/>
      <c r="X132" s="18">
        <v>98.130900000000011</v>
      </c>
      <c r="Y132" s="1"/>
      <c r="Z132" s="118" t="s">
        <v>85</v>
      </c>
      <c r="AA132" s="1"/>
      <c r="AB132" s="501"/>
      <c r="AC132" s="18">
        <v>47.634981294475111</v>
      </c>
      <c r="AD132" s="18">
        <v>51.951202186182812</v>
      </c>
      <c r="AE132" s="18">
        <v>2.6983926323277296E-2</v>
      </c>
      <c r="AF132" s="18" t="s">
        <v>27</v>
      </c>
      <c r="AG132" s="18" t="s">
        <v>27</v>
      </c>
      <c r="AH132" s="18" t="s">
        <v>27</v>
      </c>
      <c r="AI132" s="18" t="s">
        <v>27</v>
      </c>
      <c r="AJ132" s="18">
        <v>0.34234204768736837</v>
      </c>
      <c r="AK132" s="18" t="s">
        <v>27</v>
      </c>
      <c r="AL132" s="18">
        <v>4.4490545331435628E-2</v>
      </c>
      <c r="AM132" s="18" t="s">
        <v>27</v>
      </c>
      <c r="AN132" s="18" t="s">
        <v>27</v>
      </c>
      <c r="AO132" s="18" t="s">
        <v>27</v>
      </c>
      <c r="AP132" s="18" t="s">
        <v>27</v>
      </c>
      <c r="AQ132" s="18" t="s">
        <v>27</v>
      </c>
      <c r="AR132" s="18">
        <v>100.00000000000001</v>
      </c>
      <c r="AS132" s="18"/>
      <c r="AT132" s="281" t="s">
        <v>134</v>
      </c>
      <c r="AU132" s="53" t="str">
        <f>Z132</f>
        <v>po</v>
      </c>
      <c r="AV132" s="44">
        <f>AC132/AD132</f>
        <v>0.91691778611322172</v>
      </c>
      <c r="AW132" s="86">
        <f t="shared" ref="AW132:AW134" si="24">SUM(AC132,AJ132,AK132,AL132,AO132,AG132)/AD132</f>
        <v>0.92436386198327514</v>
      </c>
      <c r="AX132" s="62"/>
      <c r="AY132" s="62"/>
    </row>
    <row r="133" spans="1:51" x14ac:dyDescent="0.2">
      <c r="A133" s="44" t="s">
        <v>444</v>
      </c>
      <c r="B133" s="139" t="s">
        <v>451</v>
      </c>
      <c r="C133" s="3" t="s">
        <v>153</v>
      </c>
      <c r="D133" s="408" t="s">
        <v>583</v>
      </c>
      <c r="E133" s="1"/>
      <c r="F133" s="3" t="s">
        <v>185</v>
      </c>
      <c r="G133" s="3">
        <v>6</v>
      </c>
      <c r="H133" s="78">
        <v>59.851399999999998</v>
      </c>
      <c r="I133" s="78">
        <v>37.727499999999999</v>
      </c>
      <c r="J133" s="18" t="s">
        <v>27</v>
      </c>
      <c r="K133" s="18" t="s">
        <v>27</v>
      </c>
      <c r="L133" s="18" t="s">
        <v>27</v>
      </c>
      <c r="M133" s="18" t="s">
        <v>27</v>
      </c>
      <c r="N133" s="1"/>
      <c r="O133" s="18">
        <v>0.75529999999999997</v>
      </c>
      <c r="P133" s="18">
        <v>0.1132</v>
      </c>
      <c r="Q133" s="18">
        <v>4.3999999999999997E-2</v>
      </c>
      <c r="R133" s="18" t="s">
        <v>27</v>
      </c>
      <c r="S133" s="18" t="s">
        <v>27</v>
      </c>
      <c r="T133" s="18"/>
      <c r="U133" s="18"/>
      <c r="V133" s="18"/>
      <c r="W133" s="18"/>
      <c r="X133" s="18">
        <v>98.491400000000013</v>
      </c>
      <c r="Y133" s="1"/>
      <c r="Z133" s="118" t="s">
        <v>85</v>
      </c>
      <c r="AA133" s="1"/>
      <c r="AB133" s="501"/>
      <c r="AC133" s="18">
        <v>47.334395129364587</v>
      </c>
      <c r="AD133" s="18">
        <v>51.97504449212915</v>
      </c>
      <c r="AE133" s="18" t="s">
        <v>27</v>
      </c>
      <c r="AF133" s="18" t="s">
        <v>27</v>
      </c>
      <c r="AG133" s="18" t="s">
        <v>27</v>
      </c>
      <c r="AH133" s="18" t="s">
        <v>27</v>
      </c>
      <c r="AI133" s="18" t="s">
        <v>27</v>
      </c>
      <c r="AJ133" s="18">
        <v>0.56835152558501234</v>
      </c>
      <c r="AK133" s="18">
        <v>8.4834927067800575E-2</v>
      </c>
      <c r="AL133" s="18">
        <v>3.7373925853458854E-2</v>
      </c>
      <c r="AM133" s="18" t="s">
        <v>27</v>
      </c>
      <c r="AN133" s="18" t="s">
        <v>27</v>
      </c>
      <c r="AO133" s="18" t="s">
        <v>27</v>
      </c>
      <c r="AP133" s="18" t="s">
        <v>27</v>
      </c>
      <c r="AQ133" s="18" t="s">
        <v>27</v>
      </c>
      <c r="AR133" s="18">
        <v>100.00000000000001</v>
      </c>
      <c r="AS133" s="18"/>
      <c r="AT133" s="281" t="s">
        <v>134</v>
      </c>
      <c r="AU133" s="53" t="str">
        <f>Z133</f>
        <v>po</v>
      </c>
      <c r="AV133" s="44">
        <f>AC133/AD133</f>
        <v>0.91071389340576092</v>
      </c>
      <c r="AW133" s="86">
        <f t="shared" si="24"/>
        <v>0.92400027700108134</v>
      </c>
      <c r="AX133" s="62"/>
      <c r="AY133" s="62"/>
    </row>
    <row r="134" spans="1:51" x14ac:dyDescent="0.2">
      <c r="A134" s="44" t="s">
        <v>444</v>
      </c>
      <c r="B134" s="139" t="s">
        <v>451</v>
      </c>
      <c r="C134" s="3" t="s">
        <v>153</v>
      </c>
      <c r="D134" s="408" t="s">
        <v>583</v>
      </c>
      <c r="E134" s="3"/>
      <c r="F134" s="3" t="s">
        <v>160</v>
      </c>
      <c r="G134" s="3" t="s">
        <v>371</v>
      </c>
      <c r="H134" s="78">
        <v>60.645800000000001</v>
      </c>
      <c r="I134" s="78">
        <v>37.509990000000002</v>
      </c>
      <c r="J134" s="18" t="s">
        <v>27</v>
      </c>
      <c r="K134" s="18" t="s">
        <v>27</v>
      </c>
      <c r="L134" s="18" t="s">
        <v>27</v>
      </c>
      <c r="M134" s="18" t="s">
        <v>27</v>
      </c>
      <c r="N134" s="3"/>
      <c r="O134" s="18">
        <v>0.94808199999999998</v>
      </c>
      <c r="P134" s="18">
        <v>9.5363000000000003E-2</v>
      </c>
      <c r="Q134" s="18">
        <v>4.9886E-2</v>
      </c>
      <c r="R134" s="18" t="s">
        <v>27</v>
      </c>
      <c r="S134" s="18" t="s">
        <v>27</v>
      </c>
      <c r="T134" s="18" t="s">
        <v>27</v>
      </c>
      <c r="U134" s="1"/>
      <c r="V134" s="1"/>
      <c r="W134" s="1"/>
      <c r="X134" s="18">
        <v>99.249121000000002</v>
      </c>
      <c r="Y134" s="1"/>
      <c r="Z134" s="118" t="s">
        <v>85</v>
      </c>
      <c r="AA134" s="1"/>
      <c r="AB134" s="501"/>
      <c r="AC134" s="18">
        <v>47.740517245760437</v>
      </c>
      <c r="AD134" s="18">
        <v>51.436056281221653</v>
      </c>
      <c r="AE134" s="18" t="s">
        <v>27</v>
      </c>
      <c r="AF134" s="18" t="s">
        <v>27</v>
      </c>
      <c r="AG134" s="18" t="s">
        <v>27</v>
      </c>
      <c r="AH134" s="18" t="s">
        <v>27</v>
      </c>
      <c r="AJ134" s="18">
        <v>0.71011276423836101</v>
      </c>
      <c r="AK134" s="18">
        <v>7.1136425938645165E-2</v>
      </c>
      <c r="AL134" s="18">
        <v>4.2177282840897549E-2</v>
      </c>
      <c r="AM134" s="18" t="s">
        <v>27</v>
      </c>
      <c r="AN134" s="18" t="s">
        <v>27</v>
      </c>
      <c r="AO134" s="18" t="s">
        <v>27</v>
      </c>
      <c r="AR134" s="18">
        <v>99.999999999999986</v>
      </c>
      <c r="AT134" s="281" t="s">
        <v>134</v>
      </c>
      <c r="AU134" s="53" t="str">
        <f>Z134</f>
        <v>po</v>
      </c>
      <c r="AV134" s="44">
        <v>0.92815275309490652</v>
      </c>
      <c r="AW134" s="86">
        <f t="shared" si="24"/>
        <v>0.94416149351069378</v>
      </c>
      <c r="AX134" s="86"/>
      <c r="AY134" s="86"/>
    </row>
    <row r="135" spans="1:51" s="36" customFormat="1" x14ac:dyDescent="0.2">
      <c r="A135" s="120"/>
      <c r="B135" s="120"/>
      <c r="C135" s="120"/>
      <c r="D135" s="121"/>
      <c r="E135" s="121"/>
      <c r="F135" s="121"/>
      <c r="G135" s="121"/>
      <c r="H135" s="366"/>
      <c r="I135" s="366"/>
      <c r="J135" s="118"/>
      <c r="K135" s="118"/>
      <c r="L135" s="119"/>
      <c r="M135" s="119"/>
      <c r="N135" s="120"/>
      <c r="O135" s="119"/>
      <c r="P135" s="118"/>
      <c r="Q135" s="119"/>
      <c r="R135" s="119"/>
      <c r="S135" s="118"/>
      <c r="T135" s="118"/>
      <c r="U135" s="116"/>
      <c r="V135" s="116"/>
      <c r="W135" s="116"/>
      <c r="X135" s="118"/>
      <c r="Y135" s="119"/>
      <c r="Z135" s="118"/>
      <c r="AA135" s="116"/>
      <c r="AB135" s="501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23"/>
      <c r="AU135" s="62"/>
      <c r="AV135" s="86"/>
      <c r="AW135" s="399"/>
      <c r="AX135" s="53" t="s">
        <v>84</v>
      </c>
      <c r="AY135" s="62"/>
    </row>
    <row r="136" spans="1:51" s="36" customFormat="1" x14ac:dyDescent="0.2">
      <c r="A136" s="120"/>
      <c r="B136" s="120"/>
      <c r="C136" s="120"/>
      <c r="D136" s="121"/>
      <c r="E136" s="121"/>
      <c r="F136" s="121"/>
      <c r="G136" s="121"/>
      <c r="H136" s="366"/>
      <c r="I136" s="366"/>
      <c r="J136" s="118"/>
      <c r="K136" s="118"/>
      <c r="L136" s="119"/>
      <c r="M136" s="119"/>
      <c r="N136" s="120"/>
      <c r="O136" s="119"/>
      <c r="P136" s="118"/>
      <c r="Q136" s="119"/>
      <c r="R136" s="119"/>
      <c r="S136" s="118"/>
      <c r="T136" s="118"/>
      <c r="U136" s="116"/>
      <c r="V136" s="116"/>
      <c r="W136" s="116"/>
      <c r="X136" s="118"/>
      <c r="Y136" s="119"/>
      <c r="Z136" s="118"/>
      <c r="AA136" s="116"/>
      <c r="AB136" s="501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281" t="s">
        <v>367</v>
      </c>
      <c r="AU136" s="53" t="s">
        <v>129</v>
      </c>
      <c r="AV136" s="209">
        <f>AVERAGE(AV132:AV134)</f>
        <v>0.91859481087129635</v>
      </c>
      <c r="AW136" s="209">
        <f>AVERAGE(AW132:AW134)</f>
        <v>0.93084187749835012</v>
      </c>
      <c r="AX136" s="317">
        <f>COUNT(AV132:AV134)</f>
        <v>3</v>
      </c>
      <c r="AY136" s="62"/>
    </row>
    <row r="137" spans="1:51" s="36" customFormat="1" x14ac:dyDescent="0.2">
      <c r="A137" s="120"/>
      <c r="B137" s="120"/>
      <c r="C137" s="120"/>
      <c r="D137" s="121"/>
      <c r="E137" s="121"/>
      <c r="F137" s="121"/>
      <c r="G137" s="121"/>
      <c r="H137" s="366"/>
      <c r="I137" s="366"/>
      <c r="J137" s="118"/>
      <c r="K137" s="118"/>
      <c r="L137" s="119"/>
      <c r="M137" s="119"/>
      <c r="N137" s="120"/>
      <c r="O137" s="119"/>
      <c r="P137" s="118"/>
      <c r="Q137" s="119"/>
      <c r="R137" s="119"/>
      <c r="S137" s="118"/>
      <c r="T137" s="118"/>
      <c r="U137" s="116"/>
      <c r="V137" s="116"/>
      <c r="W137" s="116"/>
      <c r="X137" s="118"/>
      <c r="Y137" s="119"/>
      <c r="Z137" s="118"/>
      <c r="AA137" s="116"/>
      <c r="AB137" s="501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23"/>
      <c r="AU137" s="53" t="s">
        <v>195</v>
      </c>
      <c r="AV137" s="209">
        <f>STDEV(AV132:AV134)</f>
        <v>8.8395568805129249E-3</v>
      </c>
      <c r="AW137" s="209">
        <f>STDEV(AW132:AW134)</f>
        <v>1.1536558262628902E-2</v>
      </c>
      <c r="AX137" s="62"/>
      <c r="AY137" s="62"/>
    </row>
    <row r="138" spans="1:51" s="36" customFormat="1" x14ac:dyDescent="0.2">
      <c r="A138" s="120"/>
      <c r="B138" s="120"/>
      <c r="C138" s="120"/>
      <c r="D138" s="121"/>
      <c r="E138" s="121"/>
      <c r="F138" s="121"/>
      <c r="G138" s="121"/>
      <c r="H138" s="366"/>
      <c r="I138" s="366"/>
      <c r="J138" s="118"/>
      <c r="K138" s="118"/>
      <c r="L138" s="119"/>
      <c r="M138" s="119"/>
      <c r="N138" s="120"/>
      <c r="O138" s="119"/>
      <c r="P138" s="118"/>
      <c r="Q138" s="119"/>
      <c r="R138" s="119"/>
      <c r="S138" s="118"/>
      <c r="T138" s="118"/>
      <c r="U138" s="116"/>
      <c r="V138" s="116"/>
      <c r="W138" s="116"/>
      <c r="X138" s="118"/>
      <c r="Y138" s="119"/>
      <c r="Z138" s="118"/>
      <c r="AA138" s="116"/>
      <c r="AB138" s="501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23"/>
      <c r="AU138" s="53" t="s">
        <v>82</v>
      </c>
      <c r="AV138" s="209">
        <f>MIN(AV132:AV134)</f>
        <v>0.91071389340576092</v>
      </c>
      <c r="AW138" s="209">
        <f>MIN(AW132:AW134)</f>
        <v>0.92400027700108134</v>
      </c>
      <c r="AX138" s="62"/>
      <c r="AY138" s="62"/>
    </row>
    <row r="139" spans="1:51" s="36" customFormat="1" x14ac:dyDescent="0.2">
      <c r="A139" s="120"/>
      <c r="B139" s="120"/>
      <c r="C139" s="120"/>
      <c r="D139" s="121"/>
      <c r="E139" s="121"/>
      <c r="F139" s="121"/>
      <c r="G139" s="121"/>
      <c r="H139" s="366"/>
      <c r="I139" s="366"/>
      <c r="J139" s="118"/>
      <c r="K139" s="118"/>
      <c r="L139" s="119"/>
      <c r="M139" s="119"/>
      <c r="N139" s="120"/>
      <c r="O139" s="119"/>
      <c r="P139" s="118"/>
      <c r="Q139" s="119"/>
      <c r="R139" s="119"/>
      <c r="S139" s="118"/>
      <c r="T139" s="118"/>
      <c r="U139" s="116"/>
      <c r="V139" s="116"/>
      <c r="W139" s="116"/>
      <c r="X139" s="118"/>
      <c r="Y139" s="119"/>
      <c r="Z139" s="118"/>
      <c r="AA139" s="116"/>
      <c r="AB139" s="501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23"/>
      <c r="AU139" s="53" t="s">
        <v>81</v>
      </c>
      <c r="AV139" s="209">
        <f>MAX(AV132:AV134)</f>
        <v>0.92815275309490652</v>
      </c>
      <c r="AW139" s="209">
        <f>MAX(AW132:AW134)</f>
        <v>0.94416149351069378</v>
      </c>
      <c r="AX139" s="62"/>
      <c r="AY139" s="62"/>
    </row>
    <row r="140" spans="1:51" s="36" customFormat="1" x14ac:dyDescent="0.2">
      <c r="A140" s="66"/>
      <c r="B140" s="66"/>
      <c r="C140" s="66"/>
      <c r="D140" s="175"/>
      <c r="E140" s="175"/>
      <c r="F140" s="175"/>
      <c r="G140" s="175"/>
      <c r="H140" s="22"/>
      <c r="I140" s="22"/>
      <c r="J140" s="23"/>
      <c r="K140" s="23"/>
      <c r="L140" s="21"/>
      <c r="M140" s="21"/>
      <c r="N140" s="66"/>
      <c r="O140" s="21"/>
      <c r="P140" s="23"/>
      <c r="Q140" s="21"/>
      <c r="R140" s="21"/>
      <c r="S140" s="23"/>
      <c r="T140" s="23"/>
      <c r="X140" s="23"/>
      <c r="Y140" s="21"/>
      <c r="Z140" s="23"/>
      <c r="AB140" s="509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23"/>
      <c r="AU140" s="62"/>
      <c r="AV140" s="86"/>
      <c r="AW140" s="86"/>
      <c r="AX140" s="62"/>
      <c r="AY140" s="62"/>
    </row>
    <row r="141" spans="1:51" x14ac:dyDescent="0.2">
      <c r="A141" s="44" t="s">
        <v>444</v>
      </c>
      <c r="B141" s="139" t="s">
        <v>451</v>
      </c>
      <c r="C141" s="3" t="s">
        <v>153</v>
      </c>
      <c r="D141" s="3" t="s">
        <v>584</v>
      </c>
      <c r="E141" s="3" t="s">
        <v>42</v>
      </c>
      <c r="F141" s="3" t="s">
        <v>158</v>
      </c>
      <c r="G141" s="3" t="s">
        <v>366</v>
      </c>
      <c r="H141" s="78">
        <v>60.474539999999998</v>
      </c>
      <c r="I141" s="78">
        <v>38.176169999999999</v>
      </c>
      <c r="J141" s="18" t="s">
        <v>27</v>
      </c>
      <c r="K141" s="18" t="s">
        <v>27</v>
      </c>
      <c r="L141" s="18" t="s">
        <v>27</v>
      </c>
      <c r="M141" s="18" t="s">
        <v>27</v>
      </c>
      <c r="N141" s="3"/>
      <c r="O141" s="18">
        <v>1.739139</v>
      </c>
      <c r="P141" s="18">
        <v>0.20744399999999999</v>
      </c>
      <c r="Q141" s="18">
        <v>4.7701E-2</v>
      </c>
      <c r="R141" s="18" t="s">
        <v>27</v>
      </c>
      <c r="S141" s="18" t="s">
        <v>27</v>
      </c>
      <c r="T141" s="18" t="s">
        <v>27</v>
      </c>
      <c r="U141" s="1"/>
      <c r="V141" s="1"/>
      <c r="W141" s="1"/>
      <c r="X141" s="18">
        <v>100.644994</v>
      </c>
      <c r="Y141" s="1"/>
      <c r="Z141" s="118" t="s">
        <v>85</v>
      </c>
      <c r="AA141" s="1"/>
      <c r="AB141" s="501"/>
      <c r="AC141" s="18">
        <v>46.923918629329222</v>
      </c>
      <c r="AD141" s="18">
        <v>51.599842868959612</v>
      </c>
      <c r="AE141" s="18" t="s">
        <v>27</v>
      </c>
      <c r="AF141" s="18" t="s">
        <v>27</v>
      </c>
      <c r="AG141" s="18" t="s">
        <v>27</v>
      </c>
      <c r="AH141" s="18" t="s">
        <v>27</v>
      </c>
      <c r="AJ141" s="18">
        <v>1.2839586006935622</v>
      </c>
      <c r="AK141" s="18">
        <v>0.1525275601233346</v>
      </c>
      <c r="AL141" s="18">
        <v>3.9752340894258088E-2</v>
      </c>
      <c r="AM141" s="18" t="s">
        <v>27</v>
      </c>
      <c r="AN141" s="18" t="s">
        <v>27</v>
      </c>
      <c r="AO141" s="18" t="s">
        <v>27</v>
      </c>
      <c r="AR141" s="18">
        <v>99.999999999999986</v>
      </c>
      <c r="AT141" s="23" t="s">
        <v>131</v>
      </c>
      <c r="AU141" s="118" t="s">
        <v>85</v>
      </c>
      <c r="AV141" s="44">
        <v>0.90938103723483932</v>
      </c>
      <c r="AW141" s="86">
        <f t="shared" ref="AW141:AW142" si="25">SUM(AC141,AJ141,AK141,AL141,AO141,AG141)/AD141</f>
        <v>0.93799039764433001</v>
      </c>
      <c r="AX141" s="86"/>
      <c r="AY141" s="328" t="s">
        <v>509</v>
      </c>
    </row>
    <row r="142" spans="1:51" x14ac:dyDescent="0.2">
      <c r="A142" s="44" t="s">
        <v>444</v>
      </c>
      <c r="B142" s="139" t="s">
        <v>451</v>
      </c>
      <c r="C142" s="3" t="s">
        <v>153</v>
      </c>
      <c r="D142" s="408" t="s">
        <v>584</v>
      </c>
      <c r="E142" s="3" t="s">
        <v>42</v>
      </c>
      <c r="F142" s="3" t="s">
        <v>158</v>
      </c>
      <c r="G142" s="3" t="s">
        <v>365</v>
      </c>
      <c r="H142" s="78">
        <v>59.962940000000003</v>
      </c>
      <c r="I142" s="78">
        <v>38.671210000000002</v>
      </c>
      <c r="J142" s="18">
        <v>3.1133999999999998E-2</v>
      </c>
      <c r="K142" s="18" t="s">
        <v>27</v>
      </c>
      <c r="L142" s="18" t="s">
        <v>27</v>
      </c>
      <c r="M142" s="18" t="s">
        <v>27</v>
      </c>
      <c r="N142" s="3"/>
      <c r="O142" s="18">
        <v>1.812136</v>
      </c>
      <c r="P142" s="18">
        <v>0.18316199999999999</v>
      </c>
      <c r="Q142" s="18">
        <v>5.0355999999999998E-2</v>
      </c>
      <c r="R142" s="18" t="s">
        <v>27</v>
      </c>
      <c r="S142" s="18" t="s">
        <v>27</v>
      </c>
      <c r="T142" s="18" t="s">
        <v>27</v>
      </c>
      <c r="U142" s="1"/>
      <c r="V142" s="1"/>
      <c r="W142" s="1"/>
      <c r="X142" s="18">
        <v>100.71093799999998</v>
      </c>
      <c r="Y142" s="1"/>
      <c r="Z142" s="118" t="s">
        <v>85</v>
      </c>
      <c r="AA142" s="1"/>
      <c r="AB142" s="501"/>
      <c r="AC142" s="18">
        <v>46.360782098939673</v>
      </c>
      <c r="AD142" s="18">
        <v>52.0822718927583</v>
      </c>
      <c r="AE142" s="18">
        <v>4.7866104822408474E-2</v>
      </c>
      <c r="AF142" s="18" t="s">
        <v>27</v>
      </c>
      <c r="AG142" s="18" t="s">
        <v>27</v>
      </c>
      <c r="AH142" s="18" t="s">
        <v>27</v>
      </c>
      <c r="AJ142" s="18">
        <v>1.3330721360785531</v>
      </c>
      <c r="AK142" s="18">
        <v>0.13419272077617431</v>
      </c>
      <c r="AL142" s="18">
        <v>4.1815046624871323E-2</v>
      </c>
      <c r="AM142" s="18" t="s">
        <v>27</v>
      </c>
      <c r="AN142" s="18" t="s">
        <v>27</v>
      </c>
      <c r="AO142" s="18" t="s">
        <v>27</v>
      </c>
      <c r="AR142" s="18">
        <v>99.999999999999986</v>
      </c>
      <c r="AT142" s="23" t="s">
        <v>131</v>
      </c>
      <c r="AU142" s="118" t="s">
        <v>85</v>
      </c>
      <c r="AV142" s="44">
        <v>0.8901451571544412</v>
      </c>
      <c r="AW142" s="86">
        <f t="shared" si="25"/>
        <v>0.91912008180033455</v>
      </c>
      <c r="AX142" s="86"/>
      <c r="AY142" s="326">
        <f>COUNT(AV141:AV142)</f>
        <v>2</v>
      </c>
    </row>
    <row r="143" spans="1:51" s="36" customFormat="1" x14ac:dyDescent="0.2">
      <c r="A143" s="120"/>
      <c r="B143" s="120"/>
      <c r="C143" s="120"/>
      <c r="D143" s="121"/>
      <c r="E143" s="121"/>
      <c r="F143" s="121"/>
      <c r="G143" s="121"/>
      <c r="H143" s="366"/>
      <c r="I143" s="366"/>
      <c r="J143" s="118"/>
      <c r="K143" s="118"/>
      <c r="L143" s="119"/>
      <c r="M143" s="119"/>
      <c r="N143" s="120"/>
      <c r="O143" s="119"/>
      <c r="P143" s="118"/>
      <c r="Q143" s="119"/>
      <c r="R143" s="119"/>
      <c r="S143" s="118"/>
      <c r="T143" s="118"/>
      <c r="U143" s="116"/>
      <c r="V143" s="116"/>
      <c r="W143" s="116"/>
      <c r="X143" s="118"/>
      <c r="Y143" s="119"/>
      <c r="Z143" s="118"/>
      <c r="AA143" s="116"/>
      <c r="AB143" s="501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23"/>
      <c r="AU143" s="62"/>
      <c r="AV143" s="86"/>
      <c r="AW143" s="399"/>
      <c r="AX143" s="53" t="s">
        <v>84</v>
      </c>
      <c r="AY143" s="62"/>
    </row>
    <row r="144" spans="1:51" s="36" customFormat="1" x14ac:dyDescent="0.2">
      <c r="A144" s="120"/>
      <c r="B144" s="120"/>
      <c r="C144" s="120"/>
      <c r="D144" s="121"/>
      <c r="E144" s="121"/>
      <c r="F144" s="121"/>
      <c r="G144" s="121"/>
      <c r="H144" s="366"/>
      <c r="I144" s="366"/>
      <c r="J144" s="118"/>
      <c r="K144" s="118"/>
      <c r="L144" s="119"/>
      <c r="M144" s="119"/>
      <c r="N144" s="120"/>
      <c r="O144" s="119"/>
      <c r="P144" s="118"/>
      <c r="Q144" s="119"/>
      <c r="R144" s="119"/>
      <c r="S144" s="118"/>
      <c r="T144" s="118"/>
      <c r="U144" s="116"/>
      <c r="V144" s="116"/>
      <c r="W144" s="116"/>
      <c r="X144" s="118"/>
      <c r="Y144" s="119"/>
      <c r="Z144" s="118"/>
      <c r="AA144" s="116"/>
      <c r="AB144" s="501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281" t="s">
        <v>364</v>
      </c>
      <c r="AU144" s="53" t="s">
        <v>129</v>
      </c>
      <c r="AV144" s="209" t="s">
        <v>150</v>
      </c>
      <c r="AW144" s="209" t="s">
        <v>150</v>
      </c>
      <c r="AX144" s="53" t="s">
        <v>150</v>
      </c>
      <c r="AY144" s="62"/>
    </row>
    <row r="145" spans="1:51" s="36" customFormat="1" ht="16" thickBot="1" x14ac:dyDescent="0.25">
      <c r="A145" s="120"/>
      <c r="B145" s="120"/>
      <c r="C145" s="120"/>
      <c r="D145" s="121"/>
      <c r="E145" s="121"/>
      <c r="F145" s="121"/>
      <c r="G145" s="121"/>
      <c r="H145" s="366"/>
      <c r="I145" s="366"/>
      <c r="J145" s="118"/>
      <c r="K145" s="118"/>
      <c r="L145" s="119"/>
      <c r="M145" s="119"/>
      <c r="N145" s="120"/>
      <c r="O145" s="119"/>
      <c r="P145" s="118"/>
      <c r="Q145" s="119"/>
      <c r="R145" s="119"/>
      <c r="S145" s="118"/>
      <c r="T145" s="118"/>
      <c r="U145" s="116"/>
      <c r="V145" s="116"/>
      <c r="W145" s="116"/>
      <c r="X145" s="118"/>
      <c r="Y145" s="119"/>
      <c r="Z145" s="118"/>
      <c r="AA145" s="116"/>
      <c r="AB145" s="501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23"/>
      <c r="AU145" s="53" t="s">
        <v>195</v>
      </c>
      <c r="AV145" s="209" t="s">
        <v>150</v>
      </c>
      <c r="AW145" s="209" t="s">
        <v>150</v>
      </c>
      <c r="AX145" s="62"/>
      <c r="AY145" s="62"/>
    </row>
    <row r="146" spans="1:51" s="36" customFormat="1" x14ac:dyDescent="0.2">
      <c r="A146" s="120"/>
      <c r="B146" s="120"/>
      <c r="C146" s="120"/>
      <c r="D146" s="121"/>
      <c r="E146" s="339" t="s">
        <v>512</v>
      </c>
      <c r="F146" s="336" t="s">
        <v>386</v>
      </c>
      <c r="G146" s="336" t="s">
        <v>511</v>
      </c>
      <c r="H146" s="364">
        <v>60.495157142857146</v>
      </c>
      <c r="I146" s="364">
        <v>38.063655714285709</v>
      </c>
      <c r="J146" s="100">
        <v>1.9714285714285715E-2</v>
      </c>
      <c r="K146" s="100" t="s">
        <v>27</v>
      </c>
      <c r="L146" s="100" t="s">
        <v>27</v>
      </c>
      <c r="M146" s="100" t="s">
        <v>27</v>
      </c>
      <c r="N146" s="100" t="s">
        <v>73</v>
      </c>
      <c r="O146" s="100">
        <v>0.62078314285714298</v>
      </c>
      <c r="P146" s="100">
        <v>4.7651857142857142E-2</v>
      </c>
      <c r="Q146" s="100">
        <v>3.3255142857142858E-2</v>
      </c>
      <c r="R146" s="100" t="s">
        <v>27</v>
      </c>
      <c r="S146" s="100" t="s">
        <v>27</v>
      </c>
      <c r="T146" s="100" t="s">
        <v>27</v>
      </c>
      <c r="U146" s="467"/>
      <c r="V146" s="467"/>
      <c r="W146" s="467"/>
      <c r="X146" s="99">
        <v>99.280217285714272</v>
      </c>
      <c r="Y146" s="21"/>
      <c r="Z146" s="118"/>
      <c r="AA146" s="116"/>
      <c r="AB146" s="501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23"/>
      <c r="AU146" s="53" t="s">
        <v>82</v>
      </c>
      <c r="AV146" s="209" t="s">
        <v>150</v>
      </c>
      <c r="AW146" s="209" t="s">
        <v>150</v>
      </c>
      <c r="AX146" s="62"/>
      <c r="AY146" s="62"/>
    </row>
    <row r="147" spans="1:51" s="36" customFormat="1" x14ac:dyDescent="0.2">
      <c r="A147" s="120"/>
      <c r="B147" s="120"/>
      <c r="C147" s="120"/>
      <c r="D147" s="121"/>
      <c r="E147" s="340"/>
      <c r="F147" s="3"/>
      <c r="G147" s="3" t="s">
        <v>83</v>
      </c>
      <c r="H147" s="78">
        <v>0.4312013638550749</v>
      </c>
      <c r="I147" s="78">
        <v>0.50508135489434236</v>
      </c>
      <c r="J147" s="18">
        <v>1.4477733313774013E-2</v>
      </c>
      <c r="K147" s="18" t="s">
        <v>27</v>
      </c>
      <c r="L147" s="18" t="s">
        <v>27</v>
      </c>
      <c r="M147" s="18" t="s">
        <v>27</v>
      </c>
      <c r="N147" s="18" t="s">
        <v>73</v>
      </c>
      <c r="O147" s="18">
        <v>0.17765263181034713</v>
      </c>
      <c r="P147" s="18">
        <v>6.0053372573704723E-2</v>
      </c>
      <c r="Q147" s="18">
        <v>2.4287209634075387E-2</v>
      </c>
      <c r="R147" s="18" t="s">
        <v>27</v>
      </c>
      <c r="S147" s="18" t="s">
        <v>27</v>
      </c>
      <c r="T147" s="18" t="e">
        <v>#DIV/0!</v>
      </c>
      <c r="U147" s="116"/>
      <c r="V147" s="116"/>
      <c r="W147" s="116"/>
      <c r="X147" s="98">
        <v>0.78504393530440897</v>
      </c>
      <c r="Y147" s="21"/>
      <c r="Z147" s="118"/>
      <c r="AA147" s="116"/>
      <c r="AB147" s="501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23"/>
      <c r="AU147" s="53" t="s">
        <v>81</v>
      </c>
      <c r="AV147" s="209" t="s">
        <v>150</v>
      </c>
      <c r="AW147" s="209" t="s">
        <v>150</v>
      </c>
      <c r="AX147" s="62"/>
      <c r="AY147" s="62"/>
    </row>
    <row r="148" spans="1:51" s="36" customFormat="1" x14ac:dyDescent="0.2">
      <c r="A148" s="120"/>
      <c r="B148" s="120"/>
      <c r="C148" s="120"/>
      <c r="D148" s="121"/>
      <c r="E148" s="340"/>
      <c r="F148" s="121"/>
      <c r="G148" s="3" t="s">
        <v>82</v>
      </c>
      <c r="H148" s="366">
        <v>59.851399999999998</v>
      </c>
      <c r="I148" s="366">
        <v>37.509990000000002</v>
      </c>
      <c r="J148" s="119" t="s">
        <v>27</v>
      </c>
      <c r="K148" s="119" t="s">
        <v>27</v>
      </c>
      <c r="L148" s="119" t="s">
        <v>27</v>
      </c>
      <c r="M148" s="119" t="s">
        <v>27</v>
      </c>
      <c r="N148" s="119" t="s">
        <v>73</v>
      </c>
      <c r="O148" s="119">
        <v>0.45340000000000003</v>
      </c>
      <c r="P148" s="119" t="s">
        <v>27</v>
      </c>
      <c r="Q148" s="119" t="s">
        <v>27</v>
      </c>
      <c r="R148" s="119" t="s">
        <v>27</v>
      </c>
      <c r="S148" s="119" t="s">
        <v>27</v>
      </c>
      <c r="T148" s="119" t="s">
        <v>27</v>
      </c>
      <c r="U148" s="116"/>
      <c r="V148" s="116"/>
      <c r="W148" s="116"/>
      <c r="X148" s="468"/>
      <c r="Y148" s="21"/>
      <c r="Z148" s="118"/>
      <c r="AA148" s="116"/>
      <c r="AB148" s="501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23"/>
      <c r="AU148" s="62"/>
      <c r="AV148" s="86"/>
      <c r="AW148" s="86"/>
      <c r="AX148" s="62"/>
      <c r="AY148" s="62"/>
    </row>
    <row r="149" spans="1:51" s="36" customFormat="1" ht="16" thickBot="1" x14ac:dyDescent="0.25">
      <c r="A149" s="120"/>
      <c r="B149" s="120"/>
      <c r="C149" s="120"/>
      <c r="D149" s="121"/>
      <c r="E149" s="341"/>
      <c r="F149" s="342"/>
      <c r="G149" s="178" t="s">
        <v>81</v>
      </c>
      <c r="H149" s="367">
        <v>60.979300000000002</v>
      </c>
      <c r="I149" s="367">
        <v>38.7151</v>
      </c>
      <c r="J149" s="343">
        <v>3.4299999999999997E-2</v>
      </c>
      <c r="K149" s="343" t="s">
        <v>27</v>
      </c>
      <c r="L149" s="343" t="s">
        <v>27</v>
      </c>
      <c r="M149" s="343" t="s">
        <v>27</v>
      </c>
      <c r="N149" s="343" t="s">
        <v>73</v>
      </c>
      <c r="O149" s="343">
        <v>0.94808199999999998</v>
      </c>
      <c r="P149" s="343">
        <v>0.125</v>
      </c>
      <c r="Q149" s="343">
        <v>5.7000000000000002E-2</v>
      </c>
      <c r="R149" s="343" t="s">
        <v>27</v>
      </c>
      <c r="S149" s="343" t="s">
        <v>27</v>
      </c>
      <c r="T149" s="343" t="s">
        <v>27</v>
      </c>
      <c r="U149" s="469"/>
      <c r="V149" s="469"/>
      <c r="W149" s="469"/>
      <c r="X149" s="470"/>
      <c r="Y149" s="21"/>
      <c r="Z149" s="118"/>
      <c r="AA149" s="116"/>
      <c r="AB149" s="501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23"/>
      <c r="AU149" s="62"/>
      <c r="AV149" s="86"/>
      <c r="AW149" s="86"/>
      <c r="AX149" s="62"/>
      <c r="AY149" s="62"/>
    </row>
    <row r="150" spans="1:51" s="36" customFormat="1" x14ac:dyDescent="0.2">
      <c r="A150" s="120"/>
      <c r="B150" s="120"/>
      <c r="C150" s="120"/>
      <c r="D150" s="121"/>
      <c r="E150" s="121"/>
      <c r="F150" s="121"/>
      <c r="G150" s="121"/>
      <c r="H150" s="366"/>
      <c r="I150" s="366"/>
      <c r="J150" s="118"/>
      <c r="K150" s="118"/>
      <c r="L150" s="119"/>
      <c r="M150" s="119"/>
      <c r="N150" s="120"/>
      <c r="O150" s="119"/>
      <c r="P150" s="118"/>
      <c r="Q150" s="119"/>
      <c r="R150" s="119"/>
      <c r="S150" s="118"/>
      <c r="T150" s="118"/>
      <c r="U150" s="116"/>
      <c r="V150" s="116"/>
      <c r="W150" s="116"/>
      <c r="X150" s="118"/>
      <c r="Y150" s="21"/>
      <c r="Z150" s="118"/>
      <c r="AA150" s="116"/>
      <c r="AB150" s="501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23"/>
      <c r="AU150" s="62"/>
      <c r="AV150" s="86"/>
      <c r="AW150" s="399"/>
      <c r="AX150" s="53" t="s">
        <v>84</v>
      </c>
      <c r="AY150" s="328" t="s">
        <v>509</v>
      </c>
    </row>
    <row r="151" spans="1:51" s="36" customFormat="1" x14ac:dyDescent="0.2">
      <c r="A151" s="120"/>
      <c r="B151" s="120"/>
      <c r="C151" s="120"/>
      <c r="D151" s="121"/>
      <c r="E151" s="121"/>
      <c r="F151" s="121"/>
      <c r="G151" s="121"/>
      <c r="H151" s="366"/>
      <c r="I151" s="366"/>
      <c r="J151" s="118"/>
      <c r="K151" s="118"/>
      <c r="L151" s="119"/>
      <c r="M151" s="119"/>
      <c r="N151" s="120"/>
      <c r="O151" s="119"/>
      <c r="P151" s="118"/>
      <c r="Q151" s="119"/>
      <c r="R151" s="119"/>
      <c r="S151" s="118"/>
      <c r="T151" s="118"/>
      <c r="U151" s="116"/>
      <c r="V151" s="116"/>
      <c r="W151" s="116"/>
      <c r="X151" s="118"/>
      <c r="Y151" s="21"/>
      <c r="Z151" s="118"/>
      <c r="AA151" s="116"/>
      <c r="AB151" s="501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281" t="s">
        <v>473</v>
      </c>
      <c r="AU151" s="53" t="s">
        <v>129</v>
      </c>
      <c r="AV151" s="209">
        <f>AVERAGE(AV115:AV118,AV132:AV134)</f>
        <v>0.91247174985459079</v>
      </c>
      <c r="AW151" s="209">
        <f>AVERAGE(AW115:AW118,AW132:AW134)</f>
        <v>0.92261899594312013</v>
      </c>
      <c r="AX151" s="317">
        <f>COUNT(AV115:AV118,AV132:AV134)</f>
        <v>7</v>
      </c>
      <c r="AY151" s="326">
        <f>COUNT(AV111:AV113,AV125:AV130,AV141:AV142)</f>
        <v>11</v>
      </c>
    </row>
    <row r="152" spans="1:51" s="36" customFormat="1" x14ac:dyDescent="0.2">
      <c r="A152" s="120"/>
      <c r="B152" s="120"/>
      <c r="C152" s="120"/>
      <c r="D152" s="121"/>
      <c r="E152" s="121"/>
      <c r="F152" s="121"/>
      <c r="G152" s="121"/>
      <c r="H152" s="366"/>
      <c r="I152" s="366"/>
      <c r="J152" s="118"/>
      <c r="K152" s="118"/>
      <c r="L152" s="119"/>
      <c r="M152" s="119"/>
      <c r="N152" s="120"/>
      <c r="O152" s="119"/>
      <c r="P152" s="118"/>
      <c r="Q152" s="119"/>
      <c r="R152" s="119"/>
      <c r="S152" s="118"/>
      <c r="T152" s="118"/>
      <c r="U152" s="116"/>
      <c r="V152" s="116"/>
      <c r="W152" s="116"/>
      <c r="X152" s="118"/>
      <c r="Y152" s="21"/>
      <c r="Z152" s="118"/>
      <c r="AA152" s="116"/>
      <c r="AB152" s="501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281" t="s">
        <v>472</v>
      </c>
      <c r="AU152" s="53" t="s">
        <v>195</v>
      </c>
      <c r="AV152" s="209">
        <f>STDEV(AV115:AV118,AV132:AV134)</f>
        <v>9.5527323499843709E-3</v>
      </c>
      <c r="AW152" s="209">
        <f>STDEV(AW115:AW118,AW132:AW134)</f>
        <v>1.1461968268996757E-2</v>
      </c>
      <c r="AX152" s="62"/>
      <c r="AY152" s="62"/>
    </row>
    <row r="153" spans="1:51" s="36" customFormat="1" x14ac:dyDescent="0.2">
      <c r="A153" s="120"/>
      <c r="B153" s="120"/>
      <c r="C153" s="120"/>
      <c r="D153" s="121"/>
      <c r="E153" s="121"/>
      <c r="F153" s="121"/>
      <c r="G153" s="121"/>
      <c r="H153" s="366"/>
      <c r="I153" s="366"/>
      <c r="J153" s="118"/>
      <c r="K153" s="118"/>
      <c r="L153" s="119"/>
      <c r="M153" s="119"/>
      <c r="N153" s="120"/>
      <c r="O153" s="119"/>
      <c r="P153" s="118"/>
      <c r="Q153" s="119"/>
      <c r="R153" s="119"/>
      <c r="S153" s="118"/>
      <c r="T153" s="118"/>
      <c r="U153" s="116"/>
      <c r="V153" s="116"/>
      <c r="W153" s="116"/>
      <c r="X153" s="118"/>
      <c r="Y153" s="21"/>
      <c r="Z153" s="118"/>
      <c r="AA153" s="116"/>
      <c r="AB153" s="501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23"/>
      <c r="AU153" s="53" t="s">
        <v>82</v>
      </c>
      <c r="AV153" s="209">
        <f>MIN(AV115:AV118,AV132:AV134)</f>
        <v>0.89740654663814767</v>
      </c>
      <c r="AW153" s="209">
        <f>MIN(AW115:AW118,AW132:AW134)</f>
        <v>0.90811618030492836</v>
      </c>
      <c r="AX153" s="62"/>
      <c r="AY153" s="62"/>
    </row>
    <row r="154" spans="1:51" s="36" customFormat="1" x14ac:dyDescent="0.2">
      <c r="A154" s="114"/>
      <c r="B154" s="114"/>
      <c r="C154" s="114"/>
      <c r="D154" s="115"/>
      <c r="E154" s="115"/>
      <c r="F154" s="115"/>
      <c r="G154" s="115"/>
      <c r="H154" s="368"/>
      <c r="I154" s="368"/>
      <c r="J154" s="112"/>
      <c r="K154" s="112"/>
      <c r="L154" s="113"/>
      <c r="M154" s="113"/>
      <c r="N154" s="114"/>
      <c r="O154" s="113"/>
      <c r="P154" s="112"/>
      <c r="Q154" s="113"/>
      <c r="R154" s="113"/>
      <c r="S154" s="112"/>
      <c r="T154" s="112"/>
      <c r="U154" s="111"/>
      <c r="V154" s="111"/>
      <c r="W154" s="111"/>
      <c r="X154" s="112"/>
      <c r="Y154" s="37"/>
      <c r="Z154" s="112"/>
      <c r="AA154" s="111"/>
      <c r="AB154" s="496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39"/>
      <c r="AU154" s="166" t="s">
        <v>81</v>
      </c>
      <c r="AV154" s="316">
        <f>MAX(AV115:AV118,AV132:AV134)</f>
        <v>0.92815275309490652</v>
      </c>
      <c r="AW154" s="316">
        <f>MAX(AW115:AW118,AW132:AW134)</f>
        <v>0.94416149351069378</v>
      </c>
      <c r="AX154" s="94"/>
      <c r="AY154" s="94"/>
    </row>
    <row r="155" spans="1:51" s="36" customFormat="1" x14ac:dyDescent="0.2">
      <c r="A155" s="66"/>
      <c r="B155" s="66"/>
      <c r="C155" s="66"/>
      <c r="D155" s="175"/>
      <c r="E155" s="175"/>
      <c r="F155" s="175"/>
      <c r="G155" s="175"/>
      <c r="H155" s="22"/>
      <c r="I155" s="22"/>
      <c r="J155" s="23"/>
      <c r="K155" s="23"/>
      <c r="L155" s="21"/>
      <c r="M155" s="21"/>
      <c r="N155" s="66"/>
      <c r="O155" s="21"/>
      <c r="P155" s="23"/>
      <c r="Q155" s="21"/>
      <c r="R155" s="21"/>
      <c r="S155" s="23"/>
      <c r="T155" s="23"/>
      <c r="X155" s="23"/>
      <c r="Y155" s="21"/>
      <c r="Z155" s="23"/>
      <c r="AB155" s="509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23"/>
      <c r="AU155" s="62"/>
      <c r="AV155" s="86"/>
      <c r="AW155" s="86"/>
      <c r="AX155" s="62"/>
      <c r="AY155" s="62"/>
    </row>
    <row r="156" spans="1:51" s="439" customFormat="1" x14ac:dyDescent="0.2">
      <c r="A156" s="86" t="s">
        <v>444</v>
      </c>
      <c r="B156" s="76" t="s">
        <v>451</v>
      </c>
      <c r="C156" s="76" t="s">
        <v>547</v>
      </c>
      <c r="D156" s="76" t="s">
        <v>539</v>
      </c>
      <c r="E156" s="164" t="s">
        <v>160</v>
      </c>
      <c r="F156" s="387"/>
      <c r="G156" s="387">
        <v>14</v>
      </c>
      <c r="H156" s="78">
        <v>55.408999999999999</v>
      </c>
      <c r="I156" s="78">
        <v>35.878700000000002</v>
      </c>
      <c r="J156" s="18">
        <v>3.0800000000000001E-2</v>
      </c>
      <c r="K156" s="18" t="s">
        <v>27</v>
      </c>
      <c r="L156" s="18" t="s">
        <v>27</v>
      </c>
      <c r="M156" s="18" t="s">
        <v>27</v>
      </c>
      <c r="N156" s="387"/>
      <c r="O156" s="18">
        <v>7.3419999999999996</v>
      </c>
      <c r="P156" s="18" t="s">
        <v>27</v>
      </c>
      <c r="Q156" s="18" t="s">
        <v>27</v>
      </c>
      <c r="R156" s="18" t="s">
        <v>27</v>
      </c>
      <c r="S156" s="18" t="s">
        <v>27</v>
      </c>
      <c r="T156" s="18" t="s">
        <v>27</v>
      </c>
      <c r="U156" s="387"/>
      <c r="V156" s="387"/>
      <c r="W156" s="18" t="s">
        <v>27</v>
      </c>
      <c r="X156" s="18">
        <v>98.660499999999999</v>
      </c>
      <c r="Y156" s="477"/>
      <c r="Z156" s="387" t="s">
        <v>85</v>
      </c>
      <c r="AA156" s="387"/>
      <c r="AB156" s="501"/>
      <c r="AC156" s="18">
        <v>44.343290265074046</v>
      </c>
      <c r="AD156" s="18">
        <v>50.017113497302425</v>
      </c>
      <c r="AE156" s="18">
        <v>4.9014395376889175E-2</v>
      </c>
      <c r="AF156" s="18" t="s">
        <v>27</v>
      </c>
      <c r="AG156" s="18" t="s">
        <v>27</v>
      </c>
      <c r="AH156" s="18" t="s">
        <v>27</v>
      </c>
      <c r="AI156" s="18" t="s">
        <v>27</v>
      </c>
      <c r="AJ156" s="18">
        <v>5.5905818422466531</v>
      </c>
      <c r="AK156" s="18" t="s">
        <v>27</v>
      </c>
      <c r="AL156" s="18" t="s">
        <v>27</v>
      </c>
      <c r="AM156" s="18" t="s">
        <v>27</v>
      </c>
      <c r="AN156" s="18" t="s">
        <v>27</v>
      </c>
      <c r="AO156" s="18" t="s">
        <v>27</v>
      </c>
      <c r="AP156" s="18" t="s">
        <v>27</v>
      </c>
      <c r="AQ156" s="18" t="s">
        <v>27</v>
      </c>
      <c r="AR156" s="18">
        <v>100.00000000000001</v>
      </c>
      <c r="AS156" s="18"/>
      <c r="AT156" s="387" t="s">
        <v>131</v>
      </c>
      <c r="AU156" s="18" t="str">
        <f>Z156</f>
        <v>po</v>
      </c>
      <c r="AV156" s="44">
        <f>AC156/AD156</f>
        <v>0.88656236164979041</v>
      </c>
      <c r="AW156" s="44">
        <f>SUM(AC156,AJ156,AK156,AL156,AN156:AO156)/AD156</f>
        <v>0.99833574182592089</v>
      </c>
      <c r="AX156" s="18"/>
      <c r="AY156" s="18"/>
    </row>
    <row r="157" spans="1:51" s="439" customFormat="1" x14ac:dyDescent="0.2">
      <c r="A157" s="86" t="s">
        <v>444</v>
      </c>
      <c r="B157" s="76" t="s">
        <v>451</v>
      </c>
      <c r="C157" s="76" t="s">
        <v>547</v>
      </c>
      <c r="D157" s="76" t="s">
        <v>539</v>
      </c>
      <c r="E157" s="164" t="s">
        <v>146</v>
      </c>
      <c r="F157" s="387"/>
      <c r="G157" s="387">
        <v>18</v>
      </c>
      <c r="H157" s="78">
        <v>58.656500000000001</v>
      </c>
      <c r="I157" s="78">
        <v>38.597499999999997</v>
      </c>
      <c r="J157" s="18">
        <v>3.9E-2</v>
      </c>
      <c r="K157" s="18" t="s">
        <v>27</v>
      </c>
      <c r="L157" s="18" t="s">
        <v>27</v>
      </c>
      <c r="M157" s="18" t="s">
        <v>27</v>
      </c>
      <c r="N157" s="387"/>
      <c r="O157" s="18">
        <v>2.4630999999999998</v>
      </c>
      <c r="P157" s="18">
        <v>0.2029</v>
      </c>
      <c r="Q157" s="18">
        <v>4.6399999999999997E-2</v>
      </c>
      <c r="R157" s="18" t="s">
        <v>27</v>
      </c>
      <c r="S157" s="18" t="s">
        <v>27</v>
      </c>
      <c r="T157" s="18" t="s">
        <v>27</v>
      </c>
      <c r="U157" s="387"/>
      <c r="V157" s="387"/>
      <c r="W157" s="18"/>
      <c r="X157" s="18">
        <v>100.00539999999999</v>
      </c>
      <c r="Y157" s="477"/>
      <c r="Z157" s="387" t="s">
        <v>85</v>
      </c>
      <c r="AA157" s="387"/>
      <c r="AB157" s="501"/>
      <c r="AC157" s="18">
        <v>45.627756776763839</v>
      </c>
      <c r="AD157" s="18">
        <v>52.300576033302249</v>
      </c>
      <c r="AE157" s="18">
        <v>6.0325775069020753E-2</v>
      </c>
      <c r="AF157" s="18" t="s">
        <v>27</v>
      </c>
      <c r="AG157" s="18" t="s">
        <v>27</v>
      </c>
      <c r="AH157" s="18" t="s">
        <v>27</v>
      </c>
      <c r="AI157" s="18" t="s">
        <v>27</v>
      </c>
      <c r="AJ157" s="18">
        <v>1.8230141680291276</v>
      </c>
      <c r="AK157" s="18">
        <v>0.1495618282308798</v>
      </c>
      <c r="AL157" s="18">
        <v>3.87654186049066E-2</v>
      </c>
      <c r="AM157" s="18" t="s">
        <v>27</v>
      </c>
      <c r="AN157" s="18" t="s">
        <v>27</v>
      </c>
      <c r="AO157" s="18" t="s">
        <v>27</v>
      </c>
      <c r="AP157" s="18" t="s">
        <v>27</v>
      </c>
      <c r="AQ157" s="18" t="s">
        <v>27</v>
      </c>
      <c r="AR157" s="18">
        <v>100.00000000000003</v>
      </c>
      <c r="AS157" s="18"/>
      <c r="AT157" s="387" t="s">
        <v>131</v>
      </c>
      <c r="AU157" s="18" t="str">
        <f>Z157</f>
        <v>po</v>
      </c>
      <c r="AV157" s="44">
        <f>AC157/AD157</f>
        <v>0.87241403895265879</v>
      </c>
      <c r="AW157" s="44">
        <f>SUM(AC157,AJ157,AK157,AL157,AN157:AO157)/AD157</f>
        <v>0.91087138622134256</v>
      </c>
      <c r="AX157" s="18"/>
      <c r="AY157" s="18"/>
    </row>
    <row r="158" spans="1:51" s="439" customFormat="1" x14ac:dyDescent="0.2">
      <c r="A158" s="86" t="s">
        <v>444</v>
      </c>
      <c r="B158" s="76" t="s">
        <v>451</v>
      </c>
      <c r="C158" s="76" t="s">
        <v>547</v>
      </c>
      <c r="D158" s="76" t="s">
        <v>539</v>
      </c>
      <c r="E158" s="164" t="s">
        <v>146</v>
      </c>
      <c r="F158" s="387"/>
      <c r="G158" s="387">
        <v>19</v>
      </c>
      <c r="H158" s="78">
        <v>59.585299999999997</v>
      </c>
      <c r="I158" s="78">
        <v>38.763199999999998</v>
      </c>
      <c r="J158" s="18">
        <v>3.2000000000000001E-2</v>
      </c>
      <c r="K158" s="18" t="s">
        <v>27</v>
      </c>
      <c r="L158" s="18" t="s">
        <v>27</v>
      </c>
      <c r="M158" s="18" t="s">
        <v>27</v>
      </c>
      <c r="N158" s="387"/>
      <c r="O158" s="18">
        <v>1.0102</v>
      </c>
      <c r="P158" s="18" t="s">
        <v>27</v>
      </c>
      <c r="Q158" s="18">
        <v>4.4499999999999998E-2</v>
      </c>
      <c r="R158" s="18" t="s">
        <v>27</v>
      </c>
      <c r="S158" s="18" t="s">
        <v>27</v>
      </c>
      <c r="T158" s="18" t="s">
        <v>27</v>
      </c>
      <c r="U158" s="387"/>
      <c r="V158" s="387"/>
      <c r="W158" s="18"/>
      <c r="X158" s="18">
        <v>99.435199999999995</v>
      </c>
      <c r="Y158" s="477"/>
      <c r="Z158" s="387" t="s">
        <v>85</v>
      </c>
      <c r="AA158" s="387"/>
      <c r="AB158" s="501"/>
      <c r="AC158" s="18">
        <v>46.485193536673471</v>
      </c>
      <c r="AD158" s="18">
        <v>52.678021948433106</v>
      </c>
      <c r="AE158" s="18">
        <v>4.9642177420377798E-2</v>
      </c>
      <c r="AF158" s="18" t="s">
        <v>27</v>
      </c>
      <c r="AG158" s="18" t="s">
        <v>27</v>
      </c>
      <c r="AH158" s="18" t="s">
        <v>27</v>
      </c>
      <c r="AI158" s="18" t="s">
        <v>27</v>
      </c>
      <c r="AJ158" s="18">
        <v>0.7498560581144792</v>
      </c>
      <c r="AK158" s="18" t="s">
        <v>27</v>
      </c>
      <c r="AL158" s="18">
        <v>3.728627935856494E-2</v>
      </c>
      <c r="AM158" s="18" t="s">
        <v>27</v>
      </c>
      <c r="AN158" s="18" t="s">
        <v>27</v>
      </c>
      <c r="AO158" s="18" t="s">
        <v>27</v>
      </c>
      <c r="AP158" s="18" t="s">
        <v>27</v>
      </c>
      <c r="AQ158" s="18" t="s">
        <v>27</v>
      </c>
      <c r="AR158" s="18">
        <v>100</v>
      </c>
      <c r="AS158" s="18"/>
      <c r="AT158" s="387" t="s">
        <v>131</v>
      </c>
      <c r="AU158" s="18" t="str">
        <f>Z158</f>
        <v>po</v>
      </c>
      <c r="AV158" s="44">
        <f>AC158/AD158</f>
        <v>0.8824399971240029</v>
      </c>
      <c r="AW158" s="44">
        <f>SUM(AC158,AJ158,AK158,AL158,AN158:AO158)/AD158</f>
        <v>0.89738251600300689</v>
      </c>
      <c r="AX158" s="18"/>
      <c r="AY158" s="18"/>
    </row>
    <row r="159" spans="1:51" s="439" customFormat="1" x14ac:dyDescent="0.2">
      <c r="A159" s="86" t="s">
        <v>444</v>
      </c>
      <c r="B159" s="76" t="s">
        <v>451</v>
      </c>
      <c r="C159" s="76" t="s">
        <v>547</v>
      </c>
      <c r="D159" s="76" t="s">
        <v>539</v>
      </c>
      <c r="E159" s="164" t="s">
        <v>193</v>
      </c>
      <c r="F159" s="387"/>
      <c r="G159" s="387">
        <v>22</v>
      </c>
      <c r="H159" s="78">
        <v>55.914700000000003</v>
      </c>
      <c r="I159" s="78">
        <v>35.758400000000002</v>
      </c>
      <c r="J159" s="18">
        <v>4.9799999999999997E-2</v>
      </c>
      <c r="K159" s="18" t="s">
        <v>27</v>
      </c>
      <c r="L159" s="18" t="s">
        <v>27</v>
      </c>
      <c r="M159" s="18" t="s">
        <v>27</v>
      </c>
      <c r="N159" s="387"/>
      <c r="O159" s="18">
        <v>6.8853999999999997</v>
      </c>
      <c r="P159" s="18" t="s">
        <v>27</v>
      </c>
      <c r="Q159" s="18">
        <v>2.8199999999999999E-2</v>
      </c>
      <c r="R159" s="18" t="s">
        <v>27</v>
      </c>
      <c r="S159" s="18" t="s">
        <v>27</v>
      </c>
      <c r="T159" s="18" t="s">
        <v>27</v>
      </c>
      <c r="U159" s="387"/>
      <c r="V159" s="387"/>
      <c r="W159" s="18"/>
      <c r="X159" s="18">
        <v>98.636500000000012</v>
      </c>
      <c r="Y159" s="477"/>
      <c r="Z159" s="387" t="s">
        <v>85</v>
      </c>
      <c r="AA159" s="387"/>
      <c r="AB159" s="501"/>
      <c r="AC159" s="18">
        <v>44.773160931715225</v>
      </c>
      <c r="AD159" s="18">
        <v>49.877440470935227</v>
      </c>
      <c r="AE159" s="18">
        <v>7.9295114525061133E-2</v>
      </c>
      <c r="AF159" s="18" t="s">
        <v>27</v>
      </c>
      <c r="AG159" s="18" t="s">
        <v>27</v>
      </c>
      <c r="AH159" s="18" t="s">
        <v>27</v>
      </c>
      <c r="AI159" s="18" t="s">
        <v>27</v>
      </c>
      <c r="AJ159" s="18">
        <v>5.2458511013779958</v>
      </c>
      <c r="AK159" s="18" t="s">
        <v>27</v>
      </c>
      <c r="AL159" s="18">
        <v>2.4252381446478136E-2</v>
      </c>
      <c r="AM159" s="18" t="s">
        <v>27</v>
      </c>
      <c r="AN159" s="18" t="s">
        <v>27</v>
      </c>
      <c r="AO159" s="18" t="s">
        <v>27</v>
      </c>
      <c r="AP159" s="18" t="s">
        <v>27</v>
      </c>
      <c r="AQ159" s="18" t="s">
        <v>27</v>
      </c>
      <c r="AR159" s="18">
        <v>99.999999999999986</v>
      </c>
      <c r="AS159" s="18"/>
      <c r="AT159" s="387" t="s">
        <v>131</v>
      </c>
      <c r="AU159" s="18" t="str">
        <f>Z159</f>
        <v>po</v>
      </c>
      <c r="AV159" s="44">
        <f>AC159/AD159</f>
        <v>0.89766356310536044</v>
      </c>
      <c r="AW159" s="44">
        <f>SUM(AC159,AJ159,AK159,AL159,AN159:AO159)/AD159</f>
        <v>1.0033246281693444</v>
      </c>
      <c r="AX159" s="18"/>
      <c r="AY159" s="18"/>
    </row>
    <row r="160" spans="1:51" s="439" customFormat="1" x14ac:dyDescent="0.2">
      <c r="A160" s="86" t="s">
        <v>444</v>
      </c>
      <c r="B160" s="76" t="s">
        <v>451</v>
      </c>
      <c r="C160" s="76" t="s">
        <v>547</v>
      </c>
      <c r="D160" s="76" t="s">
        <v>539</v>
      </c>
      <c r="E160" s="164" t="s">
        <v>204</v>
      </c>
      <c r="F160" s="387"/>
      <c r="G160" s="387">
        <v>23</v>
      </c>
      <c r="H160" s="78">
        <v>56.256599999999999</v>
      </c>
      <c r="I160" s="78">
        <v>36.1873</v>
      </c>
      <c r="J160" s="18">
        <v>5.6800000000000003E-2</v>
      </c>
      <c r="K160" s="18" t="s">
        <v>27</v>
      </c>
      <c r="L160" s="18" t="s">
        <v>27</v>
      </c>
      <c r="M160" s="18" t="s">
        <v>27</v>
      </c>
      <c r="N160" s="387"/>
      <c r="O160" s="18">
        <v>6.8014000000000001</v>
      </c>
      <c r="P160" s="18" t="s">
        <v>27</v>
      </c>
      <c r="Q160" s="18">
        <v>3.9399999999999998E-2</v>
      </c>
      <c r="R160" s="18" t="s">
        <v>27</v>
      </c>
      <c r="S160" s="18" t="s">
        <v>27</v>
      </c>
      <c r="T160" s="18" t="s">
        <v>27</v>
      </c>
      <c r="U160" s="387"/>
      <c r="V160" s="387"/>
      <c r="W160" s="18"/>
      <c r="X160" s="18">
        <v>99.341499999999996</v>
      </c>
      <c r="Y160" s="477"/>
      <c r="Z160" s="387" t="s">
        <v>85</v>
      </c>
      <c r="AA160" s="387"/>
      <c r="AB160" s="501"/>
      <c r="AC160" s="18">
        <v>44.676652889373749</v>
      </c>
      <c r="AD160" s="18">
        <v>50.060784659973592</v>
      </c>
      <c r="AE160" s="18">
        <v>8.9697598261706771E-2</v>
      </c>
      <c r="AF160" s="18" t="s">
        <v>27</v>
      </c>
      <c r="AG160" s="18" t="s">
        <v>27</v>
      </c>
      <c r="AH160" s="18" t="s">
        <v>27</v>
      </c>
      <c r="AI160" s="18" t="s">
        <v>27</v>
      </c>
      <c r="AJ160" s="18">
        <v>5.1392588468465759</v>
      </c>
      <c r="AK160" s="18" t="s">
        <v>27</v>
      </c>
      <c r="AL160" s="18">
        <v>3.3606005544376372E-2</v>
      </c>
      <c r="AM160" s="18" t="s">
        <v>27</v>
      </c>
      <c r="AN160" s="18" t="s">
        <v>27</v>
      </c>
      <c r="AO160" s="18" t="s">
        <v>27</v>
      </c>
      <c r="AP160" s="18" t="s">
        <v>27</v>
      </c>
      <c r="AQ160" s="18" t="s">
        <v>27</v>
      </c>
      <c r="AR160" s="18">
        <v>99.999999999999986</v>
      </c>
      <c r="AS160" s="18"/>
      <c r="AT160" s="387" t="s">
        <v>131</v>
      </c>
      <c r="AU160" s="18" t="str">
        <f>Z160</f>
        <v>po</v>
      </c>
      <c r="AV160" s="44">
        <f>AC160/AD160</f>
        <v>0.89244811468357266</v>
      </c>
      <c r="AW160" s="44">
        <f>SUM(AC160,AJ160,AK160,AL160,AN160:AO160)/AD160</f>
        <v>0.9957797921138497</v>
      </c>
      <c r="AX160" s="18"/>
      <c r="AY160" s="18"/>
    </row>
    <row r="161" spans="1:51" s="439" customFormat="1" x14ac:dyDescent="0.2">
      <c r="A161" s="428"/>
      <c r="B161" s="76"/>
      <c r="C161" s="76"/>
      <c r="D161" s="76"/>
      <c r="E161" s="164"/>
      <c r="F161" s="387"/>
      <c r="G161" s="387"/>
      <c r="H161" s="78"/>
      <c r="I161" s="78"/>
      <c r="J161" s="18"/>
      <c r="K161" s="18"/>
      <c r="L161" s="18"/>
      <c r="M161" s="18"/>
      <c r="N161" s="387"/>
      <c r="O161" s="18"/>
      <c r="P161" s="18"/>
      <c r="Q161" s="18"/>
      <c r="R161" s="18"/>
      <c r="S161" s="18"/>
      <c r="T161" s="18"/>
      <c r="U161" s="387"/>
      <c r="V161" s="387"/>
      <c r="W161" s="18"/>
      <c r="X161" s="18"/>
      <c r="Y161" s="477"/>
      <c r="Z161" s="387"/>
      <c r="AA161" s="387"/>
      <c r="AB161" s="501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387"/>
      <c r="AU161" s="18"/>
      <c r="AV161" s="44"/>
      <c r="AW161" s="44"/>
      <c r="AX161" s="18"/>
      <c r="AY161" s="18"/>
    </row>
    <row r="162" spans="1:51" s="439" customFormat="1" x14ac:dyDescent="0.2">
      <c r="A162" s="86" t="s">
        <v>444</v>
      </c>
      <c r="B162" s="76" t="s">
        <v>451</v>
      </c>
      <c r="C162" s="76" t="s">
        <v>547</v>
      </c>
      <c r="D162" s="76" t="s">
        <v>539</v>
      </c>
      <c r="E162" s="164" t="s">
        <v>159</v>
      </c>
      <c r="F162" s="387"/>
      <c r="G162" s="387">
        <v>6</v>
      </c>
      <c r="H162" s="78">
        <v>60.458799999999997</v>
      </c>
      <c r="I162" s="78">
        <v>39.015700000000002</v>
      </c>
      <c r="J162" s="18" t="s">
        <v>27</v>
      </c>
      <c r="K162" s="18" t="s">
        <v>27</v>
      </c>
      <c r="L162" s="18" t="s">
        <v>27</v>
      </c>
      <c r="M162" s="18" t="s">
        <v>27</v>
      </c>
      <c r="N162" s="387"/>
      <c r="O162" s="18">
        <v>0.84509999999999996</v>
      </c>
      <c r="P162" s="18" t="s">
        <v>27</v>
      </c>
      <c r="Q162" s="18">
        <v>0.1013</v>
      </c>
      <c r="R162" s="18" t="s">
        <v>27</v>
      </c>
      <c r="S162" s="18" t="s">
        <v>27</v>
      </c>
      <c r="T162" s="18" t="s">
        <v>27</v>
      </c>
      <c r="U162" s="387"/>
      <c r="V162" s="387"/>
      <c r="W162" s="18"/>
      <c r="X162" s="18">
        <v>100.4209</v>
      </c>
      <c r="Y162" s="477"/>
      <c r="Z162" s="477" t="s">
        <v>85</v>
      </c>
      <c r="AA162" s="387"/>
      <c r="AB162" s="501"/>
      <c r="AC162" s="18">
        <v>46.745938981270733</v>
      </c>
      <c r="AD162" s="18">
        <v>52.548229969533224</v>
      </c>
      <c r="AE162" s="18" t="s">
        <v>27</v>
      </c>
      <c r="AF162" s="18" t="s">
        <v>27</v>
      </c>
      <c r="AG162" s="18" t="s">
        <v>27</v>
      </c>
      <c r="AH162" s="18" t="s">
        <v>27</v>
      </c>
      <c r="AI162" s="18" t="s">
        <v>27</v>
      </c>
      <c r="AJ162" s="18">
        <v>0.6217094858471589</v>
      </c>
      <c r="AK162" s="18" t="s">
        <v>27</v>
      </c>
      <c r="AL162" s="18">
        <v>8.4121563348879921E-2</v>
      </c>
      <c r="AM162" s="18" t="s">
        <v>27</v>
      </c>
      <c r="AN162" s="18" t="s">
        <v>27</v>
      </c>
      <c r="AO162" s="18" t="s">
        <v>27</v>
      </c>
      <c r="AP162" s="18" t="s">
        <v>27</v>
      </c>
      <c r="AQ162" s="18" t="s">
        <v>27</v>
      </c>
      <c r="AR162" s="18">
        <v>100</v>
      </c>
      <c r="AS162" s="18"/>
      <c r="AT162" s="72" t="s">
        <v>134</v>
      </c>
      <c r="AU162" s="18" t="str">
        <f>Z162</f>
        <v>po</v>
      </c>
      <c r="AV162" s="44">
        <f>AC162/AD162</f>
        <v>0.88958160928300378</v>
      </c>
      <c r="AW162" s="44">
        <f>SUM(AC162,AJ162,AK162,AL162,AN162:AO162)/AD162</f>
        <v>0.90301367064083193</v>
      </c>
      <c r="AX162" s="18"/>
      <c r="AY162" s="18"/>
    </row>
    <row r="163" spans="1:51" s="439" customFormat="1" x14ac:dyDescent="0.2">
      <c r="A163" s="86" t="s">
        <v>444</v>
      </c>
      <c r="B163" s="76" t="s">
        <v>451</v>
      </c>
      <c r="C163" s="76" t="s">
        <v>547</v>
      </c>
      <c r="D163" s="76" t="s">
        <v>539</v>
      </c>
      <c r="E163" s="164" t="s">
        <v>159</v>
      </c>
      <c r="F163" s="387"/>
      <c r="G163" s="387">
        <v>7</v>
      </c>
      <c r="H163" s="78">
        <v>60.613700000000001</v>
      </c>
      <c r="I163" s="78">
        <v>38.671500000000002</v>
      </c>
      <c r="J163" s="18">
        <v>2.5000000000000001E-2</v>
      </c>
      <c r="K163" s="18" t="s">
        <v>27</v>
      </c>
      <c r="L163" s="18" t="s">
        <v>27</v>
      </c>
      <c r="M163" s="18" t="s">
        <v>27</v>
      </c>
      <c r="N163" s="387"/>
      <c r="O163" s="18">
        <v>0.59219999999999995</v>
      </c>
      <c r="P163" s="18" t="s">
        <v>27</v>
      </c>
      <c r="Q163" s="18">
        <v>4.9700000000000001E-2</v>
      </c>
      <c r="R163" s="18" t="s">
        <v>27</v>
      </c>
      <c r="S163" s="18" t="s">
        <v>27</v>
      </c>
      <c r="T163" s="18" t="s">
        <v>27</v>
      </c>
      <c r="U163" s="387"/>
      <c r="V163" s="387"/>
      <c r="W163" s="18"/>
      <c r="X163" s="18">
        <v>99.952100000000016</v>
      </c>
      <c r="Y163" s="477"/>
      <c r="Z163" s="477" t="s">
        <v>85</v>
      </c>
      <c r="AA163" s="387"/>
      <c r="AB163" s="501"/>
      <c r="AC163" s="18">
        <v>47.117444972297328</v>
      </c>
      <c r="AD163" s="18">
        <v>52.36441771012278</v>
      </c>
      <c r="AE163" s="18">
        <v>3.8643484181175893E-2</v>
      </c>
      <c r="AF163" s="18" t="s">
        <v>27</v>
      </c>
      <c r="AG163" s="18" t="s">
        <v>27</v>
      </c>
      <c r="AH163" s="18" t="s">
        <v>27</v>
      </c>
      <c r="AI163" s="18" t="s">
        <v>27</v>
      </c>
      <c r="AJ163" s="18">
        <v>0.43800025876196091</v>
      </c>
      <c r="AK163" s="18" t="s">
        <v>27</v>
      </c>
      <c r="AL163" s="18">
        <v>4.1493574636777719E-2</v>
      </c>
      <c r="AM163" s="18" t="s">
        <v>27</v>
      </c>
      <c r="AN163" s="18" t="s">
        <v>27</v>
      </c>
      <c r="AO163" s="18" t="s">
        <v>27</v>
      </c>
      <c r="AP163" s="18" t="s">
        <v>27</v>
      </c>
      <c r="AQ163" s="18" t="s">
        <v>27</v>
      </c>
      <c r="AR163" s="18">
        <v>100.00000000000003</v>
      </c>
      <c r="AS163" s="18"/>
      <c r="AT163" s="72" t="s">
        <v>134</v>
      </c>
      <c r="AU163" s="18" t="str">
        <f>Z163</f>
        <v>po</v>
      </c>
      <c r="AV163" s="44">
        <f>AC163/AD163</f>
        <v>0.8997988907874146</v>
      </c>
      <c r="AW163" s="44">
        <f>SUM(AC163,AJ163,AK163,AL163,AN163:AO163)/AD163</f>
        <v>0.90895575444343968</v>
      </c>
      <c r="AX163" s="18"/>
      <c r="AY163" s="18"/>
    </row>
    <row r="164" spans="1:51" s="439" customFormat="1" x14ac:dyDescent="0.2">
      <c r="A164" s="86" t="s">
        <v>444</v>
      </c>
      <c r="B164" s="76" t="s">
        <v>451</v>
      </c>
      <c r="C164" s="76" t="s">
        <v>547</v>
      </c>
      <c r="D164" s="76" t="s">
        <v>539</v>
      </c>
      <c r="E164" s="164" t="s">
        <v>202</v>
      </c>
      <c r="F164" s="387"/>
      <c r="G164" s="387">
        <v>27</v>
      </c>
      <c r="H164" s="78">
        <v>60.110700000000001</v>
      </c>
      <c r="I164" s="78">
        <v>38.806100000000001</v>
      </c>
      <c r="J164" s="18">
        <v>6.0499999999999998E-2</v>
      </c>
      <c r="K164" s="18" t="s">
        <v>27</v>
      </c>
      <c r="L164" s="18" t="s">
        <v>27</v>
      </c>
      <c r="M164" s="18" t="s">
        <v>27</v>
      </c>
      <c r="N164" s="387"/>
      <c r="O164" s="18">
        <v>0.67420000000000002</v>
      </c>
      <c r="P164" s="18" t="s">
        <v>27</v>
      </c>
      <c r="Q164" s="18">
        <v>2.5899999999999999E-2</v>
      </c>
      <c r="R164" s="18" t="s">
        <v>27</v>
      </c>
      <c r="S164" s="18" t="s">
        <v>27</v>
      </c>
      <c r="T164" s="18" t="s">
        <v>27</v>
      </c>
      <c r="U164" s="387"/>
      <c r="V164" s="387"/>
      <c r="W164" s="18"/>
      <c r="X164" s="18">
        <v>99.677399999999992</v>
      </c>
      <c r="Y164" s="477"/>
      <c r="Z164" s="477" t="s">
        <v>85</v>
      </c>
      <c r="AA164" s="387"/>
      <c r="AB164" s="501"/>
      <c r="AC164" s="18">
        <v>46.779345943532832</v>
      </c>
      <c r="AD164" s="18">
        <v>52.606169766082587</v>
      </c>
      <c r="AE164" s="18">
        <v>9.3623110409544741E-2</v>
      </c>
      <c r="AF164" s="18" t="s">
        <v>27</v>
      </c>
      <c r="AG164" s="18" t="s">
        <v>27</v>
      </c>
      <c r="AH164" s="18" t="s">
        <v>27</v>
      </c>
      <c r="AI164" s="18" t="s">
        <v>27</v>
      </c>
      <c r="AJ164" s="18">
        <v>0.49921328616430061</v>
      </c>
      <c r="AK164" s="18" t="s">
        <v>27</v>
      </c>
      <c r="AL164" s="18">
        <v>2.164789381072902E-2</v>
      </c>
      <c r="AM164" s="18" t="s">
        <v>27</v>
      </c>
      <c r="AN164" s="18" t="s">
        <v>27</v>
      </c>
      <c r="AO164" s="18" t="s">
        <v>27</v>
      </c>
      <c r="AP164" s="18" t="s">
        <v>27</v>
      </c>
      <c r="AQ164" s="18" t="s">
        <v>27</v>
      </c>
      <c r="AR164" s="18">
        <v>99.999999999999986</v>
      </c>
      <c r="AS164" s="18"/>
      <c r="AT164" s="72" t="s">
        <v>134</v>
      </c>
      <c r="AU164" s="18" t="str">
        <f>Z164</f>
        <v>po</v>
      </c>
      <c r="AV164" s="44">
        <f>AC164/AD164</f>
        <v>0.88923687376482308</v>
      </c>
      <c r="AW164" s="44">
        <f>SUM(AC164,AJ164,AK164,AL164,AN164:AO164)/AD164</f>
        <v>0.89913801620288836</v>
      </c>
      <c r="AX164" s="18"/>
      <c r="AY164" s="18"/>
    </row>
    <row r="165" spans="1:51" s="36" customFormat="1" ht="16" thickBot="1" x14ac:dyDescent="0.25">
      <c r="A165" s="66"/>
      <c r="B165" s="66"/>
      <c r="C165" s="66"/>
      <c r="D165" s="175"/>
      <c r="E165" s="175"/>
      <c r="F165" s="121"/>
      <c r="G165" s="121"/>
      <c r="H165" s="366"/>
      <c r="I165" s="366"/>
      <c r="J165" s="118"/>
      <c r="K165" s="118"/>
      <c r="L165" s="119"/>
      <c r="M165" s="119"/>
      <c r="N165" s="120"/>
      <c r="O165" s="119"/>
      <c r="P165" s="118"/>
      <c r="Q165" s="119"/>
      <c r="R165" s="119"/>
      <c r="S165" s="118"/>
      <c r="T165" s="118"/>
      <c r="U165" s="116"/>
      <c r="V165" s="116"/>
      <c r="W165" s="116"/>
      <c r="X165" s="118"/>
      <c r="Y165" s="21"/>
      <c r="Z165" s="23"/>
      <c r="AA165" s="116"/>
      <c r="AB165" s="501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23"/>
      <c r="AU165" s="62"/>
      <c r="AV165" s="86"/>
      <c r="AW165" s="399"/>
      <c r="AX165" s="53" t="s">
        <v>84</v>
      </c>
      <c r="AY165" s="62"/>
    </row>
    <row r="166" spans="1:51" s="36" customFormat="1" x14ac:dyDescent="0.2">
      <c r="A166" s="66"/>
      <c r="B166" s="66"/>
      <c r="C166" s="66"/>
      <c r="D166" s="175"/>
      <c r="E166" s="424" t="s">
        <v>550</v>
      </c>
      <c r="F166" s="336" t="s">
        <v>386</v>
      </c>
      <c r="G166" s="336" t="s">
        <v>511</v>
      </c>
      <c r="H166" s="364">
        <v>60.394399999999997</v>
      </c>
      <c r="I166" s="364">
        <v>38.831099999999999</v>
      </c>
      <c r="J166" s="100">
        <v>2.8499999999999998E-2</v>
      </c>
      <c r="K166" s="100" t="s">
        <v>27</v>
      </c>
      <c r="L166" s="100" t="s">
        <v>27</v>
      </c>
      <c r="M166" s="100" t="s">
        <v>27</v>
      </c>
      <c r="N166" s="100" t="s">
        <v>73</v>
      </c>
      <c r="O166" s="100">
        <v>0.70383333333333331</v>
      </c>
      <c r="P166" s="100" t="s">
        <v>27</v>
      </c>
      <c r="Q166" s="100">
        <v>5.8966666666666667E-2</v>
      </c>
      <c r="R166" s="100" t="s">
        <v>27</v>
      </c>
      <c r="S166" s="100" t="s">
        <v>27</v>
      </c>
      <c r="T166" s="100" t="s">
        <v>27</v>
      </c>
      <c r="U166" s="467"/>
      <c r="V166" s="467"/>
      <c r="W166" s="467"/>
      <c r="X166" s="99">
        <v>100.0168</v>
      </c>
      <c r="Y166" s="21"/>
      <c r="Z166" s="23"/>
      <c r="AA166" s="116"/>
      <c r="AB166" s="501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281" t="s">
        <v>559</v>
      </c>
      <c r="AU166" s="53" t="s">
        <v>129</v>
      </c>
      <c r="AV166" s="209">
        <f>AVERAGE(AV162:AV164)</f>
        <v>0.89287245794508052</v>
      </c>
      <c r="AW166" s="209">
        <f>AVERAGE(AW162:AW164)</f>
        <v>0.90370248042905332</v>
      </c>
      <c r="AX166" s="317">
        <f>COUNT(AV162:AV164)</f>
        <v>3</v>
      </c>
      <c r="AY166" s="62"/>
    </row>
    <row r="167" spans="1:51" s="36" customFormat="1" x14ac:dyDescent="0.2">
      <c r="A167" s="66"/>
      <c r="B167" s="66"/>
      <c r="C167" s="66"/>
      <c r="D167" s="175"/>
      <c r="E167" s="425"/>
      <c r="F167" s="387"/>
      <c r="G167" s="387" t="s">
        <v>83</v>
      </c>
      <c r="H167" s="78">
        <v>0.25760972419534112</v>
      </c>
      <c r="I167" s="78">
        <v>0.17345650751701466</v>
      </c>
      <c r="J167" s="18">
        <v>3.0401480227120522E-2</v>
      </c>
      <c r="K167" s="18" t="s">
        <v>27</v>
      </c>
      <c r="L167" s="18" t="s">
        <v>27</v>
      </c>
      <c r="M167" s="18" t="s">
        <v>27</v>
      </c>
      <c r="N167" s="18" t="s">
        <v>73</v>
      </c>
      <c r="O167" s="18">
        <v>0.12902791687589701</v>
      </c>
      <c r="P167" s="18" t="s">
        <v>27</v>
      </c>
      <c r="Q167" s="18">
        <v>3.8544692674002921E-2</v>
      </c>
      <c r="R167" s="18" t="s">
        <v>27</v>
      </c>
      <c r="S167" s="18" t="s">
        <v>27</v>
      </c>
      <c r="T167" s="18" t="s">
        <v>27</v>
      </c>
      <c r="U167" s="116"/>
      <c r="V167" s="116"/>
      <c r="W167" s="116"/>
      <c r="X167" s="98">
        <v>0.37594897260134003</v>
      </c>
      <c r="Y167" s="21"/>
      <c r="Z167" s="23"/>
      <c r="AA167" s="116"/>
      <c r="AB167" s="501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23"/>
      <c r="AU167" s="53" t="s">
        <v>195</v>
      </c>
      <c r="AV167" s="209">
        <f>STDEV(AV162:AV164)</f>
        <v>6.0009428079175415E-3</v>
      </c>
      <c r="AW167" s="209">
        <f>STDEV(AW162:AW164)</f>
        <v>4.9449813177865629E-3</v>
      </c>
      <c r="AX167" s="62"/>
      <c r="AY167" s="62"/>
    </row>
    <row r="168" spans="1:51" s="36" customFormat="1" x14ac:dyDescent="0.2">
      <c r="A168" s="66"/>
      <c r="B168" s="66"/>
      <c r="C168" s="66"/>
      <c r="D168" s="175"/>
      <c r="E168" s="425"/>
      <c r="F168" s="121"/>
      <c r="G168" s="387" t="s">
        <v>82</v>
      </c>
      <c r="H168" s="366">
        <v>60.110700000000001</v>
      </c>
      <c r="I168" s="366">
        <v>38.671500000000002</v>
      </c>
      <c r="J168" s="119" t="s">
        <v>27</v>
      </c>
      <c r="K168" s="119" t="s">
        <v>27</v>
      </c>
      <c r="L168" s="119" t="s">
        <v>27</v>
      </c>
      <c r="M168" s="119" t="s">
        <v>27</v>
      </c>
      <c r="N168" s="119" t="s">
        <v>73</v>
      </c>
      <c r="O168" s="119">
        <v>0.59219999999999995</v>
      </c>
      <c r="P168" s="119" t="s">
        <v>27</v>
      </c>
      <c r="Q168" s="119">
        <v>2.5899999999999999E-2</v>
      </c>
      <c r="R168" s="119" t="s">
        <v>27</v>
      </c>
      <c r="S168" s="119" t="s">
        <v>27</v>
      </c>
      <c r="T168" s="119" t="s">
        <v>27</v>
      </c>
      <c r="U168" s="116"/>
      <c r="V168" s="116"/>
      <c r="W168" s="116"/>
      <c r="X168" s="344"/>
      <c r="Y168" s="21"/>
      <c r="Z168" s="23"/>
      <c r="AA168" s="116"/>
      <c r="AB168" s="501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23"/>
      <c r="AU168" s="53" t="s">
        <v>82</v>
      </c>
      <c r="AV168" s="209">
        <f>MIN(AV162:AV164)</f>
        <v>0.88923687376482308</v>
      </c>
      <c r="AW168" s="209">
        <f>MIN(AW162:AW164)</f>
        <v>0.89913801620288836</v>
      </c>
      <c r="AX168" s="62"/>
      <c r="AY168" s="62"/>
    </row>
    <row r="169" spans="1:51" s="36" customFormat="1" ht="16" thickBot="1" x14ac:dyDescent="0.25">
      <c r="A169" s="66"/>
      <c r="B169" s="66"/>
      <c r="C169" s="66"/>
      <c r="D169" s="175"/>
      <c r="E169" s="427"/>
      <c r="F169" s="342"/>
      <c r="G169" s="388" t="s">
        <v>81</v>
      </c>
      <c r="H169" s="367">
        <v>60.613700000000001</v>
      </c>
      <c r="I169" s="367">
        <v>39.015700000000002</v>
      </c>
      <c r="J169" s="343">
        <v>6.0499999999999998E-2</v>
      </c>
      <c r="K169" s="343" t="s">
        <v>27</v>
      </c>
      <c r="L169" s="343" t="s">
        <v>27</v>
      </c>
      <c r="M169" s="343" t="s">
        <v>27</v>
      </c>
      <c r="N169" s="343" t="s">
        <v>73</v>
      </c>
      <c r="O169" s="343">
        <v>0.84509999999999996</v>
      </c>
      <c r="P169" s="343" t="s">
        <v>27</v>
      </c>
      <c r="Q169" s="343">
        <v>0.1013</v>
      </c>
      <c r="R169" s="343" t="s">
        <v>27</v>
      </c>
      <c r="S169" s="343" t="s">
        <v>27</v>
      </c>
      <c r="T169" s="343" t="s">
        <v>27</v>
      </c>
      <c r="U169" s="469"/>
      <c r="V169" s="469"/>
      <c r="W169" s="469"/>
      <c r="X169" s="345"/>
      <c r="Y169" s="21"/>
      <c r="Z169" s="23"/>
      <c r="AA169" s="116"/>
      <c r="AB169" s="501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23"/>
      <c r="AU169" s="53" t="s">
        <v>81</v>
      </c>
      <c r="AV169" s="209">
        <f>MAX(AV162:AV164)</f>
        <v>0.8997988907874146</v>
      </c>
      <c r="AW169" s="209">
        <f>MAX(AW162:AW164)</f>
        <v>0.90895575444343968</v>
      </c>
      <c r="AX169" s="62"/>
      <c r="AY169" s="62"/>
    </row>
    <row r="170" spans="1:51" s="439" customFormat="1" x14ac:dyDescent="0.2">
      <c r="A170" s="428"/>
      <c r="B170" s="76"/>
      <c r="C170" s="76"/>
      <c r="D170" s="76"/>
      <c r="E170" s="164"/>
      <c r="F170" s="76"/>
      <c r="G170" s="76"/>
      <c r="H170" s="102"/>
      <c r="I170" s="102"/>
      <c r="J170" s="62"/>
      <c r="K170" s="62"/>
      <c r="L170" s="62"/>
      <c r="M170" s="62"/>
      <c r="N170" s="76"/>
      <c r="O170" s="62"/>
      <c r="P170" s="62"/>
      <c r="Q170" s="62"/>
      <c r="R170" s="62"/>
      <c r="S170" s="62"/>
      <c r="T170" s="62"/>
      <c r="U170" s="76"/>
      <c r="V170" s="76"/>
      <c r="W170" s="62"/>
      <c r="X170" s="62"/>
      <c r="Y170" s="477"/>
      <c r="Z170" s="477"/>
      <c r="AA170" s="76"/>
      <c r="AB170" s="509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76"/>
      <c r="AU170" s="62"/>
      <c r="AV170" s="86"/>
      <c r="AW170" s="86"/>
      <c r="AX170" s="62"/>
      <c r="AY170" s="62"/>
    </row>
    <row r="171" spans="1:51" s="394" customFormat="1" x14ac:dyDescent="0.2">
      <c r="A171" s="86" t="s">
        <v>444</v>
      </c>
      <c r="B171" s="76" t="s">
        <v>451</v>
      </c>
      <c r="C171" s="76" t="s">
        <v>548</v>
      </c>
      <c r="D171" s="76" t="s">
        <v>540</v>
      </c>
      <c r="E171" s="164" t="s">
        <v>151</v>
      </c>
      <c r="F171" s="393"/>
      <c r="G171" s="387">
        <v>29</v>
      </c>
      <c r="H171" s="78">
        <v>55.360199999999999</v>
      </c>
      <c r="I171" s="78">
        <v>35.793900000000001</v>
      </c>
      <c r="J171" s="18">
        <v>3.5799999999999998E-2</v>
      </c>
      <c r="K171" s="18" t="s">
        <v>27</v>
      </c>
      <c r="L171" s="18" t="s">
        <v>27</v>
      </c>
      <c r="M171" s="18" t="s">
        <v>27</v>
      </c>
      <c r="N171" s="393"/>
      <c r="O171" s="18">
        <v>7.1308999999999996</v>
      </c>
      <c r="P171" s="18">
        <v>0.2858</v>
      </c>
      <c r="Q171" s="18">
        <v>2.5499999999999998E-2</v>
      </c>
      <c r="R171" s="18" t="s">
        <v>27</v>
      </c>
      <c r="S171" s="18" t="s">
        <v>27</v>
      </c>
      <c r="T171" s="18" t="s">
        <v>27</v>
      </c>
      <c r="U171" s="393"/>
      <c r="V171" s="393"/>
      <c r="W171" s="18"/>
      <c r="X171" s="18">
        <v>98.63209999999998</v>
      </c>
      <c r="Y171" s="477"/>
      <c r="Z171" s="477" t="s">
        <v>85</v>
      </c>
      <c r="AA171" s="387"/>
      <c r="AB171" s="501"/>
      <c r="AC171" s="18">
        <v>44.335891912331796</v>
      </c>
      <c r="AD171" s="18">
        <v>49.93455034347118</v>
      </c>
      <c r="AE171" s="18">
        <v>5.7011984289125225E-2</v>
      </c>
      <c r="AF171" s="18" t="s">
        <v>27</v>
      </c>
      <c r="AG171" s="18" t="s">
        <v>27</v>
      </c>
      <c r="AH171" s="18" t="s">
        <v>27</v>
      </c>
      <c r="AI171" s="18" t="s">
        <v>27</v>
      </c>
      <c r="AJ171" s="18">
        <v>5.4337189631675686</v>
      </c>
      <c r="AK171" s="18">
        <v>0.21689311666231789</v>
      </c>
      <c r="AL171" s="18">
        <v>2.1933680077994851E-2</v>
      </c>
      <c r="AM171" s="18" t="s">
        <v>27</v>
      </c>
      <c r="AN171" s="18" t="s">
        <v>27</v>
      </c>
      <c r="AO171" s="18" t="s">
        <v>27</v>
      </c>
      <c r="AP171" s="18" t="s">
        <v>27</v>
      </c>
      <c r="AQ171" s="18" t="s">
        <v>27</v>
      </c>
      <c r="AR171" s="18">
        <v>99.999999999999972</v>
      </c>
      <c r="AS171" s="18"/>
      <c r="AT171" s="387" t="s">
        <v>131</v>
      </c>
      <c r="AU171" s="18" t="str">
        <f>Z171</f>
        <v>po</v>
      </c>
      <c r="AV171" s="44">
        <f>AC171/AD171</f>
        <v>0.88788006715531798</v>
      </c>
      <c r="AW171" s="44">
        <f>SUM(AC171,AJ171,AK171,AL171,AN171:AO171)/AD171</f>
        <v>1.0014796834708688</v>
      </c>
      <c r="AX171" s="18"/>
      <c r="AY171" s="18"/>
    </row>
    <row r="172" spans="1:51" s="394" customFormat="1" x14ac:dyDescent="0.2">
      <c r="A172" s="86" t="s">
        <v>444</v>
      </c>
      <c r="B172" s="76" t="s">
        <v>451</v>
      </c>
      <c r="C172" s="76" t="s">
        <v>548</v>
      </c>
      <c r="D172" s="76" t="s">
        <v>540</v>
      </c>
      <c r="E172" s="164" t="s">
        <v>151</v>
      </c>
      <c r="F172" s="393"/>
      <c r="G172" s="387">
        <v>30</v>
      </c>
      <c r="H172" s="78">
        <v>55.428800000000003</v>
      </c>
      <c r="I172" s="78">
        <v>36.085500000000003</v>
      </c>
      <c r="J172" s="18">
        <v>2.75E-2</v>
      </c>
      <c r="K172" s="18" t="s">
        <v>27</v>
      </c>
      <c r="L172" s="18" t="s">
        <v>27</v>
      </c>
      <c r="M172" s="18" t="s">
        <v>27</v>
      </c>
      <c r="N172" s="393"/>
      <c r="O172" s="18">
        <v>7.1380999999999997</v>
      </c>
      <c r="P172" s="18">
        <v>0.3009</v>
      </c>
      <c r="Q172" s="18">
        <v>3.56E-2</v>
      </c>
      <c r="R172" s="18" t="s">
        <v>27</v>
      </c>
      <c r="S172" s="18" t="s">
        <v>27</v>
      </c>
      <c r="T172" s="18" t="s">
        <v>27</v>
      </c>
      <c r="U172" s="393"/>
      <c r="V172" s="393"/>
      <c r="W172" s="18"/>
      <c r="X172" s="18">
        <v>99.016400000000004</v>
      </c>
      <c r="Y172" s="477"/>
      <c r="Z172" s="477" t="s">
        <v>85</v>
      </c>
      <c r="AA172" s="387"/>
      <c r="AB172" s="501"/>
      <c r="AC172" s="18">
        <v>44.181343777943752</v>
      </c>
      <c r="AD172" s="18">
        <v>50.103780416155587</v>
      </c>
      <c r="AE172" s="18">
        <v>4.35874506914928E-2</v>
      </c>
      <c r="AF172" s="18" t="s">
        <v>27</v>
      </c>
      <c r="AG172" s="18" t="s">
        <v>27</v>
      </c>
      <c r="AH172" s="18" t="s">
        <v>27</v>
      </c>
      <c r="AI172" s="18" t="s">
        <v>27</v>
      </c>
      <c r="AJ172" s="18">
        <v>5.4135368745106254</v>
      </c>
      <c r="AK172" s="18">
        <v>0.2272748489638699</v>
      </c>
      <c r="AL172" s="18">
        <v>3.047663173467231E-2</v>
      </c>
      <c r="AM172" s="18" t="s">
        <v>27</v>
      </c>
      <c r="AN172" s="18" t="s">
        <v>27</v>
      </c>
      <c r="AO172" s="18" t="s">
        <v>27</v>
      </c>
      <c r="AP172" s="18" t="s">
        <v>27</v>
      </c>
      <c r="AQ172" s="18" t="s">
        <v>27</v>
      </c>
      <c r="AR172" s="18">
        <v>100</v>
      </c>
      <c r="AS172" s="18"/>
      <c r="AT172" s="387" t="s">
        <v>131</v>
      </c>
      <c r="AU172" s="18" t="str">
        <f>Z172</f>
        <v>po</v>
      </c>
      <c r="AV172" s="44">
        <f>AC172/AD172</f>
        <v>0.88179661117343178</v>
      </c>
      <c r="AW172" s="44">
        <f>SUM(AC172,AJ172,AK172,AL172,AN172:AO172)/AD172</f>
        <v>0.99498743845441084</v>
      </c>
      <c r="AX172" s="18"/>
      <c r="AY172" s="18"/>
    </row>
    <row r="173" spans="1:51" s="394" customFormat="1" x14ac:dyDescent="0.2">
      <c r="A173" s="164"/>
      <c r="C173" s="76"/>
      <c r="D173" s="76"/>
      <c r="E173" s="164"/>
      <c r="F173" s="393"/>
      <c r="G173" s="387"/>
      <c r="H173" s="78"/>
      <c r="I173" s="78"/>
      <c r="J173" s="18"/>
      <c r="K173" s="18"/>
      <c r="L173" s="18"/>
      <c r="M173" s="18"/>
      <c r="N173" s="393"/>
      <c r="O173" s="18"/>
      <c r="P173" s="18"/>
      <c r="Q173" s="18"/>
      <c r="R173" s="18"/>
      <c r="S173" s="18"/>
      <c r="T173" s="18"/>
      <c r="U173" s="393"/>
      <c r="V173" s="393"/>
      <c r="W173" s="18"/>
      <c r="X173" s="18"/>
      <c r="Y173" s="477"/>
      <c r="Z173" s="477"/>
      <c r="AA173" s="387"/>
      <c r="AB173" s="501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387"/>
      <c r="AU173" s="18"/>
      <c r="AV173" s="44"/>
      <c r="AW173" s="44"/>
      <c r="AX173" s="18"/>
      <c r="AY173" s="18"/>
    </row>
    <row r="174" spans="1:51" s="439" customFormat="1" x14ac:dyDescent="0.2">
      <c r="A174" s="86" t="s">
        <v>444</v>
      </c>
      <c r="B174" s="76" t="s">
        <v>451</v>
      </c>
      <c r="C174" s="76" t="s">
        <v>548</v>
      </c>
      <c r="D174" s="76" t="s">
        <v>540</v>
      </c>
      <c r="E174" s="164" t="s">
        <v>152</v>
      </c>
      <c r="F174" s="6"/>
      <c r="G174" s="6">
        <v>1</v>
      </c>
      <c r="H174" s="82">
        <v>60.438000000000002</v>
      </c>
      <c r="I174" s="82">
        <v>38.8307</v>
      </c>
      <c r="J174" s="9" t="s">
        <v>27</v>
      </c>
      <c r="K174" s="9" t="s">
        <v>27</v>
      </c>
      <c r="L174" s="9" t="s">
        <v>27</v>
      </c>
      <c r="M174" s="9" t="s">
        <v>27</v>
      </c>
      <c r="N174" s="6"/>
      <c r="O174" s="9">
        <v>0.78110000000000002</v>
      </c>
      <c r="P174" s="9" t="s">
        <v>27</v>
      </c>
      <c r="Q174" s="9" t="s">
        <v>27</v>
      </c>
      <c r="R174" s="9" t="s">
        <v>27</v>
      </c>
      <c r="S174" s="9" t="s">
        <v>27</v>
      </c>
      <c r="T174" s="9" t="s">
        <v>27</v>
      </c>
      <c r="U174" s="6"/>
      <c r="V174" s="6"/>
      <c r="W174" s="9"/>
      <c r="X174" s="18">
        <v>100.04979999999999</v>
      </c>
      <c r="Y174" s="87"/>
      <c r="Z174" s="87" t="s">
        <v>85</v>
      </c>
      <c r="AA174" s="6"/>
      <c r="AB174" s="501"/>
      <c r="AC174" s="18">
        <v>46.915856143755825</v>
      </c>
      <c r="AD174" s="18">
        <v>52.5072296590427</v>
      </c>
      <c r="AE174" s="18" t="s">
        <v>27</v>
      </c>
      <c r="AF174" s="18" t="s">
        <v>27</v>
      </c>
      <c r="AG174" s="18" t="s">
        <v>27</v>
      </c>
      <c r="AH174" s="18" t="s">
        <v>27</v>
      </c>
      <c r="AI174" s="18" t="s">
        <v>27</v>
      </c>
      <c r="AJ174" s="18">
        <v>0.57691419720146009</v>
      </c>
      <c r="AK174" s="18" t="s">
        <v>27</v>
      </c>
      <c r="AL174" s="18" t="s">
        <v>27</v>
      </c>
      <c r="AM174" s="18" t="s">
        <v>27</v>
      </c>
      <c r="AN174" s="18" t="s">
        <v>27</v>
      </c>
      <c r="AO174" s="18" t="s">
        <v>27</v>
      </c>
      <c r="AP174" s="18" t="s">
        <v>27</v>
      </c>
      <c r="AQ174" s="18" t="s">
        <v>27</v>
      </c>
      <c r="AR174" s="18">
        <v>99.999999999999986</v>
      </c>
      <c r="AS174" s="18"/>
      <c r="AT174" s="73" t="s">
        <v>134</v>
      </c>
      <c r="AU174" s="18" t="str">
        <f t="shared" ref="AU174:AU190" si="26">Z174</f>
        <v>po</v>
      </c>
      <c r="AV174" s="44">
        <f t="shared" ref="AV174:AV190" si="27">AC174/AD174</f>
        <v>0.89351231151225019</v>
      </c>
      <c r="AW174" s="44">
        <f t="shared" ref="AW174:AW190" si="28">SUM(AC174,AJ174,AK174,AL174,AN174:AO174)/AD174</f>
        <v>0.90449964032292396</v>
      </c>
      <c r="AX174" s="18"/>
      <c r="AY174" s="18"/>
    </row>
    <row r="175" spans="1:51" s="439" customFormat="1" x14ac:dyDescent="0.2">
      <c r="A175" s="86" t="s">
        <v>444</v>
      </c>
      <c r="B175" s="76" t="s">
        <v>451</v>
      </c>
      <c r="C175" s="76" t="s">
        <v>548</v>
      </c>
      <c r="D175" s="76" t="s">
        <v>540</v>
      </c>
      <c r="E175" s="164" t="s">
        <v>152</v>
      </c>
      <c r="F175" s="6"/>
      <c r="G175" s="6">
        <v>2</v>
      </c>
      <c r="H175" s="82">
        <v>60.197499999999998</v>
      </c>
      <c r="I175" s="82">
        <v>38.808700000000002</v>
      </c>
      <c r="J175" s="9">
        <v>5.7299999999999997E-2</v>
      </c>
      <c r="K175" s="9" t="s">
        <v>27</v>
      </c>
      <c r="L175" s="9" t="s">
        <v>27</v>
      </c>
      <c r="M175" s="9" t="s">
        <v>27</v>
      </c>
      <c r="N175" s="6"/>
      <c r="O175" s="9">
        <v>0.80079999999999996</v>
      </c>
      <c r="P175" s="9" t="s">
        <v>27</v>
      </c>
      <c r="Q175" s="9" t="s">
        <v>27</v>
      </c>
      <c r="R175" s="9" t="s">
        <v>27</v>
      </c>
      <c r="S175" s="9" t="s">
        <v>27</v>
      </c>
      <c r="T175" s="9" t="s">
        <v>27</v>
      </c>
      <c r="U175" s="6"/>
      <c r="V175" s="6"/>
      <c r="W175" s="9"/>
      <c r="X175" s="18">
        <v>99.8643</v>
      </c>
      <c r="Y175" s="87"/>
      <c r="Z175" s="87" t="s">
        <v>85</v>
      </c>
      <c r="AA175" s="6"/>
      <c r="AB175" s="501"/>
      <c r="AC175" s="18">
        <v>46.78223510727431</v>
      </c>
      <c r="AD175" s="18">
        <v>52.537079948766554</v>
      </c>
      <c r="AE175" s="18">
        <v>8.8548756080643332E-2</v>
      </c>
      <c r="AF175" s="18" t="s">
        <v>27</v>
      </c>
      <c r="AG175" s="18" t="s">
        <v>27</v>
      </c>
      <c r="AH175" s="18" t="s">
        <v>27</v>
      </c>
      <c r="AI175" s="18" t="s">
        <v>27</v>
      </c>
      <c r="AJ175" s="18">
        <v>0.59213618787848898</v>
      </c>
      <c r="AK175" s="18" t="s">
        <v>27</v>
      </c>
      <c r="AL175" s="18" t="s">
        <v>27</v>
      </c>
      <c r="AM175" s="18" t="s">
        <v>27</v>
      </c>
      <c r="AN175" s="18" t="s">
        <v>27</v>
      </c>
      <c r="AO175" s="18" t="s">
        <v>27</v>
      </c>
      <c r="AP175" s="18" t="s">
        <v>27</v>
      </c>
      <c r="AQ175" s="18" t="s">
        <v>27</v>
      </c>
      <c r="AR175" s="18">
        <v>100</v>
      </c>
      <c r="AS175" s="18"/>
      <c r="AT175" s="73" t="s">
        <v>134</v>
      </c>
      <c r="AU175" s="18" t="str">
        <f t="shared" si="26"/>
        <v>po</v>
      </c>
      <c r="AV175" s="44">
        <f t="shared" si="27"/>
        <v>0.89046127331202474</v>
      </c>
      <c r="AW175" s="44">
        <f t="shared" si="28"/>
        <v>0.90173209743197835</v>
      </c>
      <c r="AX175" s="18"/>
      <c r="AY175" s="18"/>
    </row>
    <row r="176" spans="1:51" s="439" customFormat="1" x14ac:dyDescent="0.2">
      <c r="A176" s="86" t="s">
        <v>444</v>
      </c>
      <c r="B176" s="76" t="s">
        <v>451</v>
      </c>
      <c r="C176" s="76" t="s">
        <v>548</v>
      </c>
      <c r="D176" s="76" t="s">
        <v>540</v>
      </c>
      <c r="E176" s="164" t="s">
        <v>152</v>
      </c>
      <c r="F176" s="6"/>
      <c r="G176" s="6">
        <v>5</v>
      </c>
      <c r="H176" s="82">
        <v>60.157400000000003</v>
      </c>
      <c r="I176" s="82">
        <v>39.0045</v>
      </c>
      <c r="J176" s="9" t="s">
        <v>27</v>
      </c>
      <c r="K176" s="9" t="s">
        <v>27</v>
      </c>
      <c r="L176" s="9" t="s">
        <v>27</v>
      </c>
      <c r="M176" s="9" t="s">
        <v>27</v>
      </c>
      <c r="N176" s="6"/>
      <c r="O176" s="9">
        <v>0.67949999999999999</v>
      </c>
      <c r="P176" s="9" t="s">
        <v>27</v>
      </c>
      <c r="Q176" s="9">
        <v>4.58E-2</v>
      </c>
      <c r="R176" s="9" t="s">
        <v>27</v>
      </c>
      <c r="S176" s="9" t="s">
        <v>27</v>
      </c>
      <c r="T176" s="9" t="s">
        <v>27</v>
      </c>
      <c r="U176" s="6"/>
      <c r="V176" s="6"/>
      <c r="W176" s="9"/>
      <c r="X176" s="18">
        <v>99.887200000000007</v>
      </c>
      <c r="Y176" s="87"/>
      <c r="Z176" s="87" t="s">
        <v>85</v>
      </c>
      <c r="AA176" s="6"/>
      <c r="AB176" s="501"/>
      <c r="AC176" s="18">
        <v>46.707220025431631</v>
      </c>
      <c r="AD176" s="18">
        <v>52.752615887117749</v>
      </c>
      <c r="AE176" s="18" t="s">
        <v>27</v>
      </c>
      <c r="AF176" s="18" t="s">
        <v>27</v>
      </c>
      <c r="AG176" s="18" t="s">
        <v>27</v>
      </c>
      <c r="AH176" s="18" t="s">
        <v>27</v>
      </c>
      <c r="AI176" s="18" t="s">
        <v>27</v>
      </c>
      <c r="AJ176" s="18">
        <v>0.50197195002604067</v>
      </c>
      <c r="AK176" s="18" t="s">
        <v>27</v>
      </c>
      <c r="AL176" s="18">
        <v>3.8192137424569464E-2</v>
      </c>
      <c r="AM176" s="18" t="s">
        <v>27</v>
      </c>
      <c r="AN176" s="18" t="s">
        <v>27</v>
      </c>
      <c r="AO176" s="18" t="s">
        <v>27</v>
      </c>
      <c r="AP176" s="18" t="s">
        <v>27</v>
      </c>
      <c r="AQ176" s="18" t="s">
        <v>27</v>
      </c>
      <c r="AR176" s="18">
        <v>100</v>
      </c>
      <c r="AS176" s="18"/>
      <c r="AT176" s="73" t="s">
        <v>134</v>
      </c>
      <c r="AU176" s="18" t="str">
        <f t="shared" si="26"/>
        <v>po</v>
      </c>
      <c r="AV176" s="44">
        <f t="shared" si="27"/>
        <v>0.88540102211002558</v>
      </c>
      <c r="AW176" s="44">
        <f t="shared" si="28"/>
        <v>0.8956405918141418</v>
      </c>
      <c r="AX176" s="18"/>
      <c r="AY176" s="18"/>
    </row>
    <row r="177" spans="1:51" s="439" customFormat="1" x14ac:dyDescent="0.2">
      <c r="A177" s="86" t="s">
        <v>444</v>
      </c>
      <c r="B177" s="76" t="s">
        <v>451</v>
      </c>
      <c r="C177" s="76" t="s">
        <v>548</v>
      </c>
      <c r="D177" s="76" t="s">
        <v>540</v>
      </c>
      <c r="E177" s="428" t="s">
        <v>159</v>
      </c>
      <c r="F177" s="6"/>
      <c r="G177" s="6">
        <v>6</v>
      </c>
      <c r="H177" s="82">
        <v>60.138599999999997</v>
      </c>
      <c r="I177" s="82">
        <v>38.768300000000004</v>
      </c>
      <c r="J177" s="9">
        <v>2.7900000000000001E-2</v>
      </c>
      <c r="K177" s="9" t="s">
        <v>27</v>
      </c>
      <c r="L177" s="9" t="s">
        <v>27</v>
      </c>
      <c r="M177" s="9" t="s">
        <v>27</v>
      </c>
      <c r="N177" s="6"/>
      <c r="O177" s="9">
        <v>0.83140000000000003</v>
      </c>
      <c r="P177" s="9" t="s">
        <v>27</v>
      </c>
      <c r="Q177" s="9" t="s">
        <v>27</v>
      </c>
      <c r="R177" s="9" t="s">
        <v>27</v>
      </c>
      <c r="S177" s="9" t="s">
        <v>27</v>
      </c>
      <c r="T177" s="9" t="s">
        <v>27</v>
      </c>
      <c r="U177" s="6"/>
      <c r="V177" s="6"/>
      <c r="W177" s="9"/>
      <c r="X177" s="18">
        <v>99.766200000000012</v>
      </c>
      <c r="Y177" s="87"/>
      <c r="Z177" s="87" t="s">
        <v>85</v>
      </c>
      <c r="AA177" s="6"/>
      <c r="AB177" s="501"/>
      <c r="AC177" s="18">
        <v>46.794145294465942</v>
      </c>
      <c r="AD177" s="18">
        <v>52.547164591711116</v>
      </c>
      <c r="AE177" s="18">
        <v>4.3168577674512015E-2</v>
      </c>
      <c r="AF177" s="18" t="s">
        <v>27</v>
      </c>
      <c r="AG177" s="18" t="s">
        <v>27</v>
      </c>
      <c r="AH177" s="18" t="s">
        <v>27</v>
      </c>
      <c r="AI177" s="18" t="s">
        <v>27</v>
      </c>
      <c r="AJ177" s="18">
        <v>0.61552153614842986</v>
      </c>
      <c r="AK177" s="18" t="s">
        <v>27</v>
      </c>
      <c r="AL177" s="18" t="s">
        <v>27</v>
      </c>
      <c r="AM177" s="18" t="s">
        <v>27</v>
      </c>
      <c r="AN177" s="18" t="s">
        <v>27</v>
      </c>
      <c r="AO177" s="18" t="s">
        <v>27</v>
      </c>
      <c r="AP177" s="18" t="s">
        <v>27</v>
      </c>
      <c r="AQ177" s="18" t="s">
        <v>27</v>
      </c>
      <c r="AR177" s="18">
        <v>100</v>
      </c>
      <c r="AS177" s="18"/>
      <c r="AT177" s="73" t="s">
        <v>134</v>
      </c>
      <c r="AU177" s="18" t="str">
        <f t="shared" si="26"/>
        <v>po</v>
      </c>
      <c r="AV177" s="44">
        <f t="shared" si="27"/>
        <v>0.8905170366099513</v>
      </c>
      <c r="AW177" s="44">
        <f t="shared" si="28"/>
        <v>0.90223073307542179</v>
      </c>
      <c r="AX177" s="18"/>
      <c r="AY177" s="18"/>
    </row>
    <row r="178" spans="1:51" s="439" customFormat="1" x14ac:dyDescent="0.2">
      <c r="A178" s="86" t="s">
        <v>444</v>
      </c>
      <c r="B178" s="76" t="s">
        <v>451</v>
      </c>
      <c r="C178" s="76" t="s">
        <v>548</v>
      </c>
      <c r="D178" s="76" t="s">
        <v>540</v>
      </c>
      <c r="E178" s="428" t="s">
        <v>158</v>
      </c>
      <c r="F178" s="6"/>
      <c r="G178" s="6">
        <v>8</v>
      </c>
      <c r="H178" s="82">
        <v>59.996299999999998</v>
      </c>
      <c r="I178" s="82">
        <v>38.683700000000002</v>
      </c>
      <c r="J178" s="9" t="s">
        <v>27</v>
      </c>
      <c r="K178" s="9" t="s">
        <v>27</v>
      </c>
      <c r="L178" s="9" t="s">
        <v>27</v>
      </c>
      <c r="M178" s="9" t="s">
        <v>27</v>
      </c>
      <c r="N178" s="6"/>
      <c r="O178" s="9">
        <v>0.75139999999999996</v>
      </c>
      <c r="P178" s="9" t="s">
        <v>27</v>
      </c>
      <c r="Q178" s="9" t="s">
        <v>27</v>
      </c>
      <c r="R178" s="9" t="s">
        <v>27</v>
      </c>
      <c r="S178" s="9" t="s">
        <v>27</v>
      </c>
      <c r="T178" s="9" t="s">
        <v>27</v>
      </c>
      <c r="U178" s="6"/>
      <c r="V178" s="6"/>
      <c r="W178" s="9"/>
      <c r="X178" s="18">
        <v>99.431400000000011</v>
      </c>
      <c r="Y178" s="87"/>
      <c r="Z178" s="87" t="s">
        <v>85</v>
      </c>
      <c r="AA178" s="6"/>
      <c r="AB178" s="501"/>
      <c r="AC178" s="18">
        <v>46.836947110899473</v>
      </c>
      <c r="AD178" s="18">
        <v>52.604929363056321</v>
      </c>
      <c r="AE178" s="18" t="s">
        <v>27</v>
      </c>
      <c r="AF178" s="18" t="s">
        <v>27</v>
      </c>
      <c r="AG178" s="18" t="s">
        <v>27</v>
      </c>
      <c r="AH178" s="18" t="s">
        <v>27</v>
      </c>
      <c r="AI178" s="18" t="s">
        <v>27</v>
      </c>
      <c r="AJ178" s="18">
        <v>0.55812352604419824</v>
      </c>
      <c r="AK178" s="18" t="s">
        <v>27</v>
      </c>
      <c r="AL178" s="18" t="s">
        <v>27</v>
      </c>
      <c r="AM178" s="18" t="s">
        <v>27</v>
      </c>
      <c r="AN178" s="18" t="s">
        <v>27</v>
      </c>
      <c r="AO178" s="18" t="s">
        <v>27</v>
      </c>
      <c r="AP178" s="18" t="s">
        <v>27</v>
      </c>
      <c r="AQ178" s="18" t="s">
        <v>27</v>
      </c>
      <c r="AR178" s="18">
        <v>100</v>
      </c>
      <c r="AS178" s="18"/>
      <c r="AT178" s="73" t="s">
        <v>134</v>
      </c>
      <c r="AU178" s="18" t="str">
        <f t="shared" si="26"/>
        <v>po</v>
      </c>
      <c r="AV178" s="44">
        <f t="shared" si="27"/>
        <v>0.89035281822452905</v>
      </c>
      <c r="AW178" s="44">
        <f t="shared" si="28"/>
        <v>0.90096253736686016</v>
      </c>
      <c r="AX178" s="18"/>
      <c r="AY178" s="18"/>
    </row>
    <row r="179" spans="1:51" s="439" customFormat="1" x14ac:dyDescent="0.2">
      <c r="A179" s="86" t="s">
        <v>444</v>
      </c>
      <c r="B179" s="76" t="s">
        <v>451</v>
      </c>
      <c r="C179" s="76" t="s">
        <v>548</v>
      </c>
      <c r="D179" s="76" t="s">
        <v>540</v>
      </c>
      <c r="E179" s="428" t="s">
        <v>158</v>
      </c>
      <c r="F179" s="6"/>
      <c r="G179" s="6">
        <v>9</v>
      </c>
      <c r="H179" s="82">
        <v>60.627000000000002</v>
      </c>
      <c r="I179" s="82">
        <v>38.9681</v>
      </c>
      <c r="J179" s="9">
        <v>3.3399999999999999E-2</v>
      </c>
      <c r="K179" s="9" t="s">
        <v>27</v>
      </c>
      <c r="L179" s="9" t="s">
        <v>27</v>
      </c>
      <c r="M179" s="9" t="s">
        <v>27</v>
      </c>
      <c r="N179" s="6"/>
      <c r="O179" s="9">
        <v>0.4647</v>
      </c>
      <c r="P179" s="9" t="s">
        <v>27</v>
      </c>
      <c r="Q179" s="9">
        <v>3.2199999999999999E-2</v>
      </c>
      <c r="R179" s="9" t="s">
        <v>27</v>
      </c>
      <c r="S179" s="9" t="s">
        <v>27</v>
      </c>
      <c r="T179" s="9" t="s">
        <v>27</v>
      </c>
      <c r="U179" s="6"/>
      <c r="V179" s="6"/>
      <c r="W179" s="9"/>
      <c r="X179" s="18">
        <v>100.1254</v>
      </c>
      <c r="Y179" s="87"/>
      <c r="Z179" s="87" t="s">
        <v>85</v>
      </c>
      <c r="AA179" s="6"/>
      <c r="AB179" s="501"/>
      <c r="AC179" s="18">
        <v>46.979313718982461</v>
      </c>
      <c r="AD179" s="18">
        <v>52.599806251367518</v>
      </c>
      <c r="AE179" s="18">
        <v>5.146504861498627E-2</v>
      </c>
      <c r="AF179" s="18" t="s">
        <v>27</v>
      </c>
      <c r="AG179" s="18" t="s">
        <v>27</v>
      </c>
      <c r="AH179" s="18" t="s">
        <v>27</v>
      </c>
      <c r="AI179" s="18" t="s">
        <v>27</v>
      </c>
      <c r="AJ179" s="18">
        <v>0.34261651185991199</v>
      </c>
      <c r="AK179" s="18" t="s">
        <v>27</v>
      </c>
      <c r="AL179" s="18">
        <v>2.6798469175126783E-2</v>
      </c>
      <c r="AM179" s="18" t="s">
        <v>27</v>
      </c>
      <c r="AN179" s="18" t="s">
        <v>27</v>
      </c>
      <c r="AO179" s="18" t="s">
        <v>27</v>
      </c>
      <c r="AP179" s="18" t="s">
        <v>27</v>
      </c>
      <c r="AQ179" s="18" t="s">
        <v>27</v>
      </c>
      <c r="AR179" s="18">
        <v>100.00000000000001</v>
      </c>
      <c r="AS179" s="18"/>
      <c r="AT179" s="73" t="s">
        <v>134</v>
      </c>
      <c r="AU179" s="18" t="str">
        <f t="shared" si="26"/>
        <v>po</v>
      </c>
      <c r="AV179" s="44">
        <f t="shared" si="27"/>
        <v>0.89314613621340222</v>
      </c>
      <c r="AW179" s="44">
        <f t="shared" si="28"/>
        <v>0.9001692605813828</v>
      </c>
      <c r="AX179" s="18"/>
      <c r="AY179" s="18"/>
    </row>
    <row r="180" spans="1:51" s="439" customFormat="1" x14ac:dyDescent="0.2">
      <c r="A180" s="86" t="s">
        <v>444</v>
      </c>
      <c r="B180" s="76" t="s">
        <v>451</v>
      </c>
      <c r="C180" s="76" t="s">
        <v>548</v>
      </c>
      <c r="D180" s="76" t="s">
        <v>540</v>
      </c>
      <c r="E180" s="428" t="s">
        <v>154</v>
      </c>
      <c r="F180" s="6"/>
      <c r="G180" s="6">
        <v>12</v>
      </c>
      <c r="H180" s="82">
        <v>59.376399999999997</v>
      </c>
      <c r="I180" s="82">
        <v>39.0565</v>
      </c>
      <c r="J180" s="9" t="s">
        <v>27</v>
      </c>
      <c r="K180" s="9" t="s">
        <v>27</v>
      </c>
      <c r="L180" s="9" t="s">
        <v>27</v>
      </c>
      <c r="M180" s="9" t="s">
        <v>27</v>
      </c>
      <c r="N180" s="6"/>
      <c r="O180" s="9">
        <v>0.69310000000000005</v>
      </c>
      <c r="P180" s="9" t="s">
        <v>27</v>
      </c>
      <c r="Q180" s="9">
        <v>0.2039</v>
      </c>
      <c r="R180" s="9" t="s">
        <v>27</v>
      </c>
      <c r="S180" s="9" t="s">
        <v>27</v>
      </c>
      <c r="T180" s="9" t="s">
        <v>27</v>
      </c>
      <c r="U180" s="6"/>
      <c r="V180" s="6"/>
      <c r="W180" s="9"/>
      <c r="X180" s="18">
        <v>99.329899999999995</v>
      </c>
      <c r="Y180" s="87"/>
      <c r="Z180" s="87" t="s">
        <v>85</v>
      </c>
      <c r="AA180" s="6"/>
      <c r="AB180" s="501"/>
      <c r="AC180" s="18">
        <v>46.283272355154182</v>
      </c>
      <c r="AD180" s="18">
        <v>53.031979748974464</v>
      </c>
      <c r="AE180" s="18" t="s">
        <v>27</v>
      </c>
      <c r="AF180" s="18" t="s">
        <v>27</v>
      </c>
      <c r="AG180" s="18" t="s">
        <v>27</v>
      </c>
      <c r="AH180" s="18" t="s">
        <v>27</v>
      </c>
      <c r="AI180" s="18" t="s">
        <v>27</v>
      </c>
      <c r="AJ180" s="18">
        <v>0.5140449778039814</v>
      </c>
      <c r="AK180" s="18" t="s">
        <v>27</v>
      </c>
      <c r="AL180" s="18">
        <v>0.1707029180673722</v>
      </c>
      <c r="AM180" s="18" t="s">
        <v>27</v>
      </c>
      <c r="AN180" s="18" t="s">
        <v>27</v>
      </c>
      <c r="AO180" s="18" t="s">
        <v>27</v>
      </c>
      <c r="AP180" s="18" t="s">
        <v>27</v>
      </c>
      <c r="AQ180" s="18" t="s">
        <v>27</v>
      </c>
      <c r="AR180" s="18">
        <v>100</v>
      </c>
      <c r="AS180" s="18"/>
      <c r="AT180" s="73" t="s">
        <v>134</v>
      </c>
      <c r="AU180" s="18" t="str">
        <f t="shared" si="26"/>
        <v>po</v>
      </c>
      <c r="AV180" s="44">
        <f t="shared" si="27"/>
        <v>0.87274268421120393</v>
      </c>
      <c r="AW180" s="44">
        <f t="shared" si="28"/>
        <v>0.88565466485217925</v>
      </c>
      <c r="AX180" s="18"/>
      <c r="AY180" s="18"/>
    </row>
    <row r="181" spans="1:51" s="439" customFormat="1" x14ac:dyDescent="0.2">
      <c r="A181" s="86" t="s">
        <v>444</v>
      </c>
      <c r="B181" s="76" t="s">
        <v>451</v>
      </c>
      <c r="C181" s="76" t="s">
        <v>548</v>
      </c>
      <c r="D181" s="76" t="s">
        <v>540</v>
      </c>
      <c r="E181" s="428" t="s">
        <v>154</v>
      </c>
      <c r="F181" s="6"/>
      <c r="G181" s="6">
        <v>14</v>
      </c>
      <c r="H181" s="82">
        <v>59.906500000000001</v>
      </c>
      <c r="I181" s="82">
        <v>38.887700000000002</v>
      </c>
      <c r="J181" s="9">
        <v>2.76E-2</v>
      </c>
      <c r="K181" s="9" t="s">
        <v>27</v>
      </c>
      <c r="L181" s="9" t="s">
        <v>27</v>
      </c>
      <c r="M181" s="9" t="s">
        <v>27</v>
      </c>
      <c r="N181" s="6"/>
      <c r="O181" s="9">
        <v>0.70979999999999999</v>
      </c>
      <c r="P181" s="9" t="s">
        <v>27</v>
      </c>
      <c r="Q181" s="9">
        <v>4.8000000000000001E-2</v>
      </c>
      <c r="R181" s="9" t="s">
        <v>27</v>
      </c>
      <c r="S181" s="9" t="s">
        <v>27</v>
      </c>
      <c r="T181" s="9" t="s">
        <v>27</v>
      </c>
      <c r="U181" s="6"/>
      <c r="V181" s="6"/>
      <c r="W181" s="9"/>
      <c r="X181" s="18">
        <v>99.579600000000013</v>
      </c>
      <c r="Y181" s="87"/>
      <c r="Z181" s="87" t="s">
        <v>85</v>
      </c>
      <c r="AA181" s="6"/>
      <c r="AB181" s="501"/>
      <c r="AC181" s="18">
        <v>46.645796977333553</v>
      </c>
      <c r="AD181" s="18">
        <v>52.745468261234919</v>
      </c>
      <c r="AE181" s="18">
        <v>4.2733944706559605E-2</v>
      </c>
      <c r="AF181" s="18" t="s">
        <v>27</v>
      </c>
      <c r="AG181" s="18" t="s">
        <v>27</v>
      </c>
      <c r="AH181" s="18" t="s">
        <v>27</v>
      </c>
      <c r="AI181" s="18" t="s">
        <v>27</v>
      </c>
      <c r="AJ181" s="18">
        <v>0.52585934112637089</v>
      </c>
      <c r="AK181" s="18" t="s">
        <v>27</v>
      </c>
      <c r="AL181" s="18">
        <v>4.0141475598596987E-2</v>
      </c>
      <c r="AM181" s="18" t="s">
        <v>27</v>
      </c>
      <c r="AN181" s="18" t="s">
        <v>27</v>
      </c>
      <c r="AO181" s="18" t="s">
        <v>27</v>
      </c>
      <c r="AP181" s="18" t="s">
        <v>27</v>
      </c>
      <c r="AQ181" s="18" t="s">
        <v>27</v>
      </c>
      <c r="AR181" s="18">
        <v>100.00000000000001</v>
      </c>
      <c r="AS181" s="18"/>
      <c r="AT181" s="73" t="s">
        <v>134</v>
      </c>
      <c r="AU181" s="18" t="str">
        <f t="shared" si="26"/>
        <v>po</v>
      </c>
      <c r="AV181" s="44">
        <f t="shared" si="27"/>
        <v>0.88435648625411301</v>
      </c>
      <c r="AW181" s="44">
        <f t="shared" si="28"/>
        <v>0.89508728143677607</v>
      </c>
      <c r="AX181" s="18"/>
      <c r="AY181" s="18"/>
    </row>
    <row r="182" spans="1:51" s="439" customFormat="1" x14ac:dyDescent="0.2">
      <c r="A182" s="86" t="s">
        <v>444</v>
      </c>
      <c r="B182" s="76" t="s">
        <v>451</v>
      </c>
      <c r="C182" s="76" t="s">
        <v>548</v>
      </c>
      <c r="D182" s="76" t="s">
        <v>540</v>
      </c>
      <c r="E182" s="428" t="s">
        <v>182</v>
      </c>
      <c r="F182" s="6"/>
      <c r="G182" s="6">
        <v>15</v>
      </c>
      <c r="H182" s="82">
        <v>60.223500000000001</v>
      </c>
      <c r="I182" s="82">
        <v>38.969000000000001</v>
      </c>
      <c r="J182" s="9" t="s">
        <v>27</v>
      </c>
      <c r="K182" s="9" t="s">
        <v>27</v>
      </c>
      <c r="L182" s="9" t="s">
        <v>27</v>
      </c>
      <c r="M182" s="9" t="s">
        <v>27</v>
      </c>
      <c r="N182" s="6"/>
      <c r="O182" s="9">
        <v>0.81279999999999997</v>
      </c>
      <c r="P182" s="9" t="s">
        <v>27</v>
      </c>
      <c r="Q182" s="9" t="s">
        <v>27</v>
      </c>
      <c r="R182" s="9" t="s">
        <v>27</v>
      </c>
      <c r="S182" s="9" t="s">
        <v>27</v>
      </c>
      <c r="T182" s="9" t="s">
        <v>27</v>
      </c>
      <c r="U182" s="6"/>
      <c r="V182" s="6"/>
      <c r="W182" s="9"/>
      <c r="X182" s="18">
        <v>100.00529999999999</v>
      </c>
      <c r="Y182" s="87"/>
      <c r="Z182" s="87" t="s">
        <v>85</v>
      </c>
      <c r="AA182" s="6"/>
      <c r="AB182" s="501"/>
      <c r="AC182" s="18">
        <v>46.728826401934029</v>
      </c>
      <c r="AD182" s="18">
        <v>52.671109554509563</v>
      </c>
      <c r="AE182" s="18" t="s">
        <v>27</v>
      </c>
      <c r="AF182" s="18" t="s">
        <v>27</v>
      </c>
      <c r="AG182" s="18" t="s">
        <v>27</v>
      </c>
      <c r="AH182" s="18" t="s">
        <v>27</v>
      </c>
      <c r="AI182" s="18" t="s">
        <v>27</v>
      </c>
      <c r="AJ182" s="18">
        <v>0.60006404355639198</v>
      </c>
      <c r="AK182" s="18" t="s">
        <v>27</v>
      </c>
      <c r="AL182" s="18" t="s">
        <v>27</v>
      </c>
      <c r="AM182" s="18" t="s">
        <v>27</v>
      </c>
      <c r="AN182" s="18" t="s">
        <v>27</v>
      </c>
      <c r="AO182" s="18" t="s">
        <v>27</v>
      </c>
      <c r="AP182" s="18" t="s">
        <v>27</v>
      </c>
      <c r="AQ182" s="18" t="s">
        <v>27</v>
      </c>
      <c r="AR182" s="18">
        <v>99.999999999999972</v>
      </c>
      <c r="AS182" s="18"/>
      <c r="AT182" s="73" t="s">
        <v>134</v>
      </c>
      <c r="AU182" s="18" t="str">
        <f t="shared" si="26"/>
        <v>po</v>
      </c>
      <c r="AV182" s="44">
        <f t="shared" si="27"/>
        <v>0.88718135610137772</v>
      </c>
      <c r="AW182" s="44">
        <f t="shared" si="28"/>
        <v>0.89857401611237264</v>
      </c>
      <c r="AX182" s="18"/>
      <c r="AY182" s="18"/>
    </row>
    <row r="183" spans="1:51" s="439" customFormat="1" x14ac:dyDescent="0.2">
      <c r="A183" s="86" t="s">
        <v>444</v>
      </c>
      <c r="B183" s="76" t="s">
        <v>451</v>
      </c>
      <c r="C183" s="76" t="s">
        <v>548</v>
      </c>
      <c r="D183" s="76" t="s">
        <v>540</v>
      </c>
      <c r="E183" s="428" t="s">
        <v>182</v>
      </c>
      <c r="F183" s="6"/>
      <c r="G183" s="6">
        <v>16</v>
      </c>
      <c r="H183" s="82">
        <v>61.131799999999998</v>
      </c>
      <c r="I183" s="82">
        <v>39.049599999999998</v>
      </c>
      <c r="J183" s="9" t="s">
        <v>27</v>
      </c>
      <c r="K183" s="9" t="s">
        <v>27</v>
      </c>
      <c r="L183" s="9" t="s">
        <v>27</v>
      </c>
      <c r="M183" s="9" t="s">
        <v>27</v>
      </c>
      <c r="N183" s="6"/>
      <c r="O183" s="9">
        <v>0.65890000000000004</v>
      </c>
      <c r="P183" s="9" t="s">
        <v>27</v>
      </c>
      <c r="Q183" s="9" t="s">
        <v>27</v>
      </c>
      <c r="R183" s="9" t="s">
        <v>27</v>
      </c>
      <c r="S183" s="9" t="s">
        <v>27</v>
      </c>
      <c r="T183" s="9" t="s">
        <v>27</v>
      </c>
      <c r="U183" s="6"/>
      <c r="V183" s="6"/>
      <c r="W183" s="9"/>
      <c r="X183" s="18">
        <v>100.8403</v>
      </c>
      <c r="Y183" s="87"/>
      <c r="Z183" s="87" t="s">
        <v>85</v>
      </c>
      <c r="AA183" s="6"/>
      <c r="AB183" s="501"/>
      <c r="AC183" s="18">
        <v>47.103827509995661</v>
      </c>
      <c r="AD183" s="18">
        <v>52.413109740357598</v>
      </c>
      <c r="AE183" s="18" t="s">
        <v>27</v>
      </c>
      <c r="AF183" s="18" t="s">
        <v>27</v>
      </c>
      <c r="AG183" s="18" t="s">
        <v>27</v>
      </c>
      <c r="AH183" s="18" t="s">
        <v>27</v>
      </c>
      <c r="AI183" s="18" t="s">
        <v>27</v>
      </c>
      <c r="AJ183" s="18">
        <v>0.48306274964674295</v>
      </c>
      <c r="AK183" s="18" t="s">
        <v>27</v>
      </c>
      <c r="AL183" s="18" t="s">
        <v>27</v>
      </c>
      <c r="AM183" s="18" t="s">
        <v>27</v>
      </c>
      <c r="AN183" s="18" t="s">
        <v>27</v>
      </c>
      <c r="AO183" s="18" t="s">
        <v>27</v>
      </c>
      <c r="AP183" s="18" t="s">
        <v>27</v>
      </c>
      <c r="AQ183" s="18" t="s">
        <v>27</v>
      </c>
      <c r="AR183" s="18">
        <v>100.00000000000001</v>
      </c>
      <c r="AS183" s="18"/>
      <c r="AT183" s="73" t="s">
        <v>134</v>
      </c>
      <c r="AU183" s="18" t="str">
        <f t="shared" si="26"/>
        <v>po</v>
      </c>
      <c r="AV183" s="44">
        <f t="shared" si="27"/>
        <v>0.89870316307002407</v>
      </c>
      <c r="AW183" s="44">
        <f t="shared" si="28"/>
        <v>0.90791961200884341</v>
      </c>
      <c r="AX183" s="18"/>
      <c r="AY183" s="18"/>
    </row>
    <row r="184" spans="1:51" s="439" customFormat="1" x14ac:dyDescent="0.2">
      <c r="A184" s="86" t="s">
        <v>444</v>
      </c>
      <c r="B184" s="76" t="s">
        <v>451</v>
      </c>
      <c r="C184" s="76" t="s">
        <v>548</v>
      </c>
      <c r="D184" s="76" t="s">
        <v>540</v>
      </c>
      <c r="E184" s="428" t="s">
        <v>160</v>
      </c>
      <c r="F184" s="6"/>
      <c r="G184" s="6">
        <v>18</v>
      </c>
      <c r="H184" s="82">
        <v>60.512999999999998</v>
      </c>
      <c r="I184" s="82">
        <v>38.987900000000003</v>
      </c>
      <c r="J184" s="9" t="s">
        <v>27</v>
      </c>
      <c r="K184" s="9" t="s">
        <v>27</v>
      </c>
      <c r="L184" s="9" t="s">
        <v>27</v>
      </c>
      <c r="M184" s="9" t="s">
        <v>27</v>
      </c>
      <c r="N184" s="6"/>
      <c r="O184" s="9">
        <v>0.69910000000000005</v>
      </c>
      <c r="P184" s="9" t="s">
        <v>27</v>
      </c>
      <c r="Q184" s="9" t="s">
        <v>27</v>
      </c>
      <c r="R184" s="9" t="s">
        <v>27</v>
      </c>
      <c r="S184" s="9" t="s">
        <v>27</v>
      </c>
      <c r="T184" s="9" t="s">
        <v>27</v>
      </c>
      <c r="U184" s="6"/>
      <c r="V184" s="6"/>
      <c r="W184" s="9"/>
      <c r="X184" s="18">
        <v>100.2</v>
      </c>
      <c r="Y184" s="87"/>
      <c r="Z184" s="87" t="s">
        <v>85</v>
      </c>
      <c r="AA184" s="6"/>
      <c r="AB184" s="501"/>
      <c r="AC184" s="18">
        <v>46.875533014358084</v>
      </c>
      <c r="AD184" s="18">
        <v>52.609200537282931</v>
      </c>
      <c r="AE184" s="18" t="s">
        <v>27</v>
      </c>
      <c r="AF184" s="18" t="s">
        <v>27</v>
      </c>
      <c r="AG184" s="18" t="s">
        <v>27</v>
      </c>
      <c r="AH184" s="18" t="s">
        <v>27</v>
      </c>
      <c r="AI184" s="18" t="s">
        <v>27</v>
      </c>
      <c r="AJ184" s="18">
        <v>0.51526644835897872</v>
      </c>
      <c r="AK184" s="18" t="s">
        <v>27</v>
      </c>
      <c r="AL184" s="18" t="s">
        <v>27</v>
      </c>
      <c r="AM184" s="18" t="s">
        <v>27</v>
      </c>
      <c r="AN184" s="18" t="s">
        <v>27</v>
      </c>
      <c r="AO184" s="18" t="s">
        <v>27</v>
      </c>
      <c r="AP184" s="18" t="s">
        <v>27</v>
      </c>
      <c r="AQ184" s="18" t="s">
        <v>27</v>
      </c>
      <c r="AR184" s="18">
        <v>99.999999999999986</v>
      </c>
      <c r="AS184" s="18"/>
      <c r="AT184" s="73" t="s">
        <v>134</v>
      </c>
      <c r="AU184" s="18" t="str">
        <f t="shared" si="26"/>
        <v>po</v>
      </c>
      <c r="AV184" s="44">
        <f t="shared" si="27"/>
        <v>0.89101397732015475</v>
      </c>
      <c r="AW184" s="44">
        <f t="shared" si="28"/>
        <v>0.90080820424428032</v>
      </c>
      <c r="AX184" s="18"/>
      <c r="AY184" s="18"/>
    </row>
    <row r="185" spans="1:51" s="439" customFormat="1" x14ac:dyDescent="0.2">
      <c r="A185" s="86" t="s">
        <v>444</v>
      </c>
      <c r="B185" s="76" t="s">
        <v>451</v>
      </c>
      <c r="C185" s="76" t="s">
        <v>548</v>
      </c>
      <c r="D185" s="76" t="s">
        <v>540</v>
      </c>
      <c r="E185" s="428" t="s">
        <v>160</v>
      </c>
      <c r="F185" s="6"/>
      <c r="G185" s="6">
        <v>20</v>
      </c>
      <c r="H185" s="82">
        <v>60.132399999999997</v>
      </c>
      <c r="I185" s="82">
        <v>38.976199999999999</v>
      </c>
      <c r="J185" s="9" t="s">
        <v>27</v>
      </c>
      <c r="K185" s="9" t="s">
        <v>27</v>
      </c>
      <c r="L185" s="9" t="s">
        <v>27</v>
      </c>
      <c r="M185" s="9" t="s">
        <v>27</v>
      </c>
      <c r="N185" s="6"/>
      <c r="O185" s="9">
        <v>0.77949999999999997</v>
      </c>
      <c r="P185" s="9" t="s">
        <v>27</v>
      </c>
      <c r="Q185" s="9" t="s">
        <v>27</v>
      </c>
      <c r="R185" s="9" t="s">
        <v>27</v>
      </c>
      <c r="S185" s="9" t="s">
        <v>27</v>
      </c>
      <c r="T185" s="9" t="s">
        <v>27</v>
      </c>
      <c r="U185" s="6"/>
      <c r="V185" s="6"/>
      <c r="W185" s="9"/>
      <c r="X185" s="18">
        <v>99.888099999999994</v>
      </c>
      <c r="Y185" s="87"/>
      <c r="Z185" s="87" t="s">
        <v>85</v>
      </c>
      <c r="AA185" s="6"/>
      <c r="AB185" s="501"/>
      <c r="AC185" s="18">
        <v>46.698084995144633</v>
      </c>
      <c r="AD185" s="18">
        <v>52.725942595211791</v>
      </c>
      <c r="AE185" s="18" t="s">
        <v>27</v>
      </c>
      <c r="AF185" s="18" t="s">
        <v>27</v>
      </c>
      <c r="AG185" s="18" t="s">
        <v>27</v>
      </c>
      <c r="AH185" s="18" t="s">
        <v>27</v>
      </c>
      <c r="AI185" s="18" t="s">
        <v>27</v>
      </c>
      <c r="AJ185" s="18">
        <v>0.57597240964355945</v>
      </c>
      <c r="AK185" s="18" t="s">
        <v>27</v>
      </c>
      <c r="AL185" s="18" t="s">
        <v>27</v>
      </c>
      <c r="AM185" s="18" t="s">
        <v>27</v>
      </c>
      <c r="AN185" s="18" t="s">
        <v>27</v>
      </c>
      <c r="AO185" s="18" t="s">
        <v>27</v>
      </c>
      <c r="AP185" s="18" t="s">
        <v>27</v>
      </c>
      <c r="AQ185" s="18" t="s">
        <v>27</v>
      </c>
      <c r="AR185" s="18">
        <v>99.999999999999972</v>
      </c>
      <c r="AS185" s="18"/>
      <c r="AT185" s="73" t="s">
        <v>134</v>
      </c>
      <c r="AU185" s="18" t="str">
        <f t="shared" si="26"/>
        <v>po</v>
      </c>
      <c r="AV185" s="44">
        <f t="shared" si="27"/>
        <v>0.88567567873856146</v>
      </c>
      <c r="AW185" s="44">
        <f t="shared" si="28"/>
        <v>0.89659956897728943</v>
      </c>
      <c r="AX185" s="18"/>
      <c r="AY185" s="18"/>
    </row>
    <row r="186" spans="1:51" s="439" customFormat="1" x14ac:dyDescent="0.2">
      <c r="A186" s="86" t="s">
        <v>444</v>
      </c>
      <c r="B186" s="76" t="s">
        <v>451</v>
      </c>
      <c r="C186" s="76" t="s">
        <v>548</v>
      </c>
      <c r="D186" s="76" t="s">
        <v>540</v>
      </c>
      <c r="E186" s="428" t="s">
        <v>185</v>
      </c>
      <c r="F186" s="6"/>
      <c r="G186" s="6">
        <v>21</v>
      </c>
      <c r="H186" s="82">
        <v>60.4343</v>
      </c>
      <c r="I186" s="82">
        <v>38.83</v>
      </c>
      <c r="J186" s="9" t="s">
        <v>27</v>
      </c>
      <c r="K186" s="9" t="s">
        <v>27</v>
      </c>
      <c r="L186" s="9" t="s">
        <v>27</v>
      </c>
      <c r="M186" s="9" t="s">
        <v>27</v>
      </c>
      <c r="N186" s="6"/>
      <c r="O186" s="9">
        <v>0.73770000000000002</v>
      </c>
      <c r="P186" s="9" t="s">
        <v>27</v>
      </c>
      <c r="Q186" s="9" t="s">
        <v>27</v>
      </c>
      <c r="R186" s="9" t="s">
        <v>27</v>
      </c>
      <c r="S186" s="9" t="s">
        <v>27</v>
      </c>
      <c r="T186" s="9" t="s">
        <v>27</v>
      </c>
      <c r="U186" s="6"/>
      <c r="V186" s="6"/>
      <c r="W186" s="9"/>
      <c r="X186" s="18">
        <v>100.002</v>
      </c>
      <c r="Y186" s="87"/>
      <c r="Z186" s="87" t="s">
        <v>85</v>
      </c>
      <c r="AA186" s="6"/>
      <c r="AB186" s="501"/>
      <c r="AC186" s="18">
        <v>46.929819389399277</v>
      </c>
      <c r="AD186" s="18">
        <v>52.525125774542424</v>
      </c>
      <c r="AE186" s="18" t="s">
        <v>27</v>
      </c>
      <c r="AF186" s="18" t="s">
        <v>27</v>
      </c>
      <c r="AG186" s="18" t="s">
        <v>27</v>
      </c>
      <c r="AH186" s="18" t="s">
        <v>27</v>
      </c>
      <c r="AI186" s="18" t="s">
        <v>27</v>
      </c>
      <c r="AJ186" s="18">
        <v>0.54505483605827465</v>
      </c>
      <c r="AK186" s="18" t="s">
        <v>27</v>
      </c>
      <c r="AL186" s="18" t="s">
        <v>27</v>
      </c>
      <c r="AM186" s="18" t="s">
        <v>27</v>
      </c>
      <c r="AN186" s="18" t="s">
        <v>27</v>
      </c>
      <c r="AO186" s="18" t="s">
        <v>27</v>
      </c>
      <c r="AP186" s="18" t="s">
        <v>27</v>
      </c>
      <c r="AQ186" s="18" t="s">
        <v>27</v>
      </c>
      <c r="AR186" s="18">
        <v>99.999999999999972</v>
      </c>
      <c r="AS186" s="18"/>
      <c r="AT186" s="73" t="s">
        <v>134</v>
      </c>
      <c r="AU186" s="18" t="str">
        <f t="shared" si="26"/>
        <v>po</v>
      </c>
      <c r="AV186" s="44">
        <f t="shared" si="27"/>
        <v>0.89347371752786842</v>
      </c>
      <c r="AW186" s="44">
        <f t="shared" si="28"/>
        <v>0.90385074810172861</v>
      </c>
      <c r="AX186" s="18"/>
      <c r="AY186" s="18"/>
    </row>
    <row r="187" spans="1:51" s="439" customFormat="1" x14ac:dyDescent="0.2">
      <c r="A187" s="86" t="s">
        <v>444</v>
      </c>
      <c r="B187" s="76" t="s">
        <v>451</v>
      </c>
      <c r="C187" s="76" t="s">
        <v>548</v>
      </c>
      <c r="D187" s="76" t="s">
        <v>540</v>
      </c>
      <c r="E187" s="428" t="s">
        <v>149</v>
      </c>
      <c r="F187" s="6"/>
      <c r="G187" s="6">
        <v>22</v>
      </c>
      <c r="H187" s="82">
        <v>60.024900000000002</v>
      </c>
      <c r="I187" s="82">
        <v>38.827399999999997</v>
      </c>
      <c r="J187" s="9" t="s">
        <v>27</v>
      </c>
      <c r="K187" s="9" t="s">
        <v>27</v>
      </c>
      <c r="L187" s="9" t="s">
        <v>27</v>
      </c>
      <c r="M187" s="9" t="s">
        <v>27</v>
      </c>
      <c r="N187" s="6"/>
      <c r="O187" s="9">
        <v>0.87760000000000005</v>
      </c>
      <c r="P187" s="9" t="s">
        <v>27</v>
      </c>
      <c r="Q187" s="9" t="s">
        <v>27</v>
      </c>
      <c r="R187" s="9" t="s">
        <v>27</v>
      </c>
      <c r="S187" s="9" t="s">
        <v>27</v>
      </c>
      <c r="T187" s="9" t="s">
        <v>27</v>
      </c>
      <c r="U187" s="6"/>
      <c r="V187" s="6"/>
      <c r="W187" s="9"/>
      <c r="X187" s="18">
        <v>99.729900000000001</v>
      </c>
      <c r="Y187" s="87"/>
      <c r="Z187" s="87" t="s">
        <v>85</v>
      </c>
      <c r="AA187" s="6"/>
      <c r="AB187" s="501"/>
      <c r="AC187" s="18">
        <v>46.713770335646302</v>
      </c>
      <c r="AD187" s="18">
        <v>52.636391643183842</v>
      </c>
      <c r="AE187" s="18" t="s">
        <v>27</v>
      </c>
      <c r="AF187" s="18" t="s">
        <v>27</v>
      </c>
      <c r="AG187" s="18" t="s">
        <v>27</v>
      </c>
      <c r="AH187" s="18" t="s">
        <v>27</v>
      </c>
      <c r="AI187" s="18" t="s">
        <v>27</v>
      </c>
      <c r="AJ187" s="18">
        <v>0.64983802116984757</v>
      </c>
      <c r="AK187" s="18" t="s">
        <v>27</v>
      </c>
      <c r="AL187" s="18" t="s">
        <v>27</v>
      </c>
      <c r="AM187" s="18" t="s">
        <v>27</v>
      </c>
      <c r="AN187" s="18" t="s">
        <v>27</v>
      </c>
      <c r="AO187" s="18" t="s">
        <v>27</v>
      </c>
      <c r="AP187" s="18" t="s">
        <v>27</v>
      </c>
      <c r="AQ187" s="18" t="s">
        <v>27</v>
      </c>
      <c r="AR187" s="18">
        <v>99.999999999999986</v>
      </c>
      <c r="AS187" s="18"/>
      <c r="AT187" s="73" t="s">
        <v>134</v>
      </c>
      <c r="AU187" s="18" t="str">
        <f t="shared" si="26"/>
        <v>po</v>
      </c>
      <c r="AV187" s="44">
        <f t="shared" si="27"/>
        <v>0.88748048407865188</v>
      </c>
      <c r="AW187" s="44">
        <f t="shared" si="28"/>
        <v>0.8998262775664545</v>
      </c>
      <c r="AX187" s="18"/>
      <c r="AY187" s="18"/>
    </row>
    <row r="188" spans="1:51" s="439" customFormat="1" x14ac:dyDescent="0.2">
      <c r="A188" s="86" t="s">
        <v>444</v>
      </c>
      <c r="B188" s="76" t="s">
        <v>451</v>
      </c>
      <c r="C188" s="76" t="s">
        <v>548</v>
      </c>
      <c r="D188" s="76" t="s">
        <v>540</v>
      </c>
      <c r="E188" s="428" t="s">
        <v>146</v>
      </c>
      <c r="F188" s="6"/>
      <c r="G188" s="6">
        <v>23</v>
      </c>
      <c r="H188" s="82">
        <v>60.500599999999999</v>
      </c>
      <c r="I188" s="82">
        <v>38.851999999999997</v>
      </c>
      <c r="J188" s="9">
        <v>2.6200000000000001E-2</v>
      </c>
      <c r="K188" s="9" t="s">
        <v>27</v>
      </c>
      <c r="L188" s="9" t="s">
        <v>27</v>
      </c>
      <c r="M188" s="9" t="s">
        <v>27</v>
      </c>
      <c r="N188" s="6"/>
      <c r="O188" s="9">
        <v>0.48730000000000001</v>
      </c>
      <c r="P188" s="9" t="s">
        <v>27</v>
      </c>
      <c r="Q188" s="9" t="s">
        <v>27</v>
      </c>
      <c r="R188" s="9" t="s">
        <v>27</v>
      </c>
      <c r="S188" s="9" t="s">
        <v>27</v>
      </c>
      <c r="T188" s="9" t="s">
        <v>27</v>
      </c>
      <c r="U188" s="6"/>
      <c r="V188" s="6"/>
      <c r="W188" s="9"/>
      <c r="X188" s="18">
        <v>99.866100000000003</v>
      </c>
      <c r="Y188" s="87"/>
      <c r="Z188" s="87" t="s">
        <v>85</v>
      </c>
      <c r="AA188" s="6"/>
      <c r="AB188" s="501"/>
      <c r="AC188" s="18">
        <v>47.011066361398463</v>
      </c>
      <c r="AD188" s="18">
        <v>52.588178045880106</v>
      </c>
      <c r="AE188" s="18">
        <v>4.0482473758814676E-2</v>
      </c>
      <c r="AF188" s="18" t="s">
        <v>27</v>
      </c>
      <c r="AG188" s="18" t="s">
        <v>27</v>
      </c>
      <c r="AH188" s="18" t="s">
        <v>27</v>
      </c>
      <c r="AI188" s="18" t="s">
        <v>27</v>
      </c>
      <c r="AJ188" s="18">
        <v>0.36027311896261638</v>
      </c>
      <c r="AK188" s="18" t="s">
        <v>27</v>
      </c>
      <c r="AL188" s="18" t="s">
        <v>27</v>
      </c>
      <c r="AM188" s="18" t="s">
        <v>27</v>
      </c>
      <c r="AN188" s="18" t="s">
        <v>27</v>
      </c>
      <c r="AO188" s="18" t="s">
        <v>27</v>
      </c>
      <c r="AP188" s="18" t="s">
        <v>27</v>
      </c>
      <c r="AQ188" s="18" t="s">
        <v>27</v>
      </c>
      <c r="AR188" s="18">
        <v>100</v>
      </c>
      <c r="AS188" s="18"/>
      <c r="AT188" s="73" t="s">
        <v>134</v>
      </c>
      <c r="AU188" s="18" t="str">
        <f t="shared" si="26"/>
        <v>po</v>
      </c>
      <c r="AV188" s="44">
        <f t="shared" si="27"/>
        <v>0.89394742522519144</v>
      </c>
      <c r="AW188" s="44">
        <f t="shared" si="28"/>
        <v>0.9007982638043166</v>
      </c>
      <c r="AX188" s="18"/>
      <c r="AY188" s="18"/>
    </row>
    <row r="189" spans="1:51" s="439" customFormat="1" x14ac:dyDescent="0.2">
      <c r="A189" s="86" t="s">
        <v>444</v>
      </c>
      <c r="B189" s="76" t="s">
        <v>451</v>
      </c>
      <c r="C189" s="76" t="s">
        <v>548</v>
      </c>
      <c r="D189" s="76" t="s">
        <v>540</v>
      </c>
      <c r="E189" s="428" t="s">
        <v>146</v>
      </c>
      <c r="F189" s="6"/>
      <c r="G189" s="6">
        <v>24</v>
      </c>
      <c r="H189" s="82">
        <v>60.408099999999997</v>
      </c>
      <c r="I189" s="82">
        <v>38.873600000000003</v>
      </c>
      <c r="J189" s="9">
        <v>3.1300000000000001E-2</v>
      </c>
      <c r="K189" s="9" t="s">
        <v>27</v>
      </c>
      <c r="L189" s="9" t="s">
        <v>27</v>
      </c>
      <c r="M189" s="9" t="s">
        <v>27</v>
      </c>
      <c r="N189" s="6"/>
      <c r="O189" s="9">
        <v>0.55300000000000005</v>
      </c>
      <c r="P189" s="9" t="s">
        <v>27</v>
      </c>
      <c r="Q189" s="9">
        <v>3.6600000000000001E-2</v>
      </c>
      <c r="R189" s="9" t="s">
        <v>27</v>
      </c>
      <c r="S189" s="9" t="s">
        <v>27</v>
      </c>
      <c r="T189" s="9" t="s">
        <v>27</v>
      </c>
      <c r="U189" s="6"/>
      <c r="V189" s="6"/>
      <c r="W189" s="9"/>
      <c r="X189" s="18">
        <v>99.902600000000007</v>
      </c>
      <c r="Y189" s="87"/>
      <c r="Z189" s="87" t="s">
        <v>85</v>
      </c>
      <c r="AA189" s="6"/>
      <c r="AB189" s="501"/>
      <c r="AC189" s="18">
        <v>46.918377904260304</v>
      </c>
      <c r="AD189" s="18">
        <v>52.594084295848816</v>
      </c>
      <c r="AE189" s="18">
        <v>4.8341206043233678E-2</v>
      </c>
      <c r="AF189" s="18" t="s">
        <v>27</v>
      </c>
      <c r="AG189" s="18" t="s">
        <v>27</v>
      </c>
      <c r="AH189" s="18" t="s">
        <v>27</v>
      </c>
      <c r="AI189" s="18" t="s">
        <v>27</v>
      </c>
      <c r="AJ189" s="18">
        <v>0.40866549585790368</v>
      </c>
      <c r="AK189" s="18" t="s">
        <v>27</v>
      </c>
      <c r="AL189" s="18">
        <v>3.0531097989737525E-2</v>
      </c>
      <c r="AM189" s="18" t="s">
        <v>27</v>
      </c>
      <c r="AN189" s="18" t="s">
        <v>27</v>
      </c>
      <c r="AO189" s="18" t="s">
        <v>27</v>
      </c>
      <c r="AP189" s="18" t="s">
        <v>27</v>
      </c>
      <c r="AQ189" s="18" t="s">
        <v>27</v>
      </c>
      <c r="AR189" s="18">
        <v>100</v>
      </c>
      <c r="AS189" s="18"/>
      <c r="AT189" s="73" t="s">
        <v>134</v>
      </c>
      <c r="AU189" s="18" t="str">
        <f t="shared" si="26"/>
        <v>po</v>
      </c>
      <c r="AV189" s="44">
        <f t="shared" si="27"/>
        <v>0.89208469987495365</v>
      </c>
      <c r="AW189" s="44">
        <f t="shared" si="28"/>
        <v>0.90043538417201452</v>
      </c>
      <c r="AX189" s="18"/>
      <c r="AY189" s="18"/>
    </row>
    <row r="190" spans="1:51" s="439" customFormat="1" x14ac:dyDescent="0.2">
      <c r="A190" s="86" t="s">
        <v>444</v>
      </c>
      <c r="B190" s="76" t="s">
        <v>451</v>
      </c>
      <c r="C190" s="76" t="s">
        <v>548</v>
      </c>
      <c r="D190" s="76" t="s">
        <v>540</v>
      </c>
      <c r="E190" s="428" t="s">
        <v>146</v>
      </c>
      <c r="F190" s="6"/>
      <c r="G190" s="6">
        <v>25</v>
      </c>
      <c r="H190" s="82">
        <v>60.483499999999999</v>
      </c>
      <c r="I190" s="82">
        <v>38.912100000000002</v>
      </c>
      <c r="J190" s="9">
        <v>6.0499999999999998E-2</v>
      </c>
      <c r="K190" s="9" t="s">
        <v>27</v>
      </c>
      <c r="L190" s="9" t="s">
        <v>27</v>
      </c>
      <c r="M190" s="9" t="s">
        <v>27</v>
      </c>
      <c r="N190" s="6"/>
      <c r="O190" s="9">
        <v>0.53500000000000003</v>
      </c>
      <c r="P190" s="9" t="s">
        <v>27</v>
      </c>
      <c r="Q190" s="9">
        <v>8.9800000000000005E-2</v>
      </c>
      <c r="R190" s="9" t="s">
        <v>27</v>
      </c>
      <c r="S190" s="9" t="s">
        <v>27</v>
      </c>
      <c r="T190" s="9" t="s">
        <v>27</v>
      </c>
      <c r="U190" s="6"/>
      <c r="V190" s="6"/>
      <c r="W190" s="9"/>
      <c r="X190" s="18">
        <v>100.0809</v>
      </c>
      <c r="Y190" s="87"/>
      <c r="Z190" s="87" t="s">
        <v>85</v>
      </c>
      <c r="AA190" s="6"/>
      <c r="AB190" s="501"/>
      <c r="AC190" s="18">
        <v>46.889339095668007</v>
      </c>
      <c r="AD190" s="18">
        <v>52.547999847666738</v>
      </c>
      <c r="AE190" s="18">
        <v>9.3264829887678133E-2</v>
      </c>
      <c r="AF190" s="18" t="s">
        <v>27</v>
      </c>
      <c r="AG190" s="18" t="s">
        <v>27</v>
      </c>
      <c r="AH190" s="18" t="s">
        <v>27</v>
      </c>
      <c r="AI190" s="18" t="s">
        <v>27</v>
      </c>
      <c r="AJ190" s="18">
        <v>0.3946262822439553</v>
      </c>
      <c r="AK190" s="18" t="s">
        <v>27</v>
      </c>
      <c r="AL190" s="18">
        <v>7.4769944533629798E-2</v>
      </c>
      <c r="AM190" s="18" t="s">
        <v>27</v>
      </c>
      <c r="AN190" s="18" t="s">
        <v>27</v>
      </c>
      <c r="AO190" s="18" t="s">
        <v>27</v>
      </c>
      <c r="AP190" s="18" t="s">
        <v>27</v>
      </c>
      <c r="AQ190" s="18" t="s">
        <v>27</v>
      </c>
      <c r="AR190" s="18">
        <v>100</v>
      </c>
      <c r="AS190" s="18"/>
      <c r="AT190" s="73" t="s">
        <v>134</v>
      </c>
      <c r="AU190" s="18" t="str">
        <f t="shared" si="26"/>
        <v>po</v>
      </c>
      <c r="AV190" s="44">
        <f t="shared" si="27"/>
        <v>0.8923144407322291</v>
      </c>
      <c r="AW190" s="44">
        <f t="shared" si="28"/>
        <v>0.90124715421586943</v>
      </c>
      <c r="AX190" s="18"/>
      <c r="AY190" s="18"/>
    </row>
    <row r="191" spans="1:51" s="36" customFormat="1" ht="16" thickBot="1" x14ac:dyDescent="0.25">
      <c r="A191" s="66"/>
      <c r="B191" s="66"/>
      <c r="C191" s="66"/>
      <c r="D191" s="175"/>
      <c r="E191" s="175"/>
      <c r="F191" s="121"/>
      <c r="G191" s="121"/>
      <c r="H191" s="366"/>
      <c r="I191" s="366"/>
      <c r="J191" s="118"/>
      <c r="K191" s="118"/>
      <c r="L191" s="119"/>
      <c r="M191" s="119"/>
      <c r="N191" s="120"/>
      <c r="O191" s="119"/>
      <c r="P191" s="118"/>
      <c r="Q191" s="119"/>
      <c r="R191" s="119"/>
      <c r="S191" s="118"/>
      <c r="T191" s="118"/>
      <c r="U191" s="116"/>
      <c r="V191" s="116"/>
      <c r="W191" s="116"/>
      <c r="X191" s="118"/>
      <c r="Y191" s="21"/>
      <c r="Z191" s="23"/>
      <c r="AA191" s="116"/>
      <c r="AB191" s="501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23"/>
      <c r="AU191" s="62"/>
      <c r="AV191" s="86"/>
      <c r="AW191" s="399"/>
      <c r="AX191" s="53" t="s">
        <v>84</v>
      </c>
      <c r="AY191" s="62"/>
    </row>
    <row r="192" spans="1:51" s="36" customFormat="1" x14ac:dyDescent="0.2">
      <c r="A192" s="66"/>
      <c r="B192" s="66"/>
      <c r="C192" s="66"/>
      <c r="D192" s="175"/>
      <c r="E192" s="424" t="s">
        <v>551</v>
      </c>
      <c r="F192" s="336" t="s">
        <v>386</v>
      </c>
      <c r="G192" s="336" t="s">
        <v>511</v>
      </c>
      <c r="H192" s="364">
        <v>60.275870588235286</v>
      </c>
      <c r="I192" s="364">
        <v>38.89917647058823</v>
      </c>
      <c r="J192" s="100">
        <v>1.5541176470588235E-2</v>
      </c>
      <c r="K192" s="100" t="s">
        <v>27</v>
      </c>
      <c r="L192" s="100" t="s">
        <v>27</v>
      </c>
      <c r="M192" s="100" t="s">
        <v>27</v>
      </c>
      <c r="N192" s="100" t="s">
        <v>73</v>
      </c>
      <c r="O192" s="100">
        <v>0.69721764705882361</v>
      </c>
      <c r="P192" s="100" t="s">
        <v>27</v>
      </c>
      <c r="Q192" s="100">
        <v>2.6841176470588233E-2</v>
      </c>
      <c r="R192" s="100" t="s">
        <v>27</v>
      </c>
      <c r="S192" s="100" t="s">
        <v>27</v>
      </c>
      <c r="T192" s="100" t="s">
        <v>27</v>
      </c>
      <c r="U192" s="467"/>
      <c r="V192" s="467"/>
      <c r="W192" s="467"/>
      <c r="X192" s="99">
        <v>99.914647058823505</v>
      </c>
      <c r="Y192" s="21"/>
      <c r="Z192" s="118"/>
      <c r="AA192" s="116"/>
      <c r="AB192" s="501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281" t="s">
        <v>552</v>
      </c>
      <c r="AU192" s="53" t="s">
        <v>129</v>
      </c>
      <c r="AV192" s="209">
        <f>AVERAGE(AV174:AV190)</f>
        <v>0.88955086535979466</v>
      </c>
      <c r="AW192" s="209">
        <f>AVERAGE(AW174:AW190)</f>
        <v>0.89976682565204913</v>
      </c>
      <c r="AX192" s="317">
        <f>COUNT(AV174:AV190)</f>
        <v>17</v>
      </c>
      <c r="AY192" s="62"/>
    </row>
    <row r="193" spans="1:51" s="36" customFormat="1" x14ac:dyDescent="0.2">
      <c r="A193" s="66"/>
      <c r="B193" s="66"/>
      <c r="C193" s="66"/>
      <c r="D193" s="175"/>
      <c r="E193" s="425"/>
      <c r="F193" s="387"/>
      <c r="G193" s="387" t="s">
        <v>83</v>
      </c>
      <c r="H193" s="78">
        <v>0.37279316947321151</v>
      </c>
      <c r="I193" s="78">
        <v>0.10351653569244201</v>
      </c>
      <c r="J193" s="18">
        <v>2.1153340717943624E-2</v>
      </c>
      <c r="K193" s="18" t="s">
        <v>27</v>
      </c>
      <c r="L193" s="18" t="s">
        <v>27</v>
      </c>
      <c r="M193" s="18" t="s">
        <v>27</v>
      </c>
      <c r="N193" s="18" t="s">
        <v>73</v>
      </c>
      <c r="O193" s="18">
        <v>0.12252974248776347</v>
      </c>
      <c r="P193" s="18" t="s">
        <v>27</v>
      </c>
      <c r="Q193" s="18">
        <v>5.2541448624199655E-2</v>
      </c>
      <c r="R193" s="18" t="s">
        <v>27</v>
      </c>
      <c r="S193" s="18" t="s">
        <v>27</v>
      </c>
      <c r="T193" s="18" t="s">
        <v>27</v>
      </c>
      <c r="U193" s="116"/>
      <c r="V193" s="116"/>
      <c r="W193" s="116"/>
      <c r="X193" s="98">
        <v>0.33492607042011135</v>
      </c>
      <c r="Y193" s="21"/>
      <c r="Z193" s="118"/>
      <c r="AA193" s="116"/>
      <c r="AB193" s="501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23"/>
      <c r="AU193" s="53" t="s">
        <v>195</v>
      </c>
      <c r="AV193" s="209">
        <f>STDEV(AV174:AV190)</f>
        <v>5.6862870187163878E-3</v>
      </c>
      <c r="AW193" s="209">
        <f>STDEV(AW174:AW190)</f>
        <v>4.8178849051440471E-3</v>
      </c>
      <c r="AX193" s="62"/>
      <c r="AY193" s="62"/>
    </row>
    <row r="194" spans="1:51" s="36" customFormat="1" x14ac:dyDescent="0.2">
      <c r="A194" s="66"/>
      <c r="B194" s="66"/>
      <c r="C194" s="66"/>
      <c r="D194" s="175"/>
      <c r="E194" s="425"/>
      <c r="F194" s="121"/>
      <c r="G194" s="387" t="s">
        <v>82</v>
      </c>
      <c r="H194" s="366">
        <v>59.376399999999997</v>
      </c>
      <c r="I194" s="366">
        <v>38.683700000000002</v>
      </c>
      <c r="J194" s="119" t="s">
        <v>27</v>
      </c>
      <c r="K194" s="119" t="s">
        <v>27</v>
      </c>
      <c r="L194" s="119" t="s">
        <v>27</v>
      </c>
      <c r="M194" s="119" t="s">
        <v>27</v>
      </c>
      <c r="N194" s="119" t="s">
        <v>73</v>
      </c>
      <c r="O194" s="119">
        <v>0.4647</v>
      </c>
      <c r="P194" s="119" t="s">
        <v>27</v>
      </c>
      <c r="Q194" s="119" t="s">
        <v>27</v>
      </c>
      <c r="R194" s="119" t="s">
        <v>27</v>
      </c>
      <c r="S194" s="119" t="s">
        <v>27</v>
      </c>
      <c r="T194" s="119" t="s">
        <v>27</v>
      </c>
      <c r="U194" s="116"/>
      <c r="V194" s="116"/>
      <c r="W194" s="116"/>
      <c r="X194" s="344"/>
      <c r="Y194" s="21"/>
      <c r="Z194" s="118"/>
      <c r="AA194" s="116"/>
      <c r="AB194" s="501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23"/>
      <c r="AU194" s="53" t="s">
        <v>82</v>
      </c>
      <c r="AV194" s="209">
        <f>MIN(AV174:AV190)</f>
        <v>0.87274268421120393</v>
      </c>
      <c r="AW194" s="209">
        <f>MIN(AW174:AW190)</f>
        <v>0.88565466485217925</v>
      </c>
      <c r="AX194" s="62"/>
      <c r="AY194" s="62"/>
    </row>
    <row r="195" spans="1:51" s="36" customFormat="1" ht="16" thickBot="1" x14ac:dyDescent="0.25">
      <c r="A195" s="66"/>
      <c r="B195" s="66"/>
      <c r="C195" s="66"/>
      <c r="D195" s="175"/>
      <c r="E195" s="427"/>
      <c r="F195" s="342"/>
      <c r="G195" s="388" t="s">
        <v>81</v>
      </c>
      <c r="H195" s="367">
        <v>61.131799999999998</v>
      </c>
      <c r="I195" s="367">
        <v>39.0565</v>
      </c>
      <c r="J195" s="343">
        <v>6.0499999999999998E-2</v>
      </c>
      <c r="K195" s="343" t="s">
        <v>27</v>
      </c>
      <c r="L195" s="343" t="s">
        <v>27</v>
      </c>
      <c r="M195" s="343" t="s">
        <v>27</v>
      </c>
      <c r="N195" s="343" t="s">
        <v>73</v>
      </c>
      <c r="O195" s="343">
        <v>0.87760000000000005</v>
      </c>
      <c r="P195" s="343" t="s">
        <v>27</v>
      </c>
      <c r="Q195" s="343">
        <v>0.2039</v>
      </c>
      <c r="R195" s="343" t="s">
        <v>27</v>
      </c>
      <c r="S195" s="343" t="s">
        <v>27</v>
      </c>
      <c r="T195" s="343" t="s">
        <v>27</v>
      </c>
      <c r="U195" s="469"/>
      <c r="V195" s="469"/>
      <c r="W195" s="469"/>
      <c r="X195" s="345"/>
      <c r="Y195" s="21"/>
      <c r="Z195" s="118"/>
      <c r="AA195" s="116"/>
      <c r="AB195" s="501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23"/>
      <c r="AU195" s="53" t="s">
        <v>81</v>
      </c>
      <c r="AV195" s="209">
        <f>MAX(AV174:AV190)</f>
        <v>0.89870316307002407</v>
      </c>
      <c r="AW195" s="209">
        <f>MAX(AW174:AW190)</f>
        <v>0.90791961200884341</v>
      </c>
      <c r="AX195" s="62"/>
      <c r="AY195" s="62"/>
    </row>
    <row r="196" spans="1:51" s="439" customFormat="1" x14ac:dyDescent="0.2">
      <c r="A196" s="164"/>
      <c r="B196" s="76"/>
      <c r="C196" s="76"/>
      <c r="D196" s="76"/>
      <c r="E196" s="164"/>
      <c r="F196" s="76"/>
      <c r="G196" s="76"/>
      <c r="H196" s="102"/>
      <c r="I196" s="102"/>
      <c r="J196" s="62"/>
      <c r="K196" s="62"/>
      <c r="L196" s="62"/>
      <c r="M196" s="62"/>
      <c r="N196" s="76"/>
      <c r="O196" s="62"/>
      <c r="P196" s="62"/>
      <c r="Q196" s="62"/>
      <c r="R196" s="62"/>
      <c r="S196" s="62"/>
      <c r="T196" s="62"/>
      <c r="U196" s="76"/>
      <c r="V196" s="76"/>
      <c r="W196" s="62"/>
      <c r="X196" s="62"/>
      <c r="Y196" s="477"/>
      <c r="Z196" s="76"/>
      <c r="AA196" s="76"/>
      <c r="AB196" s="509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76"/>
      <c r="AU196" s="62"/>
      <c r="AV196" s="86"/>
      <c r="AW196" s="86"/>
      <c r="AX196" s="62"/>
      <c r="AY196" s="62"/>
    </row>
    <row r="197" spans="1:51" s="36" customFormat="1" ht="16" thickBot="1" x14ac:dyDescent="0.25">
      <c r="A197" s="66"/>
      <c r="B197" s="66"/>
      <c r="C197" s="66"/>
      <c r="D197" s="175"/>
      <c r="E197" s="175"/>
      <c r="F197" s="121"/>
      <c r="G197" s="121"/>
      <c r="H197" s="366"/>
      <c r="I197" s="366"/>
      <c r="J197" s="118"/>
      <c r="K197" s="118"/>
      <c r="L197" s="119"/>
      <c r="M197" s="119"/>
      <c r="N197" s="120"/>
      <c r="O197" s="119"/>
      <c r="P197" s="118"/>
      <c r="Q197" s="119"/>
      <c r="R197" s="119"/>
      <c r="S197" s="118"/>
      <c r="T197" s="118"/>
      <c r="U197" s="116"/>
      <c r="V197" s="116"/>
      <c r="W197" s="116"/>
      <c r="X197" s="118"/>
      <c r="Y197" s="21"/>
      <c r="Z197" s="118"/>
      <c r="AA197" s="116"/>
      <c r="AB197" s="501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23"/>
      <c r="AU197" s="62"/>
      <c r="AV197" s="86"/>
      <c r="AW197" s="399"/>
      <c r="AX197" s="53" t="s">
        <v>84</v>
      </c>
      <c r="AY197" s="62"/>
    </row>
    <row r="198" spans="1:51" s="36" customFormat="1" x14ac:dyDescent="0.2">
      <c r="A198" s="66"/>
      <c r="B198" s="66"/>
      <c r="C198" s="66"/>
      <c r="D198" s="175"/>
      <c r="E198" s="424" t="s">
        <v>560</v>
      </c>
      <c r="F198" s="336" t="s">
        <v>386</v>
      </c>
      <c r="G198" s="336" t="s">
        <v>511</v>
      </c>
      <c r="H198" s="364">
        <v>60.293650000000014</v>
      </c>
      <c r="I198" s="364">
        <v>38.888964999999999</v>
      </c>
      <c r="J198" s="100">
        <v>1.7485000000000001E-2</v>
      </c>
      <c r="K198" s="100" t="s">
        <v>27</v>
      </c>
      <c r="L198" s="100" t="s">
        <v>27</v>
      </c>
      <c r="M198" s="100" t="s">
        <v>27</v>
      </c>
      <c r="N198" s="100" t="s">
        <v>73</v>
      </c>
      <c r="O198" s="100">
        <v>0.69820999999999989</v>
      </c>
      <c r="P198" s="100" t="s">
        <v>27</v>
      </c>
      <c r="Q198" s="100">
        <v>3.1660000000000001E-2</v>
      </c>
      <c r="R198" s="100" t="s">
        <v>27</v>
      </c>
      <c r="S198" s="100" t="s">
        <v>27</v>
      </c>
      <c r="T198" s="100" t="s">
        <v>27</v>
      </c>
      <c r="U198" s="467"/>
      <c r="V198" s="467"/>
      <c r="W198" s="467"/>
      <c r="X198" s="99">
        <v>99.929969999999997</v>
      </c>
      <c r="Y198" s="21"/>
      <c r="Z198" s="118"/>
      <c r="AA198" s="116"/>
      <c r="AB198" s="501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281" t="s">
        <v>553</v>
      </c>
      <c r="AU198" s="53" t="s">
        <v>129</v>
      </c>
      <c r="AV198" s="209">
        <f>AVERAGE(AV162:AV164,AV174:AV190)</f>
        <v>0.89004910424758776</v>
      </c>
      <c r="AW198" s="209">
        <f>AVERAGE(AW162:AW164,AW174:AW190)</f>
        <v>0.90035717386859948</v>
      </c>
      <c r="AX198" s="317">
        <f>COUNT(AV162:AV164,AV174:AV190)</f>
        <v>20</v>
      </c>
      <c r="AY198" s="62"/>
    </row>
    <row r="199" spans="1:51" s="36" customFormat="1" x14ac:dyDescent="0.2">
      <c r="A199" s="66"/>
      <c r="B199" s="66"/>
      <c r="C199" s="66"/>
      <c r="D199" s="175"/>
      <c r="E199" s="425"/>
      <c r="F199" s="387"/>
      <c r="G199" s="387" t="s">
        <v>83</v>
      </c>
      <c r="H199" s="78">
        <v>0.35482738650014956</v>
      </c>
      <c r="I199" s="78">
        <v>0.113193552331719</v>
      </c>
      <c r="J199" s="18">
        <v>2.2285404121130611E-2</v>
      </c>
      <c r="K199" s="18" t="s">
        <v>27</v>
      </c>
      <c r="L199" s="18" t="s">
        <v>27</v>
      </c>
      <c r="M199" s="18" t="s">
        <v>27</v>
      </c>
      <c r="N199" s="18" t="s">
        <v>73</v>
      </c>
      <c r="O199" s="18">
        <v>0.12000539856277585</v>
      </c>
      <c r="P199" s="18" t="s">
        <v>27</v>
      </c>
      <c r="Q199" s="18">
        <v>5.1182217306610045E-2</v>
      </c>
      <c r="R199" s="18" t="s">
        <v>27</v>
      </c>
      <c r="S199" s="18" t="s">
        <v>27</v>
      </c>
      <c r="T199" s="18" t="s">
        <v>27</v>
      </c>
      <c r="U199" s="116"/>
      <c r="V199" s="116"/>
      <c r="W199" s="116"/>
      <c r="X199" s="98">
        <v>0.33277878237651987</v>
      </c>
      <c r="Y199" s="21"/>
      <c r="Z199" s="118"/>
      <c r="AA199" s="116"/>
      <c r="AB199" s="501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23"/>
      <c r="AU199" s="53" t="s">
        <v>195</v>
      </c>
      <c r="AV199" s="209">
        <f>STDEV(AV162:AV164,AV174:AV190)</f>
        <v>5.7008701193536531E-3</v>
      </c>
      <c r="AW199" s="209">
        <f>STDEV(AW162:AW164,AW174:AW190)</f>
        <v>4.9193272702759581E-3</v>
      </c>
      <c r="AX199" s="62"/>
      <c r="AY199" s="62"/>
    </row>
    <row r="200" spans="1:51" s="36" customFormat="1" x14ac:dyDescent="0.2">
      <c r="A200" s="66"/>
      <c r="B200" s="66"/>
      <c r="C200" s="66"/>
      <c r="D200" s="175"/>
      <c r="E200" s="425"/>
      <c r="F200" s="121"/>
      <c r="G200" s="387" t="s">
        <v>82</v>
      </c>
      <c r="H200" s="366">
        <v>59.376399999999997</v>
      </c>
      <c r="I200" s="366">
        <v>38.671500000000002</v>
      </c>
      <c r="J200" s="119" t="s">
        <v>27</v>
      </c>
      <c r="K200" s="119" t="s">
        <v>27</v>
      </c>
      <c r="L200" s="119" t="s">
        <v>27</v>
      </c>
      <c r="M200" s="119" t="s">
        <v>27</v>
      </c>
      <c r="N200" s="119" t="s">
        <v>73</v>
      </c>
      <c r="O200" s="119">
        <v>0.4647</v>
      </c>
      <c r="P200" s="119" t="s">
        <v>27</v>
      </c>
      <c r="Q200" s="119" t="s">
        <v>27</v>
      </c>
      <c r="R200" s="119" t="s">
        <v>27</v>
      </c>
      <c r="S200" s="119" t="s">
        <v>27</v>
      </c>
      <c r="T200" s="119" t="s">
        <v>27</v>
      </c>
      <c r="U200" s="116"/>
      <c r="V200" s="116"/>
      <c r="W200" s="116"/>
      <c r="X200" s="344"/>
      <c r="Y200" s="21"/>
      <c r="Z200" s="118"/>
      <c r="AA200" s="116"/>
      <c r="AB200" s="501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23"/>
      <c r="AU200" s="53" t="s">
        <v>82</v>
      </c>
      <c r="AV200" s="209">
        <f>MIN(AV162:AV164,AV174:AV190)</f>
        <v>0.87274268421120393</v>
      </c>
      <c r="AW200" s="209">
        <f>MIN(AW162:AW164,AW174:AW190)</f>
        <v>0.88565466485217925</v>
      </c>
      <c r="AX200" s="62"/>
      <c r="AY200" s="62"/>
    </row>
    <row r="201" spans="1:51" s="36" customFormat="1" ht="16" thickBot="1" x14ac:dyDescent="0.25">
      <c r="A201" s="66"/>
      <c r="B201" s="66"/>
      <c r="C201" s="66"/>
      <c r="D201" s="175"/>
      <c r="E201" s="427"/>
      <c r="F201" s="342"/>
      <c r="G201" s="388" t="s">
        <v>81</v>
      </c>
      <c r="H201" s="367">
        <v>61.131799999999998</v>
      </c>
      <c r="I201" s="367">
        <v>39.0565</v>
      </c>
      <c r="J201" s="343">
        <v>6.0499999999999998E-2</v>
      </c>
      <c r="K201" s="343" t="s">
        <v>27</v>
      </c>
      <c r="L201" s="343" t="s">
        <v>27</v>
      </c>
      <c r="M201" s="343" t="s">
        <v>27</v>
      </c>
      <c r="N201" s="343" t="s">
        <v>73</v>
      </c>
      <c r="O201" s="343">
        <v>0.87760000000000005</v>
      </c>
      <c r="P201" s="343" t="s">
        <v>27</v>
      </c>
      <c r="Q201" s="343">
        <v>0.2039</v>
      </c>
      <c r="R201" s="343" t="s">
        <v>27</v>
      </c>
      <c r="S201" s="343" t="s">
        <v>27</v>
      </c>
      <c r="T201" s="343" t="s">
        <v>27</v>
      </c>
      <c r="U201" s="469"/>
      <c r="V201" s="469"/>
      <c r="W201" s="469"/>
      <c r="X201" s="345"/>
      <c r="Y201" s="21"/>
      <c r="Z201" s="118"/>
      <c r="AA201" s="116"/>
      <c r="AB201" s="501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23"/>
      <c r="AU201" s="53" t="s">
        <v>81</v>
      </c>
      <c r="AV201" s="209">
        <f>MAX(AV162:AV164,AV174:AV190)</f>
        <v>0.8997988907874146</v>
      </c>
      <c r="AW201" s="209">
        <f>MAX(AW162:AW164,AW174:AW190)</f>
        <v>0.90895575444343968</v>
      </c>
      <c r="AX201" s="62"/>
      <c r="AY201" s="62"/>
    </row>
    <row r="202" spans="1:51" s="439" customFormat="1" x14ac:dyDescent="0.2">
      <c r="A202" s="164"/>
      <c r="B202" s="76"/>
      <c r="C202" s="76"/>
      <c r="D202" s="76"/>
      <c r="E202" s="164"/>
      <c r="F202" s="76"/>
      <c r="G202" s="76"/>
      <c r="H202" s="102"/>
      <c r="I202" s="102"/>
      <c r="J202" s="62"/>
      <c r="K202" s="62"/>
      <c r="L202" s="62"/>
      <c r="M202" s="62"/>
      <c r="N202" s="76"/>
      <c r="O202" s="62"/>
      <c r="P202" s="62"/>
      <c r="Q202" s="62"/>
      <c r="R202" s="62"/>
      <c r="S202" s="62"/>
      <c r="T202" s="62"/>
      <c r="U202" s="76"/>
      <c r="V202" s="76"/>
      <c r="W202" s="62"/>
      <c r="X202" s="62"/>
      <c r="Y202" s="477"/>
      <c r="Z202" s="76"/>
      <c r="AA202" s="76"/>
      <c r="AB202" s="509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76"/>
      <c r="AU202" s="62"/>
      <c r="AV202" s="86"/>
      <c r="AW202" s="86"/>
      <c r="AX202" s="62"/>
      <c r="AY202" s="62"/>
    </row>
    <row r="203" spans="1:51" x14ac:dyDescent="0.2">
      <c r="A203" s="417"/>
      <c r="B203" s="417"/>
      <c r="C203" s="3"/>
      <c r="D203" s="3"/>
      <c r="E203" s="1"/>
      <c r="F203" s="3"/>
      <c r="G203" s="3"/>
      <c r="H203" s="78"/>
      <c r="I203" s="78"/>
      <c r="J203" s="18"/>
      <c r="K203" s="18"/>
      <c r="L203" s="18"/>
      <c r="M203" s="18"/>
      <c r="N203" s="1"/>
      <c r="O203" s="18"/>
      <c r="P203" s="18"/>
      <c r="Q203" s="18"/>
      <c r="R203" s="18"/>
      <c r="S203" s="18"/>
      <c r="T203" s="18"/>
      <c r="U203" s="18"/>
      <c r="V203" s="18"/>
      <c r="W203" s="18"/>
      <c r="X203" s="169"/>
      <c r="Y203" s="74"/>
      <c r="Z203" s="1"/>
      <c r="AA203" s="1"/>
      <c r="AB203" s="501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23"/>
      <c r="AU203" s="18"/>
      <c r="AX203" s="18"/>
      <c r="AY203" s="18"/>
    </row>
    <row r="204" spans="1:51" s="439" customFormat="1" x14ac:dyDescent="0.2">
      <c r="A204" s="195" t="s">
        <v>444</v>
      </c>
      <c r="B204" s="136" t="s">
        <v>451</v>
      </c>
      <c r="C204" s="136" t="s">
        <v>544</v>
      </c>
      <c r="D204" s="136" t="s">
        <v>535</v>
      </c>
      <c r="E204" s="165" t="s">
        <v>185</v>
      </c>
      <c r="F204" s="55"/>
      <c r="G204" s="55">
        <v>16</v>
      </c>
      <c r="H204" s="157">
        <v>56.869500000000002</v>
      </c>
      <c r="I204" s="157">
        <v>38.571100000000001</v>
      </c>
      <c r="J204" s="20">
        <v>4.2200000000000001E-2</v>
      </c>
      <c r="K204" s="20" t="s">
        <v>27</v>
      </c>
      <c r="L204" s="20" t="s">
        <v>27</v>
      </c>
      <c r="M204" s="20">
        <v>4.7899999999999998E-2</v>
      </c>
      <c r="N204" s="55"/>
      <c r="O204" s="20">
        <v>2.7105999999999999</v>
      </c>
      <c r="P204" s="20">
        <v>0.27429999999999999</v>
      </c>
      <c r="Q204" s="20">
        <v>2.5600000000000001E-2</v>
      </c>
      <c r="R204" s="20" t="s">
        <v>27</v>
      </c>
      <c r="S204" s="20" t="s">
        <v>27</v>
      </c>
      <c r="T204" s="20">
        <v>0.153</v>
      </c>
      <c r="U204" s="55"/>
      <c r="V204" s="55"/>
      <c r="W204" s="20"/>
      <c r="X204" s="20">
        <v>98.694199999999995</v>
      </c>
      <c r="Y204" s="136"/>
      <c r="Z204" s="55" t="s">
        <v>85</v>
      </c>
      <c r="AA204" s="55"/>
      <c r="AB204" s="508"/>
      <c r="AC204" s="20">
        <v>44.71162388591199</v>
      </c>
      <c r="AD204" s="20">
        <v>52.824741655024162</v>
      </c>
      <c r="AE204" s="20">
        <v>6.5974911342647255E-2</v>
      </c>
      <c r="AF204" s="20" t="s">
        <v>27</v>
      </c>
      <c r="AG204" s="20" t="s">
        <v>27</v>
      </c>
      <c r="AH204" s="20">
        <v>3.8281416304893102E-2</v>
      </c>
      <c r="AI204" s="20" t="s">
        <v>27</v>
      </c>
      <c r="AJ204" s="20">
        <v>2.0276896975054908</v>
      </c>
      <c r="AK204" s="20">
        <v>0.20435844375740053</v>
      </c>
      <c r="AL204" s="20">
        <v>2.1616955258046463E-2</v>
      </c>
      <c r="AM204" s="20" t="s">
        <v>27</v>
      </c>
      <c r="AN204" s="20" t="s">
        <v>27</v>
      </c>
      <c r="AO204" s="20">
        <v>0.10571303489537547</v>
      </c>
      <c r="AP204" s="20" t="s">
        <v>27</v>
      </c>
      <c r="AQ204" s="20" t="s">
        <v>27</v>
      </c>
      <c r="AR204" s="20">
        <v>100</v>
      </c>
      <c r="AS204" s="20"/>
      <c r="AT204" s="55" t="s">
        <v>131</v>
      </c>
      <c r="AU204" s="20" t="str">
        <f>Z204</f>
        <v>po</v>
      </c>
      <c r="AV204" s="56">
        <f>AC204/AD204</f>
        <v>0.84641443545345696</v>
      </c>
      <c r="AW204" s="56">
        <f>SUM(AC204,AJ204,AK204,AL204,AN204:AO204)/AD204</f>
        <v>0.89107869802239492</v>
      </c>
      <c r="AX204" s="20"/>
      <c r="AY204" s="20"/>
    </row>
    <row r="205" spans="1:51" s="439" customFormat="1" x14ac:dyDescent="0.2">
      <c r="A205" s="86" t="s">
        <v>444</v>
      </c>
      <c r="B205" s="76" t="s">
        <v>451</v>
      </c>
      <c r="C205" s="76" t="s">
        <v>544</v>
      </c>
      <c r="D205" s="76" t="s">
        <v>535</v>
      </c>
      <c r="E205" s="164" t="s">
        <v>149</v>
      </c>
      <c r="F205" s="387"/>
      <c r="G205" s="387">
        <v>19</v>
      </c>
      <c r="H205" s="78">
        <v>59.165599999999998</v>
      </c>
      <c r="I205" s="78">
        <v>38.815399999999997</v>
      </c>
      <c r="J205" s="18" t="s">
        <v>27</v>
      </c>
      <c r="K205" s="18" t="s">
        <v>27</v>
      </c>
      <c r="L205" s="18" t="s">
        <v>27</v>
      </c>
      <c r="M205" s="18">
        <v>7.8399999999999997E-2</v>
      </c>
      <c r="N205" s="387"/>
      <c r="O205" s="18">
        <v>2.2555000000000001</v>
      </c>
      <c r="P205" s="18">
        <v>0.1804</v>
      </c>
      <c r="Q205" s="18">
        <v>3.5099999999999999E-2</v>
      </c>
      <c r="R205" s="18" t="s">
        <v>27</v>
      </c>
      <c r="S205" s="18" t="s">
        <v>27</v>
      </c>
      <c r="T205" s="18" t="s">
        <v>27</v>
      </c>
      <c r="U205" s="387"/>
      <c r="V205" s="387"/>
      <c r="W205" s="18"/>
      <c r="X205" s="18">
        <v>100.5304</v>
      </c>
      <c r="Y205" s="477"/>
      <c r="Z205" s="387" t="s">
        <v>85</v>
      </c>
      <c r="AA205" s="387"/>
      <c r="AB205" s="501"/>
      <c r="AC205" s="18">
        <v>45.788756338414274</v>
      </c>
      <c r="AD205" s="18">
        <v>52.327256399537617</v>
      </c>
      <c r="AE205" s="18" t="s">
        <v>27</v>
      </c>
      <c r="AF205" s="18" t="s">
        <v>27</v>
      </c>
      <c r="AG205" s="18" t="s">
        <v>27</v>
      </c>
      <c r="AH205" s="18">
        <v>6.1676126106314989E-2</v>
      </c>
      <c r="AI205" s="18" t="s">
        <v>27</v>
      </c>
      <c r="AJ205" s="18">
        <v>1.6608386136236313</v>
      </c>
      <c r="AK205" s="18">
        <v>0.13229756588240454</v>
      </c>
      <c r="AL205" s="18">
        <v>2.9174956435755576E-2</v>
      </c>
      <c r="AM205" s="18" t="s">
        <v>27</v>
      </c>
      <c r="AN205" s="18" t="s">
        <v>27</v>
      </c>
      <c r="AO205" s="18" t="s">
        <v>27</v>
      </c>
      <c r="AP205" s="18" t="s">
        <v>27</v>
      </c>
      <c r="AQ205" s="18" t="s">
        <v>27</v>
      </c>
      <c r="AR205" s="18">
        <v>100</v>
      </c>
      <c r="AS205" s="18"/>
      <c r="AT205" s="387" t="s">
        <v>131</v>
      </c>
      <c r="AU205" s="18" t="str">
        <f>Z205</f>
        <v>po</v>
      </c>
      <c r="AV205" s="44">
        <f>AC205/AD205</f>
        <v>0.87504599875828537</v>
      </c>
      <c r="AW205" s="44">
        <f>SUM(AC205,AJ205,AK205,AL205,AN205:AO205)/AD205</f>
        <v>0.9098712745577231</v>
      </c>
      <c r="AX205" s="18"/>
      <c r="AY205" s="18"/>
    </row>
    <row r="206" spans="1:51" s="439" customFormat="1" x14ac:dyDescent="0.2">
      <c r="A206" s="164"/>
      <c r="B206" s="76"/>
      <c r="C206" s="76"/>
      <c r="D206" s="76"/>
      <c r="E206" s="164"/>
      <c r="F206" s="387"/>
      <c r="G206" s="387"/>
      <c r="H206" s="78"/>
      <c r="I206" s="78"/>
      <c r="J206" s="18"/>
      <c r="K206" s="18"/>
      <c r="L206" s="18"/>
      <c r="M206" s="18"/>
      <c r="N206" s="387"/>
      <c r="O206" s="18"/>
      <c r="P206" s="18"/>
      <c r="Q206" s="18"/>
      <c r="R206" s="18"/>
      <c r="S206" s="18"/>
      <c r="T206" s="18"/>
      <c r="U206" s="387"/>
      <c r="V206" s="387"/>
      <c r="W206" s="18"/>
      <c r="X206" s="18"/>
      <c r="Y206" s="477"/>
      <c r="Z206" s="387"/>
      <c r="AA206" s="387"/>
      <c r="AB206" s="501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387"/>
      <c r="AU206" s="18"/>
      <c r="AV206" s="44"/>
      <c r="AW206" s="44"/>
      <c r="AX206" s="18"/>
      <c r="AY206" s="18"/>
    </row>
    <row r="207" spans="1:51" s="439" customFormat="1" x14ac:dyDescent="0.2">
      <c r="A207" s="86" t="s">
        <v>444</v>
      </c>
      <c r="B207" s="76" t="s">
        <v>451</v>
      </c>
      <c r="C207" s="76" t="s">
        <v>544</v>
      </c>
      <c r="D207" s="76" t="s">
        <v>535</v>
      </c>
      <c r="E207" s="164" t="s">
        <v>152</v>
      </c>
      <c r="F207" s="387"/>
      <c r="G207" s="387">
        <v>1</v>
      </c>
      <c r="H207" s="78">
        <v>59.222499999999997</v>
      </c>
      <c r="I207" s="78">
        <v>38.739800000000002</v>
      </c>
      <c r="J207" s="18" t="s">
        <v>27</v>
      </c>
      <c r="K207" s="18" t="s">
        <v>27</v>
      </c>
      <c r="L207" s="18" t="s">
        <v>27</v>
      </c>
      <c r="M207" s="18">
        <v>0.2104</v>
      </c>
      <c r="N207" s="387"/>
      <c r="O207" s="18">
        <v>0.8306</v>
      </c>
      <c r="P207" s="18" t="s">
        <v>27</v>
      </c>
      <c r="Q207" s="18">
        <v>0.155</v>
      </c>
      <c r="R207" s="18" t="s">
        <v>27</v>
      </c>
      <c r="S207" s="18" t="s">
        <v>27</v>
      </c>
      <c r="T207" s="18" t="s">
        <v>27</v>
      </c>
      <c r="U207" s="387"/>
      <c r="V207" s="387"/>
      <c r="W207" s="18"/>
      <c r="X207" s="18">
        <v>99.158300000000011</v>
      </c>
      <c r="Y207" s="477"/>
      <c r="Z207" s="477" t="s">
        <v>85</v>
      </c>
      <c r="AA207" s="387"/>
      <c r="AB207" s="501"/>
      <c r="AC207" s="18">
        <v>46.312544321038501</v>
      </c>
      <c r="AD207" s="18">
        <v>52.772005907315013</v>
      </c>
      <c r="AE207" s="18" t="s">
        <v>27</v>
      </c>
      <c r="AF207" s="18" t="s">
        <v>27</v>
      </c>
      <c r="AG207" s="18" t="s">
        <v>27</v>
      </c>
      <c r="AH207" s="18">
        <v>0.16725114131752453</v>
      </c>
      <c r="AI207" s="18" t="s">
        <v>27</v>
      </c>
      <c r="AJ207" s="18">
        <v>0.61801477540723426</v>
      </c>
      <c r="AK207" s="18" t="s">
        <v>27</v>
      </c>
      <c r="AL207" s="18">
        <v>0.1301838549217452</v>
      </c>
      <c r="AM207" s="18" t="s">
        <v>27</v>
      </c>
      <c r="AN207" s="18" t="s">
        <v>27</v>
      </c>
      <c r="AO207" s="18" t="s">
        <v>27</v>
      </c>
      <c r="AP207" s="18" t="s">
        <v>27</v>
      </c>
      <c r="AQ207" s="18" t="s">
        <v>27</v>
      </c>
      <c r="AR207" s="18">
        <v>100.00000000000001</v>
      </c>
      <c r="AS207" s="18"/>
      <c r="AT207" s="72" t="s">
        <v>134</v>
      </c>
      <c r="AU207" s="18" t="str">
        <f t="shared" ref="AU207:AU220" si="29">Z207</f>
        <v>po</v>
      </c>
      <c r="AV207" s="44">
        <f t="shared" ref="AV207:AV220" si="30">AC207/AD207</f>
        <v>0.87759681529594591</v>
      </c>
      <c r="AW207" s="44">
        <f t="shared" ref="AW207:AW220" si="31">SUM(AC207,AJ207,AK207,AL207,AN207:AO207)/AD207</f>
        <v>0.89177476092194818</v>
      </c>
      <c r="AX207" s="18"/>
      <c r="AY207" s="18"/>
    </row>
    <row r="208" spans="1:51" s="439" customFormat="1" x14ac:dyDescent="0.2">
      <c r="A208" s="86" t="s">
        <v>444</v>
      </c>
      <c r="B208" s="76" t="s">
        <v>451</v>
      </c>
      <c r="C208" s="76" t="s">
        <v>544</v>
      </c>
      <c r="D208" s="76" t="s">
        <v>535</v>
      </c>
      <c r="E208" s="164" t="s">
        <v>152</v>
      </c>
      <c r="F208" s="387"/>
      <c r="G208" s="387">
        <v>2</v>
      </c>
      <c r="H208" s="78">
        <v>60.526200000000003</v>
      </c>
      <c r="I208" s="78">
        <v>39.134500000000003</v>
      </c>
      <c r="J208" s="18" t="s">
        <v>27</v>
      </c>
      <c r="K208" s="18" t="s">
        <v>27</v>
      </c>
      <c r="L208" s="18" t="s">
        <v>27</v>
      </c>
      <c r="M208" s="18">
        <v>4.6100000000000002E-2</v>
      </c>
      <c r="N208" s="387"/>
      <c r="O208" s="18">
        <v>0.51790000000000003</v>
      </c>
      <c r="P208" s="18" t="s">
        <v>27</v>
      </c>
      <c r="Q208" s="18">
        <v>0.14499999999999999</v>
      </c>
      <c r="R208" s="18" t="s">
        <v>27</v>
      </c>
      <c r="S208" s="18" t="s">
        <v>27</v>
      </c>
      <c r="T208" s="18" t="s">
        <v>27</v>
      </c>
      <c r="U208" s="387"/>
      <c r="V208" s="387"/>
      <c r="W208" s="18"/>
      <c r="X208" s="18">
        <v>100.36969999999999</v>
      </c>
      <c r="Y208" s="477"/>
      <c r="Z208" s="477" t="s">
        <v>85</v>
      </c>
      <c r="AA208" s="387"/>
      <c r="AB208" s="501"/>
      <c r="AC208" s="18">
        <v>46.777501988192725</v>
      </c>
      <c r="AD208" s="18">
        <v>52.685090517866747</v>
      </c>
      <c r="AE208" s="18" t="s">
        <v>27</v>
      </c>
      <c r="AF208" s="18" t="s">
        <v>27</v>
      </c>
      <c r="AG208" s="18" t="s">
        <v>27</v>
      </c>
      <c r="AH208" s="18">
        <v>3.6216459607504733E-2</v>
      </c>
      <c r="AI208" s="18" t="s">
        <v>27</v>
      </c>
      <c r="AJ208" s="18">
        <v>0.38083298386920361</v>
      </c>
      <c r="AK208" s="18" t="s">
        <v>27</v>
      </c>
      <c r="AL208" s="18">
        <v>0.12035805046382098</v>
      </c>
      <c r="AM208" s="18" t="s">
        <v>27</v>
      </c>
      <c r="AN208" s="18" t="s">
        <v>27</v>
      </c>
      <c r="AO208" s="18" t="s">
        <v>27</v>
      </c>
      <c r="AP208" s="18" t="s">
        <v>27</v>
      </c>
      <c r="AQ208" s="18" t="s">
        <v>27</v>
      </c>
      <c r="AR208" s="18">
        <v>100</v>
      </c>
      <c r="AS208" s="18"/>
      <c r="AT208" s="72" t="s">
        <v>134</v>
      </c>
      <c r="AU208" s="18" t="str">
        <f t="shared" si="29"/>
        <v>po</v>
      </c>
      <c r="AV208" s="44">
        <f t="shared" si="30"/>
        <v>0.88786982291184213</v>
      </c>
      <c r="AW208" s="44">
        <f t="shared" si="31"/>
        <v>0.89738278055140552</v>
      </c>
      <c r="AX208" s="18"/>
      <c r="AY208" s="18"/>
    </row>
    <row r="209" spans="1:51" s="439" customFormat="1" x14ac:dyDescent="0.2">
      <c r="A209" s="86" t="s">
        <v>444</v>
      </c>
      <c r="B209" s="76" t="s">
        <v>451</v>
      </c>
      <c r="C209" s="76" t="s">
        <v>544</v>
      </c>
      <c r="D209" s="76" t="s">
        <v>535</v>
      </c>
      <c r="E209" s="164" t="s">
        <v>152</v>
      </c>
      <c r="F209" s="387"/>
      <c r="G209" s="387">
        <v>3</v>
      </c>
      <c r="H209" s="78">
        <v>60.372100000000003</v>
      </c>
      <c r="I209" s="78">
        <v>38.869399999999999</v>
      </c>
      <c r="J209" s="18" t="s">
        <v>27</v>
      </c>
      <c r="K209" s="18" t="s">
        <v>27</v>
      </c>
      <c r="L209" s="18" t="s">
        <v>27</v>
      </c>
      <c r="M209" s="18">
        <v>6.9199999999999998E-2</v>
      </c>
      <c r="N209" s="387"/>
      <c r="O209" s="18">
        <v>0.93140000000000001</v>
      </c>
      <c r="P209" s="18">
        <v>0.12520000000000001</v>
      </c>
      <c r="Q209" s="18">
        <v>0.14119999999999999</v>
      </c>
      <c r="R209" s="18" t="s">
        <v>27</v>
      </c>
      <c r="S209" s="18" t="s">
        <v>27</v>
      </c>
      <c r="T209" s="18" t="s">
        <v>27</v>
      </c>
      <c r="U209" s="387"/>
      <c r="V209" s="387"/>
      <c r="W209" s="18"/>
      <c r="X209" s="18">
        <v>100.5085</v>
      </c>
      <c r="Y209" s="477"/>
      <c r="Z209" s="477" t="s">
        <v>85</v>
      </c>
      <c r="AA209" s="387"/>
      <c r="AB209" s="501"/>
      <c r="AC209" s="18">
        <v>46.688866701885971</v>
      </c>
      <c r="AD209" s="18">
        <v>52.362359741414934</v>
      </c>
      <c r="AE209" s="18" t="s">
        <v>27</v>
      </c>
      <c r="AF209" s="18" t="s">
        <v>27</v>
      </c>
      <c r="AG209" s="18" t="s">
        <v>27</v>
      </c>
      <c r="AH209" s="18">
        <v>5.4399460695836392E-2</v>
      </c>
      <c r="AI209" s="18" t="s">
        <v>27</v>
      </c>
      <c r="AJ209" s="18">
        <v>0.6853435191137337</v>
      </c>
      <c r="AK209" s="18">
        <v>9.1750222079816535E-2</v>
      </c>
      <c r="AL209" s="18">
        <v>0.11728035480972261</v>
      </c>
      <c r="AM209" s="18" t="s">
        <v>27</v>
      </c>
      <c r="AN209" s="18" t="s">
        <v>27</v>
      </c>
      <c r="AO209" s="18" t="s">
        <v>27</v>
      </c>
      <c r="AP209" s="18" t="s">
        <v>27</v>
      </c>
      <c r="AQ209" s="18" t="s">
        <v>27</v>
      </c>
      <c r="AR209" s="18">
        <v>100</v>
      </c>
      <c r="AS209" s="18"/>
      <c r="AT209" s="72" t="s">
        <v>134</v>
      </c>
      <c r="AU209" s="18" t="str">
        <f t="shared" si="29"/>
        <v>po</v>
      </c>
      <c r="AV209" s="44">
        <f t="shared" si="30"/>
        <v>0.89164940106697232</v>
      </c>
      <c r="AW209" s="44">
        <f t="shared" si="31"/>
        <v>0.90872987834912755</v>
      </c>
      <c r="AX209" s="18"/>
      <c r="AY209" s="18"/>
    </row>
    <row r="210" spans="1:51" s="439" customFormat="1" x14ac:dyDescent="0.2">
      <c r="A210" s="86" t="s">
        <v>444</v>
      </c>
      <c r="B210" s="76" t="s">
        <v>451</v>
      </c>
      <c r="C210" s="76" t="s">
        <v>544</v>
      </c>
      <c r="D210" s="76" t="s">
        <v>535</v>
      </c>
      <c r="E210" s="164" t="s">
        <v>152</v>
      </c>
      <c r="F210" s="387"/>
      <c r="G210" s="387">
        <v>4</v>
      </c>
      <c r="H210" s="78">
        <v>60.181199999999997</v>
      </c>
      <c r="I210" s="78">
        <v>39.103000000000002</v>
      </c>
      <c r="J210" s="18" t="s">
        <v>27</v>
      </c>
      <c r="K210" s="18" t="s">
        <v>27</v>
      </c>
      <c r="L210" s="18" t="s">
        <v>27</v>
      </c>
      <c r="M210" s="18">
        <v>3.9199999999999999E-2</v>
      </c>
      <c r="N210" s="387"/>
      <c r="O210" s="18">
        <v>0.57709999999999995</v>
      </c>
      <c r="P210" s="18" t="s">
        <v>27</v>
      </c>
      <c r="Q210" s="18">
        <v>0.14960000000000001</v>
      </c>
      <c r="R210" s="18" t="s">
        <v>27</v>
      </c>
      <c r="S210" s="18" t="s">
        <v>27</v>
      </c>
      <c r="T210" s="18" t="s">
        <v>27</v>
      </c>
      <c r="U210" s="387"/>
      <c r="V210" s="387"/>
      <c r="W210" s="18"/>
      <c r="X210" s="18">
        <v>100.0501</v>
      </c>
      <c r="Y210" s="477"/>
      <c r="Z210" s="477" t="s">
        <v>85</v>
      </c>
      <c r="AA210" s="387"/>
      <c r="AB210" s="501"/>
      <c r="AC210" s="18">
        <v>46.635437456380188</v>
      </c>
      <c r="AD210" s="18">
        <v>52.783673695657122</v>
      </c>
      <c r="AE210" s="18" t="s">
        <v>27</v>
      </c>
      <c r="AF210" s="18" t="s">
        <v>27</v>
      </c>
      <c r="AG210" s="18" t="s">
        <v>27</v>
      </c>
      <c r="AH210" s="18">
        <v>3.0878253549467428E-2</v>
      </c>
      <c r="AI210" s="18" t="s">
        <v>27</v>
      </c>
      <c r="AJ210" s="18">
        <v>0.42550171335678649</v>
      </c>
      <c r="AK210" s="18" t="s">
        <v>27</v>
      </c>
      <c r="AL210" s="18">
        <v>0.12450888105643246</v>
      </c>
      <c r="AM210" s="18" t="s">
        <v>27</v>
      </c>
      <c r="AN210" s="18" t="s">
        <v>27</v>
      </c>
      <c r="AO210" s="18" t="s">
        <v>27</v>
      </c>
      <c r="AP210" s="18" t="s">
        <v>27</v>
      </c>
      <c r="AQ210" s="18" t="s">
        <v>27</v>
      </c>
      <c r="AR210" s="18">
        <v>100</v>
      </c>
      <c r="AS210" s="18"/>
      <c r="AT210" s="72" t="s">
        <v>134</v>
      </c>
      <c r="AU210" s="18" t="str">
        <f t="shared" si="29"/>
        <v>po</v>
      </c>
      <c r="AV210" s="44">
        <f t="shared" si="30"/>
        <v>0.88352011505059769</v>
      </c>
      <c r="AW210" s="44">
        <f t="shared" si="31"/>
        <v>0.89394020436807309</v>
      </c>
      <c r="AX210" s="18"/>
      <c r="AY210" s="18"/>
    </row>
    <row r="211" spans="1:51" s="439" customFormat="1" x14ac:dyDescent="0.2">
      <c r="A211" s="86" t="s">
        <v>444</v>
      </c>
      <c r="B211" s="76" t="s">
        <v>451</v>
      </c>
      <c r="C211" s="76" t="s">
        <v>544</v>
      </c>
      <c r="D211" s="76" t="s">
        <v>535</v>
      </c>
      <c r="E211" s="164" t="s">
        <v>152</v>
      </c>
      <c r="F211" s="387"/>
      <c r="G211" s="387">
        <v>5</v>
      </c>
      <c r="H211" s="78">
        <v>60.557499999999997</v>
      </c>
      <c r="I211" s="78">
        <v>38.873100000000001</v>
      </c>
      <c r="J211" s="18" t="s">
        <v>27</v>
      </c>
      <c r="K211" s="18" t="s">
        <v>27</v>
      </c>
      <c r="L211" s="18" t="s">
        <v>27</v>
      </c>
      <c r="M211" s="18">
        <v>4.2200000000000001E-2</v>
      </c>
      <c r="N211" s="387"/>
      <c r="O211" s="18">
        <v>0.38969999999999999</v>
      </c>
      <c r="P211" s="18" t="s">
        <v>27</v>
      </c>
      <c r="Q211" s="18">
        <v>0.14199999999999999</v>
      </c>
      <c r="R211" s="18" t="s">
        <v>27</v>
      </c>
      <c r="S211" s="18" t="s">
        <v>27</v>
      </c>
      <c r="T211" s="18" t="s">
        <v>27</v>
      </c>
      <c r="U211" s="387"/>
      <c r="V211" s="387"/>
      <c r="W211" s="18"/>
      <c r="X211" s="18">
        <v>100.00449999999999</v>
      </c>
      <c r="Y211" s="477"/>
      <c r="Z211" s="477" t="s">
        <v>85</v>
      </c>
      <c r="AA211" s="387"/>
      <c r="AB211" s="501"/>
      <c r="AC211" s="18">
        <v>47.002650127749234</v>
      </c>
      <c r="AD211" s="18">
        <v>52.557888195203148</v>
      </c>
      <c r="AE211" s="18" t="s">
        <v>27</v>
      </c>
      <c r="AF211" s="18" t="s">
        <v>27</v>
      </c>
      <c r="AG211" s="18" t="s">
        <v>27</v>
      </c>
      <c r="AH211" s="18">
        <v>3.3294945520460091E-2</v>
      </c>
      <c r="AI211" s="18" t="s">
        <v>27</v>
      </c>
      <c r="AJ211" s="18">
        <v>0.28779274419338274</v>
      </c>
      <c r="AK211" s="18" t="s">
        <v>27</v>
      </c>
      <c r="AL211" s="18">
        <v>0.118373987333789</v>
      </c>
      <c r="AM211" s="18" t="s">
        <v>27</v>
      </c>
      <c r="AN211" s="18" t="s">
        <v>27</v>
      </c>
      <c r="AO211" s="18" t="s">
        <v>27</v>
      </c>
      <c r="AP211" s="18" t="s">
        <v>27</v>
      </c>
      <c r="AQ211" s="18" t="s">
        <v>27</v>
      </c>
      <c r="AR211" s="18">
        <v>100.00000000000001</v>
      </c>
      <c r="AS211" s="18"/>
      <c r="AT211" s="72" t="s">
        <v>134</v>
      </c>
      <c r="AU211" s="18" t="str">
        <f t="shared" si="29"/>
        <v>po</v>
      </c>
      <c r="AV211" s="44">
        <f t="shared" si="30"/>
        <v>0.89430248706299942</v>
      </c>
      <c r="AW211" s="44">
        <f t="shared" si="31"/>
        <v>0.90203047510579604</v>
      </c>
      <c r="AX211" s="18"/>
      <c r="AY211" s="18"/>
    </row>
    <row r="212" spans="1:51" s="439" customFormat="1" x14ac:dyDescent="0.2">
      <c r="A212" s="86" t="s">
        <v>444</v>
      </c>
      <c r="B212" s="76" t="s">
        <v>451</v>
      </c>
      <c r="C212" s="76" t="s">
        <v>544</v>
      </c>
      <c r="D212" s="76" t="s">
        <v>535</v>
      </c>
      <c r="E212" s="164" t="s">
        <v>159</v>
      </c>
      <c r="F212" s="387"/>
      <c r="G212" s="387">
        <v>6</v>
      </c>
      <c r="H212" s="78">
        <v>60.588099999999997</v>
      </c>
      <c r="I212" s="78">
        <v>38.423099999999998</v>
      </c>
      <c r="J212" s="18" t="s">
        <v>27</v>
      </c>
      <c r="K212" s="18" t="s">
        <v>27</v>
      </c>
      <c r="L212" s="18" t="s">
        <v>27</v>
      </c>
      <c r="M212" s="18" t="s">
        <v>27</v>
      </c>
      <c r="N212" s="387"/>
      <c r="O212" s="18">
        <v>0.57830000000000004</v>
      </c>
      <c r="P212" s="18" t="s">
        <v>27</v>
      </c>
      <c r="Q212" s="18">
        <v>0.23549999999999999</v>
      </c>
      <c r="R212" s="18" t="s">
        <v>27</v>
      </c>
      <c r="S212" s="18" t="s">
        <v>27</v>
      </c>
      <c r="T212" s="18" t="s">
        <v>27</v>
      </c>
      <c r="U212" s="387"/>
      <c r="V212" s="387"/>
      <c r="W212" s="18"/>
      <c r="X212" s="18">
        <v>99.825000000000003</v>
      </c>
      <c r="Y212" s="477"/>
      <c r="Z212" s="477" t="s">
        <v>85</v>
      </c>
      <c r="AA212" s="387"/>
      <c r="AB212" s="501"/>
      <c r="AC212" s="18">
        <v>47.215611196193379</v>
      </c>
      <c r="AD212" s="18">
        <v>52.158489669440812</v>
      </c>
      <c r="AE212" s="18" t="s">
        <v>27</v>
      </c>
      <c r="AF212" s="18" t="s">
        <v>27</v>
      </c>
      <c r="AG212" s="18" t="s">
        <v>27</v>
      </c>
      <c r="AH212" s="18" t="s">
        <v>27</v>
      </c>
      <c r="AI212" s="18" t="s">
        <v>27</v>
      </c>
      <c r="AJ212" s="18">
        <v>0.42879182991027365</v>
      </c>
      <c r="AK212" s="18" t="s">
        <v>27</v>
      </c>
      <c r="AL212" s="18">
        <v>0.19710730445553801</v>
      </c>
      <c r="AM212" s="18" t="s">
        <v>27</v>
      </c>
      <c r="AN212" s="18" t="s">
        <v>27</v>
      </c>
      <c r="AO212" s="18" t="s">
        <v>27</v>
      </c>
      <c r="AP212" s="18" t="s">
        <v>27</v>
      </c>
      <c r="AQ212" s="18" t="s">
        <v>27</v>
      </c>
      <c r="AR212" s="18">
        <v>100</v>
      </c>
      <c r="AS212" s="18"/>
      <c r="AT212" s="72" t="s">
        <v>134</v>
      </c>
      <c r="AU212" s="18" t="str">
        <f t="shared" si="29"/>
        <v>po</v>
      </c>
      <c r="AV212" s="44">
        <f t="shared" si="30"/>
        <v>0.90523348155643735</v>
      </c>
      <c r="AW212" s="44">
        <f t="shared" si="31"/>
        <v>0.91723342899227189</v>
      </c>
      <c r="AX212" s="18"/>
      <c r="AY212" s="18"/>
    </row>
    <row r="213" spans="1:51" s="439" customFormat="1" x14ac:dyDescent="0.2">
      <c r="A213" s="86" t="s">
        <v>444</v>
      </c>
      <c r="B213" s="76" t="s">
        <v>451</v>
      </c>
      <c r="C213" s="76" t="s">
        <v>544</v>
      </c>
      <c r="D213" s="76" t="s">
        <v>535</v>
      </c>
      <c r="E213" s="164" t="s">
        <v>159</v>
      </c>
      <c r="F213" s="387"/>
      <c r="G213" s="387">
        <v>7</v>
      </c>
      <c r="H213" s="78">
        <v>60.741799999999998</v>
      </c>
      <c r="I213" s="78">
        <v>38.545699999999997</v>
      </c>
      <c r="J213" s="18" t="s">
        <v>27</v>
      </c>
      <c r="K213" s="18" t="s">
        <v>27</v>
      </c>
      <c r="L213" s="18" t="s">
        <v>27</v>
      </c>
      <c r="M213" s="18" t="s">
        <v>27</v>
      </c>
      <c r="N213" s="387"/>
      <c r="O213" s="18">
        <v>0.53010000000000002</v>
      </c>
      <c r="P213" s="18" t="s">
        <v>27</v>
      </c>
      <c r="Q213" s="18">
        <v>0.26719999999999999</v>
      </c>
      <c r="R213" s="18" t="s">
        <v>27</v>
      </c>
      <c r="S213" s="18" t="s">
        <v>27</v>
      </c>
      <c r="T213" s="18" t="s">
        <v>27</v>
      </c>
      <c r="U213" s="387"/>
      <c r="V213" s="387"/>
      <c r="W213" s="18"/>
      <c r="X213" s="18">
        <v>100.0848</v>
      </c>
      <c r="Y213" s="477"/>
      <c r="Z213" s="477" t="s">
        <v>85</v>
      </c>
      <c r="AA213" s="387"/>
      <c r="AB213" s="501"/>
      <c r="AC213" s="18">
        <v>47.204632610797084</v>
      </c>
      <c r="AD213" s="18">
        <v>52.180378518529523</v>
      </c>
      <c r="AE213" s="18" t="s">
        <v>27</v>
      </c>
      <c r="AF213" s="18" t="s">
        <v>27</v>
      </c>
      <c r="AG213" s="18" t="s">
        <v>27</v>
      </c>
      <c r="AH213" s="18" t="s">
        <v>27</v>
      </c>
      <c r="AI213" s="18" t="s">
        <v>27</v>
      </c>
      <c r="AJ213" s="18">
        <v>0.39196726247657765</v>
      </c>
      <c r="AK213" s="18" t="s">
        <v>27</v>
      </c>
      <c r="AL213" s="18">
        <v>0.22302160819680159</v>
      </c>
      <c r="AM213" s="18" t="s">
        <v>27</v>
      </c>
      <c r="AN213" s="18" t="s">
        <v>27</v>
      </c>
      <c r="AO213" s="18" t="s">
        <v>27</v>
      </c>
      <c r="AP213" s="18" t="s">
        <v>27</v>
      </c>
      <c r="AQ213" s="18" t="s">
        <v>27</v>
      </c>
      <c r="AR213" s="18">
        <v>100</v>
      </c>
      <c r="AS213" s="18"/>
      <c r="AT213" s="72" t="s">
        <v>134</v>
      </c>
      <c r="AU213" s="18" t="str">
        <f t="shared" si="29"/>
        <v>po</v>
      </c>
      <c r="AV213" s="44">
        <f t="shared" si="30"/>
        <v>0.90464335351715541</v>
      </c>
      <c r="AW213" s="44">
        <f t="shared" si="31"/>
        <v>0.9164291796865649</v>
      </c>
      <c r="AX213" s="18"/>
      <c r="AY213" s="18"/>
    </row>
    <row r="214" spans="1:51" s="439" customFormat="1" x14ac:dyDescent="0.2">
      <c r="A214" s="86" t="s">
        <v>444</v>
      </c>
      <c r="B214" s="76" t="s">
        <v>451</v>
      </c>
      <c r="C214" s="76" t="s">
        <v>544</v>
      </c>
      <c r="D214" s="76" t="s">
        <v>535</v>
      </c>
      <c r="E214" s="164" t="s">
        <v>158</v>
      </c>
      <c r="F214" s="387"/>
      <c r="G214" s="387">
        <v>8</v>
      </c>
      <c r="H214" s="78">
        <v>60.7438</v>
      </c>
      <c r="I214" s="78">
        <v>38.093699999999998</v>
      </c>
      <c r="J214" s="18" t="s">
        <v>27</v>
      </c>
      <c r="K214" s="18" t="s">
        <v>27</v>
      </c>
      <c r="L214" s="18" t="s">
        <v>27</v>
      </c>
      <c r="M214" s="18" t="s">
        <v>27</v>
      </c>
      <c r="N214" s="387"/>
      <c r="O214" s="18">
        <v>0.69499999999999995</v>
      </c>
      <c r="P214" s="18" t="s">
        <v>27</v>
      </c>
      <c r="Q214" s="18">
        <v>0.1573</v>
      </c>
      <c r="R214" s="18" t="s">
        <v>27</v>
      </c>
      <c r="S214" s="18" t="s">
        <v>27</v>
      </c>
      <c r="T214" s="18" t="s">
        <v>27</v>
      </c>
      <c r="U214" s="387"/>
      <c r="V214" s="387"/>
      <c r="W214" s="18"/>
      <c r="X214" s="18">
        <v>99.689800000000005</v>
      </c>
      <c r="Y214" s="477"/>
      <c r="Z214" s="477" t="s">
        <v>85</v>
      </c>
      <c r="AA214" s="387"/>
      <c r="AB214" s="501"/>
      <c r="AC214" s="18">
        <v>47.481641822450655</v>
      </c>
      <c r="AD214" s="18">
        <v>51.869403268496704</v>
      </c>
      <c r="AE214" s="18" t="s">
        <v>27</v>
      </c>
      <c r="AF214" s="18" t="s">
        <v>27</v>
      </c>
      <c r="AG214" s="18" t="s">
        <v>27</v>
      </c>
      <c r="AH214" s="18" t="s">
        <v>27</v>
      </c>
      <c r="AI214" s="18" t="s">
        <v>27</v>
      </c>
      <c r="AJ214" s="18">
        <v>0.51689651297645445</v>
      </c>
      <c r="AK214" s="18" t="s">
        <v>27</v>
      </c>
      <c r="AL214" s="18">
        <v>0.13205839607620212</v>
      </c>
      <c r="AM214" s="18" t="s">
        <v>27</v>
      </c>
      <c r="AN214" s="18" t="s">
        <v>27</v>
      </c>
      <c r="AO214" s="18" t="s">
        <v>27</v>
      </c>
      <c r="AP214" s="18" t="s">
        <v>27</v>
      </c>
      <c r="AQ214" s="18" t="s">
        <v>27</v>
      </c>
      <c r="AR214" s="18">
        <v>100.00000000000003</v>
      </c>
      <c r="AS214" s="18"/>
      <c r="AT214" s="72" t="s">
        <v>134</v>
      </c>
      <c r="AU214" s="18" t="str">
        <f t="shared" si="29"/>
        <v>po</v>
      </c>
      <c r="AV214" s="44">
        <f t="shared" si="30"/>
        <v>0.91540752024207317</v>
      </c>
      <c r="AW214" s="44">
        <f t="shared" si="31"/>
        <v>0.92791884422421744</v>
      </c>
      <c r="AX214" s="18"/>
      <c r="AY214" s="18"/>
    </row>
    <row r="215" spans="1:51" s="439" customFormat="1" x14ac:dyDescent="0.2">
      <c r="A215" s="86" t="s">
        <v>444</v>
      </c>
      <c r="B215" s="76" t="s">
        <v>451</v>
      </c>
      <c r="C215" s="76" t="s">
        <v>544</v>
      </c>
      <c r="D215" s="76" t="s">
        <v>535</v>
      </c>
      <c r="E215" s="164" t="s">
        <v>158</v>
      </c>
      <c r="F215" s="387"/>
      <c r="G215" s="387">
        <v>9</v>
      </c>
      <c r="H215" s="78">
        <v>60.319499999999998</v>
      </c>
      <c r="I215" s="78">
        <v>38.139299999999999</v>
      </c>
      <c r="J215" s="18" t="s">
        <v>27</v>
      </c>
      <c r="K215" s="18" t="s">
        <v>27</v>
      </c>
      <c r="L215" s="18" t="s">
        <v>27</v>
      </c>
      <c r="M215" s="18" t="s">
        <v>27</v>
      </c>
      <c r="N215" s="387"/>
      <c r="O215" s="18">
        <v>0.89739999999999998</v>
      </c>
      <c r="P215" s="18" t="s">
        <v>27</v>
      </c>
      <c r="Q215" s="18">
        <v>0.17169999999999999</v>
      </c>
      <c r="R215" s="18" t="s">
        <v>27</v>
      </c>
      <c r="S215" s="18" t="s">
        <v>27</v>
      </c>
      <c r="T215" s="18" t="s">
        <v>27</v>
      </c>
      <c r="U215" s="387"/>
      <c r="V215" s="387"/>
      <c r="W215" s="18"/>
      <c r="X215" s="18">
        <v>99.527900000000002</v>
      </c>
      <c r="Y215" s="477"/>
      <c r="Z215" s="477" t="s">
        <v>85</v>
      </c>
      <c r="AA215" s="387"/>
      <c r="AB215" s="501"/>
      <c r="AC215" s="18">
        <v>47.200460461171559</v>
      </c>
      <c r="AD215" s="18">
        <v>51.987094283355908</v>
      </c>
      <c r="AE215" s="18" t="s">
        <v>27</v>
      </c>
      <c r="AF215" s="18" t="s">
        <v>27</v>
      </c>
      <c r="AG215" s="18" t="s">
        <v>27</v>
      </c>
      <c r="AH215" s="18" t="s">
        <v>27</v>
      </c>
      <c r="AI215" s="18" t="s">
        <v>27</v>
      </c>
      <c r="AJ215" s="18">
        <v>0.66814326471269636</v>
      </c>
      <c r="AK215" s="18" t="s">
        <v>27</v>
      </c>
      <c r="AL215" s="18">
        <v>0.14430199075981512</v>
      </c>
      <c r="AM215" s="18" t="s">
        <v>27</v>
      </c>
      <c r="AN215" s="18" t="s">
        <v>27</v>
      </c>
      <c r="AO215" s="18" t="s">
        <v>27</v>
      </c>
      <c r="AP215" s="18" t="s">
        <v>27</v>
      </c>
      <c r="AQ215" s="18" t="s">
        <v>27</v>
      </c>
      <c r="AR215" s="18">
        <v>99.999999999999972</v>
      </c>
      <c r="AS215" s="18"/>
      <c r="AT215" s="72" t="s">
        <v>134</v>
      </c>
      <c r="AU215" s="18" t="str">
        <f t="shared" si="29"/>
        <v>po</v>
      </c>
      <c r="AV215" s="44">
        <f t="shared" si="30"/>
        <v>0.90792649814019655</v>
      </c>
      <c r="AW215" s="44">
        <f t="shared" si="31"/>
        <v>0.92355432398182313</v>
      </c>
      <c r="AX215" s="18"/>
      <c r="AY215" s="18"/>
    </row>
    <row r="216" spans="1:51" s="439" customFormat="1" x14ac:dyDescent="0.2">
      <c r="A216" s="86" t="s">
        <v>444</v>
      </c>
      <c r="B216" s="76" t="s">
        <v>451</v>
      </c>
      <c r="C216" s="76" t="s">
        <v>544</v>
      </c>
      <c r="D216" s="76" t="s">
        <v>535</v>
      </c>
      <c r="E216" s="164" t="s">
        <v>160</v>
      </c>
      <c r="F216" s="387"/>
      <c r="G216" s="387">
        <v>12</v>
      </c>
      <c r="H216" s="78">
        <v>60.362900000000003</v>
      </c>
      <c r="I216" s="78">
        <v>38.903599999999997</v>
      </c>
      <c r="J216" s="18" t="s">
        <v>27</v>
      </c>
      <c r="K216" s="18" t="s">
        <v>27</v>
      </c>
      <c r="L216" s="18" t="s">
        <v>27</v>
      </c>
      <c r="M216" s="18" t="s">
        <v>27</v>
      </c>
      <c r="N216" s="387"/>
      <c r="O216" s="18">
        <v>0.52659999999999996</v>
      </c>
      <c r="P216" s="18" t="s">
        <v>27</v>
      </c>
      <c r="Q216" s="18" t="s">
        <v>27</v>
      </c>
      <c r="R216" s="18" t="s">
        <v>27</v>
      </c>
      <c r="S216" s="18" t="s">
        <v>27</v>
      </c>
      <c r="T216" s="18" t="s">
        <v>27</v>
      </c>
      <c r="U216" s="387"/>
      <c r="V216" s="387"/>
      <c r="W216" s="18"/>
      <c r="X216" s="18">
        <v>99.79310000000001</v>
      </c>
      <c r="Y216" s="477"/>
      <c r="Z216" s="477" t="s">
        <v>85</v>
      </c>
      <c r="AA216" s="387"/>
      <c r="AB216" s="501"/>
      <c r="AC216" s="18">
        <v>46.926866422537671</v>
      </c>
      <c r="AD216" s="18">
        <v>52.683615748934933</v>
      </c>
      <c r="AE216" s="18" t="s">
        <v>27</v>
      </c>
      <c r="AF216" s="18" t="s">
        <v>27</v>
      </c>
      <c r="AG216" s="18" t="s">
        <v>27</v>
      </c>
      <c r="AH216" s="18" t="s">
        <v>27</v>
      </c>
      <c r="AI216" s="18" t="s">
        <v>27</v>
      </c>
      <c r="AJ216" s="18">
        <v>0.38951782852739847</v>
      </c>
      <c r="AK216" s="18" t="s">
        <v>27</v>
      </c>
      <c r="AL216" s="18" t="s">
        <v>27</v>
      </c>
      <c r="AM216" s="18" t="s">
        <v>27</v>
      </c>
      <c r="AN216" s="18" t="s">
        <v>27</v>
      </c>
      <c r="AO216" s="18" t="s">
        <v>27</v>
      </c>
      <c r="AP216" s="18" t="s">
        <v>27</v>
      </c>
      <c r="AQ216" s="18" t="s">
        <v>27</v>
      </c>
      <c r="AR216" s="18">
        <v>100</v>
      </c>
      <c r="AS216" s="18"/>
      <c r="AT216" s="72" t="s">
        <v>134</v>
      </c>
      <c r="AU216" s="18" t="str">
        <f t="shared" si="29"/>
        <v>po</v>
      </c>
      <c r="AV216" s="44">
        <f t="shared" si="30"/>
        <v>0.89072979816284459</v>
      </c>
      <c r="AW216" s="44">
        <f t="shared" si="31"/>
        <v>0.89812332692866903</v>
      </c>
      <c r="AX216" s="18"/>
      <c r="AY216" s="18"/>
    </row>
    <row r="217" spans="1:51" s="439" customFormat="1" x14ac:dyDescent="0.2">
      <c r="A217" s="86" t="s">
        <v>444</v>
      </c>
      <c r="B217" s="76" t="s">
        <v>451</v>
      </c>
      <c r="C217" s="76" t="s">
        <v>544</v>
      </c>
      <c r="D217" s="76" t="s">
        <v>535</v>
      </c>
      <c r="E217" s="164" t="s">
        <v>160</v>
      </c>
      <c r="F217" s="387"/>
      <c r="G217" s="387">
        <v>14</v>
      </c>
      <c r="H217" s="78">
        <v>60.358400000000003</v>
      </c>
      <c r="I217" s="78">
        <v>38.859400000000001</v>
      </c>
      <c r="J217" s="18" t="s">
        <v>27</v>
      </c>
      <c r="K217" s="18" t="s">
        <v>27</v>
      </c>
      <c r="L217" s="18" t="s">
        <v>27</v>
      </c>
      <c r="M217" s="18" t="s">
        <v>27</v>
      </c>
      <c r="N217" s="387"/>
      <c r="O217" s="18">
        <v>0.5534</v>
      </c>
      <c r="P217" s="18" t="s">
        <v>27</v>
      </c>
      <c r="Q217" s="18" t="s">
        <v>27</v>
      </c>
      <c r="R217" s="18" t="s">
        <v>27</v>
      </c>
      <c r="S217" s="18" t="s">
        <v>27</v>
      </c>
      <c r="T217" s="18" t="s">
        <v>27</v>
      </c>
      <c r="U217" s="387"/>
      <c r="V217" s="387"/>
      <c r="W217" s="18"/>
      <c r="X217" s="18">
        <v>99.771200000000007</v>
      </c>
      <c r="Y217" s="477"/>
      <c r="Z217" s="477" t="s">
        <v>85</v>
      </c>
      <c r="AA217" s="387"/>
      <c r="AB217" s="501"/>
      <c r="AC217" s="18">
        <v>46.943803109100465</v>
      </c>
      <c r="AD217" s="18">
        <v>52.646677251826326</v>
      </c>
      <c r="AE217" s="18" t="s">
        <v>27</v>
      </c>
      <c r="AF217" s="18" t="s">
        <v>27</v>
      </c>
      <c r="AG217" s="18" t="s">
        <v>27</v>
      </c>
      <c r="AH217" s="18" t="s">
        <v>27</v>
      </c>
      <c r="AI217" s="18" t="s">
        <v>27</v>
      </c>
      <c r="AJ217" s="18">
        <v>0.409519639073195</v>
      </c>
      <c r="AK217" s="18" t="s">
        <v>27</v>
      </c>
      <c r="AL217" s="18" t="s">
        <v>27</v>
      </c>
      <c r="AM217" s="18" t="s">
        <v>27</v>
      </c>
      <c r="AN217" s="18" t="s">
        <v>27</v>
      </c>
      <c r="AO217" s="18" t="s">
        <v>27</v>
      </c>
      <c r="AP217" s="18" t="s">
        <v>27</v>
      </c>
      <c r="AQ217" s="18" t="s">
        <v>27</v>
      </c>
      <c r="AR217" s="18">
        <v>99.999999999999986</v>
      </c>
      <c r="AS217" s="18"/>
      <c r="AT217" s="72" t="s">
        <v>134</v>
      </c>
      <c r="AU217" s="18" t="str">
        <f t="shared" si="29"/>
        <v>po</v>
      </c>
      <c r="AV217" s="44">
        <f t="shared" si="30"/>
        <v>0.89167646582048965</v>
      </c>
      <c r="AW217" s="44">
        <f t="shared" si="31"/>
        <v>0.89945510752116764</v>
      </c>
      <c r="AX217" s="18"/>
      <c r="AY217" s="18"/>
    </row>
    <row r="218" spans="1:51" s="439" customFormat="1" x14ac:dyDescent="0.2">
      <c r="A218" s="86" t="s">
        <v>444</v>
      </c>
      <c r="B218" s="76" t="s">
        <v>451</v>
      </c>
      <c r="C218" s="76" t="s">
        <v>544</v>
      </c>
      <c r="D218" s="76" t="s">
        <v>535</v>
      </c>
      <c r="E218" s="164" t="s">
        <v>185</v>
      </c>
      <c r="F218" s="387"/>
      <c r="G218" s="387">
        <v>15</v>
      </c>
      <c r="H218" s="78">
        <v>60.056100000000001</v>
      </c>
      <c r="I218" s="78">
        <v>38.632199999999997</v>
      </c>
      <c r="J218" s="18" t="s">
        <v>27</v>
      </c>
      <c r="K218" s="18" t="s">
        <v>27</v>
      </c>
      <c r="L218" s="18" t="s">
        <v>27</v>
      </c>
      <c r="M218" s="18">
        <v>3.9600000000000003E-2</v>
      </c>
      <c r="N218" s="387"/>
      <c r="O218" s="18">
        <v>0.66220000000000001</v>
      </c>
      <c r="P218" s="18" t="s">
        <v>27</v>
      </c>
      <c r="Q218" s="18">
        <v>3.3300000000000003E-2</v>
      </c>
      <c r="R218" s="18" t="s">
        <v>27</v>
      </c>
      <c r="S218" s="18" t="s">
        <v>27</v>
      </c>
      <c r="T218" s="18" t="s">
        <v>27</v>
      </c>
      <c r="U218" s="387"/>
      <c r="V218" s="387"/>
      <c r="W218" s="18"/>
      <c r="X218" s="18">
        <v>99.423399999999987</v>
      </c>
      <c r="Y218" s="477"/>
      <c r="Z218" s="477" t="s">
        <v>85</v>
      </c>
      <c r="AA218" s="387"/>
      <c r="AB218" s="501"/>
      <c r="AC218" s="18">
        <v>46.897822328038608</v>
      </c>
      <c r="AD218" s="18">
        <v>52.550798022912538</v>
      </c>
      <c r="AE218" s="18" t="s">
        <v>27</v>
      </c>
      <c r="AF218" s="18" t="s">
        <v>27</v>
      </c>
      <c r="AG218" s="18" t="s">
        <v>27</v>
      </c>
      <c r="AH218" s="18">
        <v>3.1434183722775406E-2</v>
      </c>
      <c r="AI218" s="18" t="s">
        <v>27</v>
      </c>
      <c r="AJ218" s="18">
        <v>0.49201659886982602</v>
      </c>
      <c r="AK218" s="18" t="s">
        <v>27</v>
      </c>
      <c r="AL218" s="18">
        <v>2.7928866456237673E-2</v>
      </c>
      <c r="AM218" s="18" t="s">
        <v>27</v>
      </c>
      <c r="AN218" s="18" t="s">
        <v>27</v>
      </c>
      <c r="AO218" s="18" t="s">
        <v>27</v>
      </c>
      <c r="AP218" s="18" t="s">
        <v>27</v>
      </c>
      <c r="AQ218" s="18" t="s">
        <v>27</v>
      </c>
      <c r="AR218" s="18">
        <v>99.999999999999986</v>
      </c>
      <c r="AS218" s="18"/>
      <c r="AT218" s="72" t="s">
        <v>134</v>
      </c>
      <c r="AU218" s="18" t="str">
        <f t="shared" si="29"/>
        <v>po</v>
      </c>
      <c r="AV218" s="44">
        <f t="shared" si="30"/>
        <v>0.89242835679851729</v>
      </c>
      <c r="AW218" s="44">
        <f t="shared" si="31"/>
        <v>0.90232250655242507</v>
      </c>
      <c r="AX218" s="18"/>
      <c r="AY218" s="18"/>
    </row>
    <row r="219" spans="1:51" s="439" customFormat="1" x14ac:dyDescent="0.2">
      <c r="A219" s="86" t="s">
        <v>444</v>
      </c>
      <c r="B219" s="76" t="s">
        <v>451</v>
      </c>
      <c r="C219" s="76" t="s">
        <v>544</v>
      </c>
      <c r="D219" s="76" t="s">
        <v>535</v>
      </c>
      <c r="E219" s="164" t="s">
        <v>185</v>
      </c>
      <c r="F219" s="387"/>
      <c r="G219" s="387">
        <v>17</v>
      </c>
      <c r="H219" s="78">
        <v>59.675600000000003</v>
      </c>
      <c r="I219" s="78">
        <v>38.920400000000001</v>
      </c>
      <c r="J219" s="18">
        <v>3.0499999999999999E-2</v>
      </c>
      <c r="K219" s="18" t="s">
        <v>27</v>
      </c>
      <c r="L219" s="18" t="s">
        <v>27</v>
      </c>
      <c r="M219" s="18" t="s">
        <v>27</v>
      </c>
      <c r="N219" s="387"/>
      <c r="O219" s="18">
        <v>0.77090000000000003</v>
      </c>
      <c r="P219" s="18">
        <v>0.1105</v>
      </c>
      <c r="Q219" s="18" t="s">
        <v>27</v>
      </c>
      <c r="R219" s="18" t="s">
        <v>27</v>
      </c>
      <c r="S219" s="18" t="s">
        <v>27</v>
      </c>
      <c r="T219" s="18" t="s">
        <v>27</v>
      </c>
      <c r="U219" s="387"/>
      <c r="V219" s="387"/>
      <c r="W219" s="18"/>
      <c r="X219" s="18">
        <v>99.507900000000006</v>
      </c>
      <c r="Y219" s="477"/>
      <c r="Z219" s="477" t="s">
        <v>85</v>
      </c>
      <c r="AA219" s="387"/>
      <c r="AB219" s="501"/>
      <c r="AC219" s="18">
        <v>46.486596820796365</v>
      </c>
      <c r="AD219" s="18">
        <v>52.813211624116775</v>
      </c>
      <c r="AE219" s="18">
        <v>4.7245030057827819E-2</v>
      </c>
      <c r="AF219" s="18" t="s">
        <v>27</v>
      </c>
      <c r="AG219" s="18" t="s">
        <v>27</v>
      </c>
      <c r="AH219" s="18" t="s">
        <v>27</v>
      </c>
      <c r="AI219" s="18" t="s">
        <v>27</v>
      </c>
      <c r="AJ219" s="18">
        <v>0.57137868104065204</v>
      </c>
      <c r="AK219" s="18">
        <v>8.1567843988389177E-2</v>
      </c>
      <c r="AL219" s="18" t="s">
        <v>27</v>
      </c>
      <c r="AM219" s="18" t="s">
        <v>27</v>
      </c>
      <c r="AN219" s="18" t="s">
        <v>27</v>
      </c>
      <c r="AO219" s="18" t="s">
        <v>27</v>
      </c>
      <c r="AP219" s="18" t="s">
        <v>27</v>
      </c>
      <c r="AQ219" s="18" t="s">
        <v>27</v>
      </c>
      <c r="AR219" s="18">
        <v>100.00000000000001</v>
      </c>
      <c r="AS219" s="18"/>
      <c r="AT219" s="72" t="s">
        <v>134</v>
      </c>
      <c r="AU219" s="18" t="str">
        <f t="shared" si="29"/>
        <v>po</v>
      </c>
      <c r="AV219" s="44">
        <f t="shared" si="30"/>
        <v>0.88020772437873462</v>
      </c>
      <c r="AW219" s="44">
        <f t="shared" si="31"/>
        <v>0.89257104228631057</v>
      </c>
      <c r="AX219" s="18"/>
      <c r="AY219" s="18"/>
    </row>
    <row r="220" spans="1:51" s="439" customFormat="1" x14ac:dyDescent="0.2">
      <c r="A220" s="86" t="s">
        <v>444</v>
      </c>
      <c r="B220" s="76" t="s">
        <v>451</v>
      </c>
      <c r="C220" s="76" t="s">
        <v>544</v>
      </c>
      <c r="D220" s="76" t="s">
        <v>535</v>
      </c>
      <c r="E220" s="164" t="s">
        <v>149</v>
      </c>
      <c r="F220" s="387"/>
      <c r="G220" s="387">
        <v>18</v>
      </c>
      <c r="H220" s="78">
        <v>60.851199999999999</v>
      </c>
      <c r="I220" s="78">
        <v>38.578499999999998</v>
      </c>
      <c r="J220" s="18" t="s">
        <v>27</v>
      </c>
      <c r="K220" s="18" t="s">
        <v>27</v>
      </c>
      <c r="L220" s="18" t="s">
        <v>27</v>
      </c>
      <c r="M220" s="18" t="s">
        <v>27</v>
      </c>
      <c r="N220" s="387"/>
      <c r="O220" s="18">
        <v>0.48870000000000002</v>
      </c>
      <c r="P220" s="18" t="s">
        <v>27</v>
      </c>
      <c r="Q220" s="18">
        <v>3.8300000000000001E-2</v>
      </c>
      <c r="R220" s="18" t="s">
        <v>27</v>
      </c>
      <c r="S220" s="18" t="s">
        <v>27</v>
      </c>
      <c r="T220" s="18" t="s">
        <v>27</v>
      </c>
      <c r="U220" s="387"/>
      <c r="V220" s="387"/>
      <c r="W220" s="18"/>
      <c r="X220" s="18">
        <v>99.956699999999998</v>
      </c>
      <c r="Y220" s="477"/>
      <c r="Z220" s="477" t="s">
        <v>85</v>
      </c>
      <c r="AA220" s="387"/>
      <c r="AB220" s="501"/>
      <c r="AC220" s="18">
        <v>47.333313976212246</v>
      </c>
      <c r="AD220" s="18">
        <v>52.273000105915898</v>
      </c>
      <c r="AE220" s="18" t="s">
        <v>27</v>
      </c>
      <c r="AF220" s="18" t="s">
        <v>27</v>
      </c>
      <c r="AG220" s="18" t="s">
        <v>27</v>
      </c>
      <c r="AH220" s="18" t="s">
        <v>27</v>
      </c>
      <c r="AI220" s="18" t="s">
        <v>27</v>
      </c>
      <c r="AJ220" s="18">
        <v>0.36168885873744683</v>
      </c>
      <c r="AK220" s="18" t="s">
        <v>27</v>
      </c>
      <c r="AL220" s="18">
        <v>3.1997059134411532E-2</v>
      </c>
      <c r="AM220" s="18" t="s">
        <v>27</v>
      </c>
      <c r="AN220" s="18" t="s">
        <v>27</v>
      </c>
      <c r="AO220" s="18" t="s">
        <v>27</v>
      </c>
      <c r="AP220" s="18" t="s">
        <v>27</v>
      </c>
      <c r="AQ220" s="18" t="s">
        <v>27</v>
      </c>
      <c r="AR220" s="18">
        <v>100</v>
      </c>
      <c r="AS220" s="18"/>
      <c r="AT220" s="72" t="s">
        <v>134</v>
      </c>
      <c r="AU220" s="18" t="str">
        <f t="shared" si="29"/>
        <v>po</v>
      </c>
      <c r="AV220" s="44">
        <f t="shared" si="30"/>
        <v>0.90550214987288224</v>
      </c>
      <c r="AW220" s="44">
        <f t="shared" si="31"/>
        <v>0.91303349334033512</v>
      </c>
      <c r="AX220" s="18"/>
      <c r="AY220" s="18"/>
    </row>
    <row r="221" spans="1:51" s="36" customFormat="1" ht="16" thickBot="1" x14ac:dyDescent="0.25">
      <c r="A221" s="66"/>
      <c r="B221" s="66"/>
      <c r="C221" s="66"/>
      <c r="D221" s="175"/>
      <c r="E221" s="175"/>
      <c r="F221" s="121"/>
      <c r="G221" s="121"/>
      <c r="H221" s="366"/>
      <c r="I221" s="366"/>
      <c r="J221" s="118"/>
      <c r="K221" s="118"/>
      <c r="L221" s="119"/>
      <c r="M221" s="119"/>
      <c r="N221" s="120"/>
      <c r="O221" s="119"/>
      <c r="P221" s="118"/>
      <c r="Q221" s="119"/>
      <c r="R221" s="119"/>
      <c r="S221" s="118"/>
      <c r="T221" s="118"/>
      <c r="U221" s="116"/>
      <c r="V221" s="116"/>
      <c r="W221" s="116"/>
      <c r="X221" s="118"/>
      <c r="Y221" s="21"/>
      <c r="Z221" s="23"/>
      <c r="AA221" s="116"/>
      <c r="AB221" s="501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23"/>
      <c r="AU221" s="62"/>
      <c r="AV221" s="86"/>
      <c r="AW221" s="399"/>
      <c r="AX221" s="53" t="s">
        <v>84</v>
      </c>
      <c r="AY221" s="62"/>
    </row>
    <row r="222" spans="1:51" s="36" customFormat="1" x14ac:dyDescent="0.2">
      <c r="A222" s="66"/>
      <c r="B222" s="66"/>
      <c r="C222" s="66"/>
      <c r="D222" s="175"/>
      <c r="E222" s="424" t="s">
        <v>554</v>
      </c>
      <c r="F222" s="336" t="s">
        <v>386</v>
      </c>
      <c r="G222" s="336" t="s">
        <v>511</v>
      </c>
      <c r="H222" s="364">
        <v>60.325492857142855</v>
      </c>
      <c r="I222" s="364">
        <v>38.701121428571426</v>
      </c>
      <c r="J222" s="100">
        <v>2.1785714285714286E-3</v>
      </c>
      <c r="K222" s="100" t="s">
        <v>27</v>
      </c>
      <c r="L222" s="100" t="s">
        <v>27</v>
      </c>
      <c r="M222" s="100">
        <v>3.1907142857142863E-2</v>
      </c>
      <c r="N222" s="100" t="s">
        <v>73</v>
      </c>
      <c r="O222" s="100">
        <v>0.63923571428571435</v>
      </c>
      <c r="P222" s="100">
        <v>1.6835714285714287E-2</v>
      </c>
      <c r="Q222" s="100">
        <v>0.11686428571428573</v>
      </c>
      <c r="R222" s="100" t="s">
        <v>27</v>
      </c>
      <c r="S222" s="100" t="s">
        <v>27</v>
      </c>
      <c r="T222" s="100" t="s">
        <v>27</v>
      </c>
      <c r="U222" s="467"/>
      <c r="V222" s="467"/>
      <c r="W222" s="467"/>
      <c r="X222" s="99">
        <v>99.833635714285705</v>
      </c>
      <c r="Y222" s="21"/>
      <c r="Z222" s="23"/>
      <c r="AA222" s="116"/>
      <c r="AB222" s="501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281" t="s">
        <v>556</v>
      </c>
      <c r="AU222" s="53" t="s">
        <v>129</v>
      </c>
      <c r="AV222" s="209">
        <f>AVERAGE(AV207:AV220)</f>
        <v>0.89490671356269214</v>
      </c>
      <c r="AW222" s="209">
        <f>AVERAGE(AW207:AW220)</f>
        <v>0.90603566805786684</v>
      </c>
      <c r="AX222" s="317">
        <f>COUNT(AV207:AV220)</f>
        <v>14</v>
      </c>
      <c r="AY222" s="62"/>
    </row>
    <row r="223" spans="1:51" s="36" customFormat="1" x14ac:dyDescent="0.2">
      <c r="A223" s="66"/>
      <c r="B223" s="66"/>
      <c r="C223" s="66"/>
      <c r="D223" s="175"/>
      <c r="E223" s="425"/>
      <c r="F223" s="387"/>
      <c r="G223" s="387" t="s">
        <v>83</v>
      </c>
      <c r="H223" s="78">
        <v>0.44069620700447593</v>
      </c>
      <c r="I223" s="78">
        <v>0.31969799493746237</v>
      </c>
      <c r="J223" s="18">
        <v>8.1514678783289433E-3</v>
      </c>
      <c r="K223" s="18" t="s">
        <v>27</v>
      </c>
      <c r="L223" s="18" t="s">
        <v>27</v>
      </c>
      <c r="M223" s="18">
        <v>5.671435124695192E-2</v>
      </c>
      <c r="N223" s="18" t="s">
        <v>73</v>
      </c>
      <c r="O223" s="18">
        <v>0.16379916693289967</v>
      </c>
      <c r="P223" s="18">
        <v>4.2892631734866273E-2</v>
      </c>
      <c r="Q223" s="18">
        <v>8.7699658863847105E-2</v>
      </c>
      <c r="R223" s="18" t="s">
        <v>27</v>
      </c>
      <c r="S223" s="18" t="s">
        <v>27</v>
      </c>
      <c r="T223" s="18" t="s">
        <v>27</v>
      </c>
      <c r="U223" s="116"/>
      <c r="V223" s="116"/>
      <c r="W223" s="116"/>
      <c r="X223" s="98">
        <v>0.36662083034349868</v>
      </c>
      <c r="Y223" s="21"/>
      <c r="Z223" s="118"/>
      <c r="AA223" s="116"/>
      <c r="AB223" s="501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53" t="s">
        <v>555</v>
      </c>
      <c r="AU223" s="53" t="s">
        <v>195</v>
      </c>
      <c r="AV223" s="209">
        <f>STDEV(AV207:AV220)</f>
        <v>1.1243354606293991E-2</v>
      </c>
      <c r="AW223" s="209">
        <f>STDEV(AW207:AW220)</f>
        <v>1.1822404896101294E-2</v>
      </c>
      <c r="AX223" s="62"/>
      <c r="AY223" s="62"/>
    </row>
    <row r="224" spans="1:51" s="36" customFormat="1" x14ac:dyDescent="0.2">
      <c r="A224" s="66"/>
      <c r="B224" s="66"/>
      <c r="C224" s="66"/>
      <c r="D224" s="175"/>
      <c r="E224" s="425"/>
      <c r="F224" s="121"/>
      <c r="G224" s="387" t="s">
        <v>82</v>
      </c>
      <c r="H224" s="366">
        <v>59.222499999999997</v>
      </c>
      <c r="I224" s="366">
        <v>38.093699999999998</v>
      </c>
      <c r="J224" s="119" t="s">
        <v>27</v>
      </c>
      <c r="K224" s="119" t="s">
        <v>27</v>
      </c>
      <c r="L224" s="119" t="s">
        <v>27</v>
      </c>
      <c r="M224" s="119" t="s">
        <v>27</v>
      </c>
      <c r="N224" s="119" t="s">
        <v>73</v>
      </c>
      <c r="O224" s="119">
        <v>0.38969999999999999</v>
      </c>
      <c r="P224" s="119" t="s">
        <v>27</v>
      </c>
      <c r="Q224" s="119" t="s">
        <v>27</v>
      </c>
      <c r="R224" s="119" t="s">
        <v>27</v>
      </c>
      <c r="S224" s="119" t="s">
        <v>27</v>
      </c>
      <c r="T224" s="119" t="s">
        <v>27</v>
      </c>
      <c r="U224" s="116"/>
      <c r="V224" s="116"/>
      <c r="W224" s="116"/>
      <c r="X224" s="344"/>
      <c r="Y224" s="21"/>
      <c r="Z224" s="118"/>
      <c r="AA224" s="116"/>
      <c r="AB224" s="501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23"/>
      <c r="AU224" s="53" t="s">
        <v>82</v>
      </c>
      <c r="AV224" s="209">
        <f>MIN(AV207:AV220)</f>
        <v>0.87759681529594591</v>
      </c>
      <c r="AW224" s="209">
        <f>MIN(AW207:AW220)</f>
        <v>0.89177476092194818</v>
      </c>
      <c r="AX224" s="62"/>
      <c r="AY224" s="62"/>
    </row>
    <row r="225" spans="1:51" s="36" customFormat="1" ht="16" thickBot="1" x14ac:dyDescent="0.25">
      <c r="A225" s="66"/>
      <c r="B225" s="66"/>
      <c r="C225" s="66"/>
      <c r="D225" s="175"/>
      <c r="E225" s="427"/>
      <c r="F225" s="342"/>
      <c r="G225" s="388" t="s">
        <v>81</v>
      </c>
      <c r="H225" s="367">
        <v>60.851199999999999</v>
      </c>
      <c r="I225" s="367">
        <v>39.134500000000003</v>
      </c>
      <c r="J225" s="343">
        <v>3.0499999999999999E-2</v>
      </c>
      <c r="K225" s="343" t="s">
        <v>27</v>
      </c>
      <c r="L225" s="343" t="s">
        <v>27</v>
      </c>
      <c r="M225" s="343">
        <v>0.2104</v>
      </c>
      <c r="N225" s="343" t="s">
        <v>73</v>
      </c>
      <c r="O225" s="343">
        <v>0.93140000000000001</v>
      </c>
      <c r="P225" s="343">
        <v>0.12520000000000001</v>
      </c>
      <c r="Q225" s="343">
        <v>0.26719999999999999</v>
      </c>
      <c r="R225" s="343" t="s">
        <v>27</v>
      </c>
      <c r="S225" s="343" t="s">
        <v>27</v>
      </c>
      <c r="T225" s="343" t="s">
        <v>27</v>
      </c>
      <c r="U225" s="469"/>
      <c r="V225" s="469"/>
      <c r="W225" s="469"/>
      <c r="X225" s="345"/>
      <c r="Y225" s="21"/>
      <c r="Z225" s="118"/>
      <c r="AA225" s="116"/>
      <c r="AB225" s="501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23"/>
      <c r="AU225" s="53" t="s">
        <v>81</v>
      </c>
      <c r="AV225" s="209">
        <f>MAX(AV207:AV220)</f>
        <v>0.91540752024207317</v>
      </c>
      <c r="AW225" s="209">
        <f>MAX(AW207:AW220)</f>
        <v>0.92791884422421744</v>
      </c>
      <c r="AX225" s="62"/>
      <c r="AY225" s="62"/>
    </row>
    <row r="226" spans="1:51" x14ac:dyDescent="0.2">
      <c r="A226" s="33"/>
      <c r="E226"/>
      <c r="G226"/>
      <c r="N226"/>
      <c r="T226" s="16"/>
      <c r="Y226" s="83"/>
      <c r="Z226"/>
      <c r="AB226" s="501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23"/>
      <c r="AU226" s="18"/>
      <c r="AX226" s="18"/>
      <c r="AY226" s="18"/>
    </row>
    <row r="227" spans="1:51" x14ac:dyDescent="0.2">
      <c r="A227" s="56" t="s">
        <v>444</v>
      </c>
      <c r="B227" s="142" t="s">
        <v>451</v>
      </c>
      <c r="C227" s="55" t="s">
        <v>173</v>
      </c>
      <c r="D227" s="55" t="s">
        <v>172</v>
      </c>
      <c r="E227" s="48"/>
      <c r="F227" s="55" t="s">
        <v>158</v>
      </c>
      <c r="G227" s="48" t="s">
        <v>363</v>
      </c>
      <c r="H227" s="157">
        <v>60.586799999999997</v>
      </c>
      <c r="I227" s="157">
        <v>37.198900000000002</v>
      </c>
      <c r="J227" s="20" t="s">
        <v>27</v>
      </c>
      <c r="K227" s="20" t="s">
        <v>27</v>
      </c>
      <c r="L227" s="20" t="s">
        <v>27</v>
      </c>
      <c r="M227" s="20" t="s">
        <v>27</v>
      </c>
      <c r="N227" s="48"/>
      <c r="O227" s="20">
        <v>1.3644000000000001</v>
      </c>
      <c r="P227" s="20" t="s">
        <v>27</v>
      </c>
      <c r="Q227" s="20">
        <v>2.6800000000000001E-2</v>
      </c>
      <c r="R227" s="20" t="s">
        <v>27</v>
      </c>
      <c r="S227" s="20" t="s">
        <v>27</v>
      </c>
      <c r="T227" s="109"/>
      <c r="U227" s="48"/>
      <c r="V227" s="48"/>
      <c r="W227" s="48"/>
      <c r="X227" s="20">
        <v>99.176899999999989</v>
      </c>
      <c r="Y227" s="54"/>
      <c r="Z227" s="124" t="s">
        <v>85</v>
      </c>
      <c r="AA227" s="48"/>
      <c r="AB227" s="508"/>
      <c r="AC227" s="20">
        <v>47.814499929255696</v>
      </c>
      <c r="AD227" s="20">
        <v>51.13826912600026</v>
      </c>
      <c r="AE227" s="20" t="s">
        <v>27</v>
      </c>
      <c r="AF227" s="20" t="s">
        <v>27</v>
      </c>
      <c r="AG227" s="20" t="s">
        <v>27</v>
      </c>
      <c r="AH227" s="20" t="s">
        <v>27</v>
      </c>
      <c r="AI227" s="20" t="s">
        <v>27</v>
      </c>
      <c r="AJ227" s="20">
        <v>1.024515046114963</v>
      </c>
      <c r="AK227" s="20" t="s">
        <v>27</v>
      </c>
      <c r="AL227" s="20">
        <v>2.271589862909602E-2</v>
      </c>
      <c r="AM227" s="20" t="s">
        <v>27</v>
      </c>
      <c r="AN227" s="20" t="s">
        <v>27</v>
      </c>
      <c r="AO227" s="20" t="s">
        <v>27</v>
      </c>
      <c r="AP227" s="20" t="s">
        <v>27</v>
      </c>
      <c r="AQ227" s="20" t="s">
        <v>27</v>
      </c>
      <c r="AR227" s="20">
        <v>100.00000000000001</v>
      </c>
      <c r="AS227" s="20"/>
      <c r="AT227" s="49" t="s">
        <v>131</v>
      </c>
      <c r="AU227" s="20" t="str">
        <f>Z227</f>
        <v>po</v>
      </c>
      <c r="AV227" s="56">
        <f>AC227/AD227</f>
        <v>0.93500426874920062</v>
      </c>
      <c r="AW227" s="195">
        <f>SUM(AC227,AJ227,AK227,AL227,AO227,AG227)/AD227</f>
        <v>0.95548268858315655</v>
      </c>
      <c r="AX227" s="20"/>
      <c r="AY227" s="327" t="s">
        <v>509</v>
      </c>
    </row>
    <row r="228" spans="1:51" x14ac:dyDescent="0.2">
      <c r="A228" s="44"/>
      <c r="B228" s="139"/>
      <c r="C228" s="3"/>
      <c r="D228" s="3"/>
      <c r="E228" s="1"/>
      <c r="F228" s="3"/>
      <c r="G228" s="1"/>
      <c r="H228" s="78"/>
      <c r="I228" s="78"/>
      <c r="J228" s="18"/>
      <c r="K228" s="18"/>
      <c r="L228" s="18"/>
      <c r="M228" s="18"/>
      <c r="N228" s="1"/>
      <c r="O228" s="18"/>
      <c r="P228" s="18"/>
      <c r="Q228" s="18"/>
      <c r="R228" s="18"/>
      <c r="S228" s="18"/>
      <c r="T228" s="2"/>
      <c r="U228" s="1"/>
      <c r="V228" s="1"/>
      <c r="W228" s="1"/>
      <c r="X228" s="18"/>
      <c r="Y228" s="74"/>
      <c r="Z228" s="118"/>
      <c r="AA228" s="1"/>
      <c r="AB228" s="501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23"/>
      <c r="AU228" s="18"/>
      <c r="AX228" s="18"/>
      <c r="AY228" s="329">
        <v>1</v>
      </c>
    </row>
    <row r="229" spans="1:51" x14ac:dyDescent="0.2">
      <c r="A229" s="44" t="s">
        <v>444</v>
      </c>
      <c r="B229" s="139" t="s">
        <v>451</v>
      </c>
      <c r="C229" s="3" t="s">
        <v>173</v>
      </c>
      <c r="D229" s="3" t="s">
        <v>172</v>
      </c>
      <c r="E229" s="1"/>
      <c r="F229" s="3" t="s">
        <v>160</v>
      </c>
      <c r="G229" s="1" t="s">
        <v>362</v>
      </c>
      <c r="H229" s="78">
        <v>62.231000000000002</v>
      </c>
      <c r="I229" s="78">
        <v>37.693199999999997</v>
      </c>
      <c r="J229" s="18">
        <v>2.8199999999999999E-2</v>
      </c>
      <c r="K229" s="18" t="s">
        <v>27</v>
      </c>
      <c r="L229" s="18" t="s">
        <v>27</v>
      </c>
      <c r="M229" s="18" t="s">
        <v>27</v>
      </c>
      <c r="N229" s="1"/>
      <c r="O229" s="18">
        <v>0.88380000000000003</v>
      </c>
      <c r="P229" s="18">
        <v>0.15840000000000001</v>
      </c>
      <c r="Q229" s="18">
        <v>2.6800000000000001E-2</v>
      </c>
      <c r="R229" s="18" t="s">
        <v>27</v>
      </c>
      <c r="S229" s="18" t="s">
        <v>27</v>
      </c>
      <c r="T229" s="2"/>
      <c r="U229" s="1"/>
      <c r="V229" s="1"/>
      <c r="W229" s="1"/>
      <c r="X229" s="18">
        <v>101.02139999999999</v>
      </c>
      <c r="Y229" s="74"/>
      <c r="Z229" s="118" t="s">
        <v>85</v>
      </c>
      <c r="AA229" s="1"/>
      <c r="AB229" s="501"/>
      <c r="AC229" s="18">
        <v>48.253678909156626</v>
      </c>
      <c r="AD229" s="18">
        <v>50.912096698222534</v>
      </c>
      <c r="AE229" s="18">
        <v>4.3480856406044661E-2</v>
      </c>
      <c r="AF229" s="18" t="s">
        <v>27</v>
      </c>
      <c r="AG229" s="18" t="s">
        <v>27</v>
      </c>
      <c r="AH229" s="18" t="s">
        <v>27</v>
      </c>
      <c r="AI229" s="18" t="s">
        <v>27</v>
      </c>
      <c r="AJ229" s="18">
        <v>0.65203765160580929</v>
      </c>
      <c r="AK229" s="18">
        <v>0.11638702660364858</v>
      </c>
      <c r="AL229" s="18">
        <v>2.2318858005346862E-2</v>
      </c>
      <c r="AM229" s="18" t="s">
        <v>27</v>
      </c>
      <c r="AN229" s="18" t="s">
        <v>27</v>
      </c>
      <c r="AO229" s="18" t="s">
        <v>27</v>
      </c>
      <c r="AP229" s="18" t="s">
        <v>27</v>
      </c>
      <c r="AQ229" s="18" t="s">
        <v>27</v>
      </c>
      <c r="AR229" s="18">
        <v>100.00000000000001</v>
      </c>
      <c r="AS229" s="18"/>
      <c r="AT229" s="281" t="s">
        <v>134</v>
      </c>
      <c r="AU229" s="53" t="str">
        <f t="shared" ref="AU229:AU261" si="32">Z229</f>
        <v>po</v>
      </c>
      <c r="AV229" s="44">
        <f t="shared" ref="AV229:AV261" si="33">AC229/AD229</f>
        <v>0.94778416208581096</v>
      </c>
      <c r="AW229" s="86">
        <f t="shared" ref="AW229:AW261" si="34">SUM(AC229,AJ229,AK229,AL229,AO229,AG229)/AD229</f>
        <v>0.9633157073863684</v>
      </c>
      <c r="AX229" s="18"/>
      <c r="AY229" s="18"/>
    </row>
    <row r="230" spans="1:51" x14ac:dyDescent="0.2">
      <c r="A230" s="44" t="s">
        <v>444</v>
      </c>
      <c r="B230" s="139" t="s">
        <v>451</v>
      </c>
      <c r="C230" s="3" t="s">
        <v>173</v>
      </c>
      <c r="D230" s="3" t="s">
        <v>172</v>
      </c>
      <c r="E230" s="1"/>
      <c r="F230" s="3" t="s">
        <v>158</v>
      </c>
      <c r="G230" s="1" t="s">
        <v>361</v>
      </c>
      <c r="H230" s="78">
        <v>62.745199999999997</v>
      </c>
      <c r="I230" s="78">
        <v>37.376100000000001</v>
      </c>
      <c r="J230" s="18" t="s">
        <v>27</v>
      </c>
      <c r="K230" s="18" t="s">
        <v>27</v>
      </c>
      <c r="L230" s="18" t="s">
        <v>27</v>
      </c>
      <c r="M230" s="18" t="s">
        <v>27</v>
      </c>
      <c r="N230" s="1"/>
      <c r="O230" s="18">
        <v>0.56950000000000001</v>
      </c>
      <c r="P230" s="18">
        <v>0.12690000000000001</v>
      </c>
      <c r="Q230" s="18" t="s">
        <v>27</v>
      </c>
      <c r="R230" s="18" t="s">
        <v>27</v>
      </c>
      <c r="S230" s="18" t="s">
        <v>27</v>
      </c>
      <c r="T230" s="2"/>
      <c r="U230" s="1"/>
      <c r="V230" s="1"/>
      <c r="W230" s="1"/>
      <c r="X230" s="18">
        <v>100.8177</v>
      </c>
      <c r="Y230" s="74"/>
      <c r="Z230" s="118" t="s">
        <v>85</v>
      </c>
      <c r="AA230" s="1"/>
      <c r="AB230" s="501"/>
      <c r="AC230" s="18">
        <v>48.823475860467148</v>
      </c>
      <c r="AD230" s="18">
        <v>50.661319091814917</v>
      </c>
      <c r="AE230" s="18" t="s">
        <v>27</v>
      </c>
      <c r="AF230" s="18" t="s">
        <v>27</v>
      </c>
      <c r="AG230" s="18" t="s">
        <v>27</v>
      </c>
      <c r="AH230" s="18" t="s">
        <v>27</v>
      </c>
      <c r="AI230" s="18" t="s">
        <v>27</v>
      </c>
      <c r="AJ230" s="18">
        <v>0.4216352793171978</v>
      </c>
      <c r="AK230" s="18">
        <v>9.3569768400718109E-2</v>
      </c>
      <c r="AL230" s="18" t="s">
        <v>27</v>
      </c>
      <c r="AM230" s="18" t="s">
        <v>27</v>
      </c>
      <c r="AN230" s="18" t="s">
        <v>27</v>
      </c>
      <c r="AO230" s="18" t="s">
        <v>27</v>
      </c>
      <c r="AP230" s="18" t="s">
        <v>27</v>
      </c>
      <c r="AQ230" s="18" t="s">
        <v>27</v>
      </c>
      <c r="AR230" s="18">
        <v>99.999999999999986</v>
      </c>
      <c r="AS230" s="18"/>
      <c r="AT230" s="281" t="s">
        <v>134</v>
      </c>
      <c r="AU230" s="53" t="str">
        <f t="shared" si="32"/>
        <v>po</v>
      </c>
      <c r="AV230" s="44">
        <f t="shared" si="33"/>
        <v>0.96372294949491955</v>
      </c>
      <c r="AW230" s="86">
        <f t="shared" si="34"/>
        <v>0.9738925435156397</v>
      </c>
      <c r="AX230" s="18"/>
      <c r="AY230" s="18"/>
    </row>
    <row r="231" spans="1:51" x14ac:dyDescent="0.2">
      <c r="A231" s="44" t="s">
        <v>444</v>
      </c>
      <c r="B231" s="139" t="s">
        <v>451</v>
      </c>
      <c r="C231" s="3" t="s">
        <v>173</v>
      </c>
      <c r="D231" s="3" t="s">
        <v>172</v>
      </c>
      <c r="E231" s="1"/>
      <c r="F231" s="3" t="s">
        <v>159</v>
      </c>
      <c r="G231" s="1" t="s">
        <v>360</v>
      </c>
      <c r="H231" s="78">
        <v>62.009799999999998</v>
      </c>
      <c r="I231" s="78">
        <v>37.154600000000002</v>
      </c>
      <c r="J231" s="18" t="s">
        <v>27</v>
      </c>
      <c r="K231" s="18" t="s">
        <v>27</v>
      </c>
      <c r="L231" s="18" t="s">
        <v>27</v>
      </c>
      <c r="M231" s="18" t="s">
        <v>27</v>
      </c>
      <c r="N231" s="1"/>
      <c r="O231" s="18">
        <v>0.40889999999999999</v>
      </c>
      <c r="P231" s="18" t="s">
        <v>27</v>
      </c>
      <c r="Q231" s="18">
        <v>4.8000000000000001E-2</v>
      </c>
      <c r="R231" s="18" t="s">
        <v>27</v>
      </c>
      <c r="S231" s="18" t="s">
        <v>27</v>
      </c>
      <c r="T231" s="2"/>
      <c r="U231" s="1"/>
      <c r="V231" s="1"/>
      <c r="W231" s="1"/>
      <c r="X231" s="18">
        <v>99.621300000000005</v>
      </c>
      <c r="Y231" s="74"/>
      <c r="Z231" s="118" t="s">
        <v>85</v>
      </c>
      <c r="AA231" s="1"/>
      <c r="AB231" s="501"/>
      <c r="AC231" s="18">
        <v>48.760705934871766</v>
      </c>
      <c r="AD231" s="18">
        <v>50.892826063104323</v>
      </c>
      <c r="AE231" s="18" t="s">
        <v>27</v>
      </c>
      <c r="AF231" s="18" t="s">
        <v>27</v>
      </c>
      <c r="AG231" s="18" t="s">
        <v>27</v>
      </c>
      <c r="AH231" s="18" t="s">
        <v>27</v>
      </c>
      <c r="AI231" s="18" t="s">
        <v>27</v>
      </c>
      <c r="AJ231" s="18">
        <v>0.30592980620464638</v>
      </c>
      <c r="AK231" s="18" t="s">
        <v>27</v>
      </c>
      <c r="AL231" s="18">
        <v>4.0538195819264669E-2</v>
      </c>
      <c r="AM231" s="18" t="s">
        <v>27</v>
      </c>
      <c r="AN231" s="18" t="s">
        <v>27</v>
      </c>
      <c r="AO231" s="18" t="s">
        <v>27</v>
      </c>
      <c r="AP231" s="18" t="s">
        <v>27</v>
      </c>
      <c r="AQ231" s="18" t="s">
        <v>27</v>
      </c>
      <c r="AR231" s="18">
        <v>100</v>
      </c>
      <c r="AS231" s="18"/>
      <c r="AT231" s="281" t="s">
        <v>134</v>
      </c>
      <c r="AU231" s="53" t="str">
        <f t="shared" si="32"/>
        <v>po</v>
      </c>
      <c r="AV231" s="44">
        <f t="shared" si="33"/>
        <v>0.9581056841766098</v>
      </c>
      <c r="AW231" s="86">
        <f t="shared" si="34"/>
        <v>0.96491348065453209</v>
      </c>
      <c r="AX231" s="18"/>
      <c r="AY231" s="18"/>
    </row>
    <row r="232" spans="1:51" x14ac:dyDescent="0.2">
      <c r="A232" s="44" t="s">
        <v>444</v>
      </c>
      <c r="B232" s="139" t="s">
        <v>451</v>
      </c>
      <c r="C232" s="3" t="s">
        <v>173</v>
      </c>
      <c r="D232" s="3" t="s">
        <v>172</v>
      </c>
      <c r="E232" s="1"/>
      <c r="F232" s="3" t="s">
        <v>154</v>
      </c>
      <c r="G232" s="1" t="s">
        <v>359</v>
      </c>
      <c r="H232" s="78">
        <v>61.639699999999998</v>
      </c>
      <c r="I232" s="78">
        <v>36.6828</v>
      </c>
      <c r="J232" s="18" t="s">
        <v>27</v>
      </c>
      <c r="K232" s="18" t="s">
        <v>27</v>
      </c>
      <c r="L232" s="18" t="s">
        <v>27</v>
      </c>
      <c r="M232" s="18" t="s">
        <v>27</v>
      </c>
      <c r="N232" s="1"/>
      <c r="O232" s="18">
        <v>0.34129999999999999</v>
      </c>
      <c r="P232" s="18" t="s">
        <v>27</v>
      </c>
      <c r="Q232" s="18" t="s">
        <v>27</v>
      </c>
      <c r="R232" s="18" t="s">
        <v>27</v>
      </c>
      <c r="S232" s="18" t="s">
        <v>27</v>
      </c>
      <c r="T232" s="2"/>
      <c r="U232" s="1"/>
      <c r="V232" s="1"/>
      <c r="W232" s="1"/>
      <c r="X232" s="18">
        <v>98.663799999999995</v>
      </c>
      <c r="Y232" s="74"/>
      <c r="Z232" s="118" t="s">
        <v>85</v>
      </c>
      <c r="AA232" s="1"/>
      <c r="AB232" s="501"/>
      <c r="AC232" s="18">
        <v>48.973319174295838</v>
      </c>
      <c r="AD232" s="18">
        <v>50.768674509197979</v>
      </c>
      <c r="AE232" s="18" t="s">
        <v>27</v>
      </c>
      <c r="AF232" s="18" t="s">
        <v>27</v>
      </c>
      <c r="AG232" s="18" t="s">
        <v>27</v>
      </c>
      <c r="AH232" s="18" t="s">
        <v>27</v>
      </c>
      <c r="AI232" s="18" t="s">
        <v>27</v>
      </c>
      <c r="AJ232" s="18">
        <v>0.25800631650620404</v>
      </c>
      <c r="AK232" s="18" t="s">
        <v>27</v>
      </c>
      <c r="AL232" s="18" t="s">
        <v>27</v>
      </c>
      <c r="AM232" s="18" t="s">
        <v>27</v>
      </c>
      <c r="AN232" s="18" t="s">
        <v>27</v>
      </c>
      <c r="AO232" s="18" t="s">
        <v>27</v>
      </c>
      <c r="AP232" s="18" t="s">
        <v>27</v>
      </c>
      <c r="AQ232" s="18" t="s">
        <v>27</v>
      </c>
      <c r="AR232" s="18">
        <v>100.00000000000001</v>
      </c>
      <c r="AS232" s="18"/>
      <c r="AT232" s="281" t="s">
        <v>134</v>
      </c>
      <c r="AU232" s="53" t="str">
        <f t="shared" si="32"/>
        <v>po</v>
      </c>
      <c r="AV232" s="44">
        <f t="shared" si="33"/>
        <v>0.96463655290868644</v>
      </c>
      <c r="AW232" s="86">
        <f t="shared" si="34"/>
        <v>0.96971855118814643</v>
      </c>
      <c r="AX232" s="18"/>
      <c r="AY232" s="18"/>
    </row>
    <row r="233" spans="1:51" x14ac:dyDescent="0.2">
      <c r="A233" s="44" t="s">
        <v>444</v>
      </c>
      <c r="B233" s="139" t="s">
        <v>451</v>
      </c>
      <c r="C233" s="3" t="s">
        <v>173</v>
      </c>
      <c r="D233" s="3" t="s">
        <v>172</v>
      </c>
      <c r="E233" s="1"/>
      <c r="F233" s="3" t="s">
        <v>160</v>
      </c>
      <c r="G233" s="1" t="s">
        <v>358</v>
      </c>
      <c r="H233" s="78">
        <v>63.202199999999998</v>
      </c>
      <c r="I233" s="78">
        <v>37.1554</v>
      </c>
      <c r="J233" s="18" t="s">
        <v>27</v>
      </c>
      <c r="K233" s="18" t="s">
        <v>27</v>
      </c>
      <c r="L233" s="18" t="s">
        <v>27</v>
      </c>
      <c r="M233" s="18" t="s">
        <v>27</v>
      </c>
      <c r="N233" s="1"/>
      <c r="O233" s="18">
        <v>0.27350000000000002</v>
      </c>
      <c r="P233" s="18" t="s">
        <v>27</v>
      </c>
      <c r="Q233" s="18" t="s">
        <v>27</v>
      </c>
      <c r="R233" s="18" t="s">
        <v>27</v>
      </c>
      <c r="S233" s="18" t="s">
        <v>27</v>
      </c>
      <c r="T233" s="2"/>
      <c r="U233" s="1"/>
      <c r="V233" s="1"/>
      <c r="W233" s="1"/>
      <c r="X233" s="18">
        <v>100.63109999999999</v>
      </c>
      <c r="Y233" s="74"/>
      <c r="Z233" s="118" t="s">
        <v>85</v>
      </c>
      <c r="AA233" s="1"/>
      <c r="AB233" s="501"/>
      <c r="AC233" s="18">
        <v>49.305428818557047</v>
      </c>
      <c r="AD233" s="18">
        <v>50.491562363590738</v>
      </c>
      <c r="AE233" s="18" t="s">
        <v>27</v>
      </c>
      <c r="AF233" s="18" t="s">
        <v>27</v>
      </c>
      <c r="AG233" s="18" t="s">
        <v>27</v>
      </c>
      <c r="AH233" s="18" t="s">
        <v>27</v>
      </c>
      <c r="AI233" s="18" t="s">
        <v>27</v>
      </c>
      <c r="AJ233" s="18">
        <v>0.20300881785222069</v>
      </c>
      <c r="AK233" s="18" t="s">
        <v>27</v>
      </c>
      <c r="AL233" s="18" t="s">
        <v>27</v>
      </c>
      <c r="AM233" s="18" t="s">
        <v>27</v>
      </c>
      <c r="AN233" s="18" t="s">
        <v>27</v>
      </c>
      <c r="AO233" s="18" t="s">
        <v>27</v>
      </c>
      <c r="AP233" s="18" t="s">
        <v>27</v>
      </c>
      <c r="AQ233" s="18" t="s">
        <v>27</v>
      </c>
      <c r="AR233" s="18">
        <v>100.00000000000001</v>
      </c>
      <c r="AS233" s="18"/>
      <c r="AT233" s="281" t="s">
        <v>134</v>
      </c>
      <c r="AU233" s="53" t="str">
        <f t="shared" si="32"/>
        <v>po</v>
      </c>
      <c r="AV233" s="44">
        <f t="shared" si="33"/>
        <v>0.97650828198794248</v>
      </c>
      <c r="AW233" s="86">
        <f t="shared" si="34"/>
        <v>0.98052893035668087</v>
      </c>
      <c r="AX233" s="18"/>
      <c r="AY233" s="18"/>
    </row>
    <row r="234" spans="1:51" x14ac:dyDescent="0.2">
      <c r="A234" s="44" t="s">
        <v>444</v>
      </c>
      <c r="B234" s="139" t="s">
        <v>451</v>
      </c>
      <c r="C234" s="3" t="s">
        <v>173</v>
      </c>
      <c r="D234" s="3" t="s">
        <v>172</v>
      </c>
      <c r="E234" s="1"/>
      <c r="F234" s="3" t="s">
        <v>182</v>
      </c>
      <c r="G234" s="1" t="s">
        <v>357</v>
      </c>
      <c r="H234" s="78">
        <v>62.262799999999999</v>
      </c>
      <c r="I234" s="78">
        <v>37.680199999999999</v>
      </c>
      <c r="J234" s="18" t="s">
        <v>27</v>
      </c>
      <c r="K234" s="18" t="s">
        <v>27</v>
      </c>
      <c r="L234" s="18" t="s">
        <v>27</v>
      </c>
      <c r="M234" s="18" t="s">
        <v>27</v>
      </c>
      <c r="N234" s="1"/>
      <c r="O234" s="18">
        <v>0.19239999999999999</v>
      </c>
      <c r="P234" s="18" t="s">
        <v>27</v>
      </c>
      <c r="Q234" s="18" t="s">
        <v>27</v>
      </c>
      <c r="R234" s="18" t="s">
        <v>27</v>
      </c>
      <c r="S234" s="18" t="s">
        <v>27</v>
      </c>
      <c r="T234" s="2"/>
      <c r="U234" s="1"/>
      <c r="V234" s="1"/>
      <c r="W234" s="1"/>
      <c r="X234" s="18">
        <v>100.1354</v>
      </c>
      <c r="Y234" s="74"/>
      <c r="Z234" s="118" t="s">
        <v>85</v>
      </c>
      <c r="AA234" s="1"/>
      <c r="AB234" s="501"/>
      <c r="AC234" s="18">
        <v>48.611412017504151</v>
      </c>
      <c r="AD234" s="18">
        <v>51.245662494478061</v>
      </c>
      <c r="AE234" s="18" t="s">
        <v>27</v>
      </c>
      <c r="AF234" s="18" t="s">
        <v>27</v>
      </c>
      <c r="AG234" s="18" t="s">
        <v>27</v>
      </c>
      <c r="AH234" s="18" t="s">
        <v>27</v>
      </c>
      <c r="AI234" s="18" t="s">
        <v>27</v>
      </c>
      <c r="AJ234" s="18">
        <v>0.14292548801779684</v>
      </c>
      <c r="AK234" s="18" t="s">
        <v>27</v>
      </c>
      <c r="AL234" s="18" t="s">
        <v>27</v>
      </c>
      <c r="AM234" s="18" t="s">
        <v>27</v>
      </c>
      <c r="AN234" s="18" t="s">
        <v>27</v>
      </c>
      <c r="AO234" s="18" t="s">
        <v>27</v>
      </c>
      <c r="AP234" s="18" t="s">
        <v>27</v>
      </c>
      <c r="AQ234" s="18" t="s">
        <v>27</v>
      </c>
      <c r="AR234" s="18">
        <v>100</v>
      </c>
      <c r="AS234" s="18"/>
      <c r="AT234" s="281" t="s">
        <v>134</v>
      </c>
      <c r="AU234" s="53" t="str">
        <f t="shared" si="32"/>
        <v>po</v>
      </c>
      <c r="AV234" s="44">
        <f t="shared" si="33"/>
        <v>0.94859564012353703</v>
      </c>
      <c r="AW234" s="86">
        <f t="shared" si="34"/>
        <v>0.95138466618078033</v>
      </c>
      <c r="AX234" s="18"/>
      <c r="AY234" s="18"/>
    </row>
    <row r="235" spans="1:51" x14ac:dyDescent="0.2">
      <c r="A235" s="44" t="s">
        <v>444</v>
      </c>
      <c r="B235" s="139" t="s">
        <v>451</v>
      </c>
      <c r="C235" s="3" t="s">
        <v>173</v>
      </c>
      <c r="D235" s="3" t="s">
        <v>172</v>
      </c>
      <c r="E235" s="1"/>
      <c r="F235" s="3" t="s">
        <v>159</v>
      </c>
      <c r="G235" s="1" t="s">
        <v>356</v>
      </c>
      <c r="H235" s="78">
        <v>62.981699999999996</v>
      </c>
      <c r="I235" s="78">
        <v>37.408999999999999</v>
      </c>
      <c r="J235" s="18" t="s">
        <v>27</v>
      </c>
      <c r="K235" s="18" t="s">
        <v>27</v>
      </c>
      <c r="L235" s="18" t="s">
        <v>27</v>
      </c>
      <c r="M235" s="18" t="s">
        <v>27</v>
      </c>
      <c r="N235" s="1"/>
      <c r="O235" s="18">
        <v>0.191</v>
      </c>
      <c r="P235" s="18" t="s">
        <v>27</v>
      </c>
      <c r="Q235" s="18">
        <v>3.85E-2</v>
      </c>
      <c r="R235" s="18" t="s">
        <v>27</v>
      </c>
      <c r="S235" s="18" t="s">
        <v>27</v>
      </c>
      <c r="T235" s="2"/>
      <c r="U235" s="1"/>
      <c r="V235" s="1"/>
      <c r="W235" s="1"/>
      <c r="X235" s="18">
        <v>100.6202</v>
      </c>
      <c r="Y235" s="74"/>
      <c r="Z235" s="118" t="s">
        <v>85</v>
      </c>
      <c r="AA235" s="1"/>
      <c r="AB235" s="501"/>
      <c r="AC235" s="18">
        <v>49.062943366045239</v>
      </c>
      <c r="AD235" s="18">
        <v>50.763276126017317</v>
      </c>
      <c r="AE235" s="18" t="s">
        <v>27</v>
      </c>
      <c r="AF235" s="18" t="s">
        <v>27</v>
      </c>
      <c r="AG235" s="18" t="s">
        <v>27</v>
      </c>
      <c r="AH235" s="18" t="s">
        <v>27</v>
      </c>
      <c r="AI235" s="18" t="s">
        <v>27</v>
      </c>
      <c r="AJ235" s="18">
        <v>0.14156882065510676</v>
      </c>
      <c r="AK235" s="18" t="s">
        <v>27</v>
      </c>
      <c r="AL235" s="18">
        <v>3.2211687282323473E-2</v>
      </c>
      <c r="AM235" s="18" t="s">
        <v>27</v>
      </c>
      <c r="AN235" s="18" t="s">
        <v>27</v>
      </c>
      <c r="AO235" s="18" t="s">
        <v>27</v>
      </c>
      <c r="AP235" s="18" t="s">
        <v>27</v>
      </c>
      <c r="AQ235" s="18" t="s">
        <v>27</v>
      </c>
      <c r="AR235" s="18">
        <v>100</v>
      </c>
      <c r="AS235" s="18"/>
      <c r="AT235" s="281" t="s">
        <v>134</v>
      </c>
      <c r="AU235" s="53" t="str">
        <f t="shared" si="32"/>
        <v>po</v>
      </c>
      <c r="AV235" s="44">
        <f t="shared" si="33"/>
        <v>0.9665046685373283</v>
      </c>
      <c r="AW235" s="86">
        <f t="shared" si="34"/>
        <v>0.96992801945553986</v>
      </c>
      <c r="AX235" s="18"/>
      <c r="AY235" s="18"/>
    </row>
    <row r="236" spans="1:51" x14ac:dyDescent="0.2">
      <c r="A236" s="44" t="s">
        <v>444</v>
      </c>
      <c r="B236" s="139" t="s">
        <v>451</v>
      </c>
      <c r="C236" s="3" t="s">
        <v>173</v>
      </c>
      <c r="D236" s="3" t="s">
        <v>172</v>
      </c>
      <c r="E236" s="1"/>
      <c r="F236" s="3" t="s">
        <v>185</v>
      </c>
      <c r="G236" s="1" t="s">
        <v>355</v>
      </c>
      <c r="H236" s="78">
        <v>63.440300000000001</v>
      </c>
      <c r="I236" s="78">
        <v>37.072400000000002</v>
      </c>
      <c r="J236" s="18">
        <v>2.9000000000000001E-2</v>
      </c>
      <c r="K236" s="18" t="s">
        <v>27</v>
      </c>
      <c r="L236" s="18" t="s">
        <v>27</v>
      </c>
      <c r="M236" s="18" t="s">
        <v>27</v>
      </c>
      <c r="N236" s="1"/>
      <c r="O236" s="18">
        <v>0.18629999999999999</v>
      </c>
      <c r="P236" s="18" t="s">
        <v>27</v>
      </c>
      <c r="Q236" s="18">
        <v>2.6200000000000001E-2</v>
      </c>
      <c r="R236" s="18" t="s">
        <v>27</v>
      </c>
      <c r="S236" s="18" t="s">
        <v>27</v>
      </c>
      <c r="T236" s="2"/>
      <c r="U236" s="1"/>
      <c r="V236" s="1"/>
      <c r="W236" s="1"/>
      <c r="X236" s="18">
        <v>100.7542</v>
      </c>
      <c r="Y236" s="74"/>
      <c r="Z236" s="118" t="s">
        <v>85</v>
      </c>
      <c r="AA236" s="1"/>
      <c r="AB236" s="501"/>
      <c r="AC236" s="18">
        <v>49.45400146502206</v>
      </c>
      <c r="AD236" s="18">
        <v>50.340930119057923</v>
      </c>
      <c r="AE236" s="18">
        <v>4.4953088796934958E-2</v>
      </c>
      <c r="AF236" s="18" t="s">
        <v>27</v>
      </c>
      <c r="AG236" s="18" t="s">
        <v>27</v>
      </c>
      <c r="AH236" s="18" t="s">
        <v>27</v>
      </c>
      <c r="AI236" s="18" t="s">
        <v>27</v>
      </c>
      <c r="AJ236" s="18">
        <v>0.1381796509796922</v>
      </c>
      <c r="AK236" s="18" t="s">
        <v>27</v>
      </c>
      <c r="AL236" s="18">
        <v>2.1935676143386998E-2</v>
      </c>
      <c r="AM236" s="18" t="s">
        <v>27</v>
      </c>
      <c r="AN236" s="18" t="s">
        <v>27</v>
      </c>
      <c r="AO236" s="18" t="s">
        <v>27</v>
      </c>
      <c r="AP236" s="18" t="s">
        <v>27</v>
      </c>
      <c r="AQ236" s="18" t="s">
        <v>27</v>
      </c>
      <c r="AR236" s="18">
        <v>100</v>
      </c>
      <c r="AS236" s="18"/>
      <c r="AT236" s="281" t="s">
        <v>134</v>
      </c>
      <c r="AU236" s="53" t="str">
        <f t="shared" si="32"/>
        <v>po</v>
      </c>
      <c r="AV236" s="44">
        <f t="shared" si="33"/>
        <v>0.98238156005583832</v>
      </c>
      <c r="AW236" s="86">
        <f t="shared" si="34"/>
        <v>0.98556217922088751</v>
      </c>
      <c r="AX236" s="18"/>
      <c r="AY236" s="18"/>
    </row>
    <row r="237" spans="1:51" x14ac:dyDescent="0.2">
      <c r="A237" s="44" t="s">
        <v>444</v>
      </c>
      <c r="B237" s="139" t="s">
        <v>451</v>
      </c>
      <c r="C237" s="3" t="s">
        <v>173</v>
      </c>
      <c r="D237" s="3" t="s">
        <v>172</v>
      </c>
      <c r="E237" s="1"/>
      <c r="F237" s="3" t="s">
        <v>182</v>
      </c>
      <c r="G237" s="1" t="s">
        <v>354</v>
      </c>
      <c r="H237" s="78">
        <v>62.069600000000001</v>
      </c>
      <c r="I237" s="78">
        <v>37.839700000000001</v>
      </c>
      <c r="J237" s="18" t="s">
        <v>27</v>
      </c>
      <c r="K237" s="18" t="s">
        <v>27</v>
      </c>
      <c r="L237" s="18" t="s">
        <v>27</v>
      </c>
      <c r="M237" s="18" t="s">
        <v>27</v>
      </c>
      <c r="N237" s="1"/>
      <c r="O237" s="18">
        <v>0.17610000000000001</v>
      </c>
      <c r="P237" s="18" t="s">
        <v>27</v>
      </c>
      <c r="Q237" s="18">
        <v>3.4700000000000002E-2</v>
      </c>
      <c r="R237" s="18" t="s">
        <v>27</v>
      </c>
      <c r="S237" s="18" t="s">
        <v>27</v>
      </c>
      <c r="T237" s="2"/>
      <c r="U237" s="1"/>
      <c r="V237" s="1"/>
      <c r="W237" s="1"/>
      <c r="X237" s="18">
        <v>100.12010000000001</v>
      </c>
      <c r="Y237" s="74"/>
      <c r="Z237" s="118" t="s">
        <v>85</v>
      </c>
      <c r="AA237" s="1"/>
      <c r="AB237" s="501"/>
      <c r="AC237" s="18">
        <v>48.420348599770833</v>
      </c>
      <c r="AD237" s="18">
        <v>51.419869903744683</v>
      </c>
      <c r="AE237" s="18" t="s">
        <v>27</v>
      </c>
      <c r="AF237" s="18" t="s">
        <v>27</v>
      </c>
      <c r="AG237" s="18" t="s">
        <v>27</v>
      </c>
      <c r="AH237" s="18" t="s">
        <v>27</v>
      </c>
      <c r="AI237" s="18" t="s">
        <v>27</v>
      </c>
      <c r="AJ237" s="18">
        <v>0.13070835479188778</v>
      </c>
      <c r="AK237" s="18" t="s">
        <v>27</v>
      </c>
      <c r="AL237" s="18">
        <v>2.9073141692615306E-2</v>
      </c>
      <c r="AM237" s="18" t="s">
        <v>27</v>
      </c>
      <c r="AN237" s="18" t="s">
        <v>27</v>
      </c>
      <c r="AO237" s="18" t="s">
        <v>27</v>
      </c>
      <c r="AP237" s="18" t="s">
        <v>27</v>
      </c>
      <c r="AQ237" s="18" t="s">
        <v>27</v>
      </c>
      <c r="AR237" s="18">
        <v>100.00000000000003</v>
      </c>
      <c r="AS237" s="18"/>
      <c r="AT237" s="281" t="s">
        <v>134</v>
      </c>
      <c r="AU237" s="53" t="str">
        <f t="shared" si="32"/>
        <v>po</v>
      </c>
      <c r="AV237" s="44">
        <f t="shared" si="33"/>
        <v>0.94166610476477675</v>
      </c>
      <c r="AW237" s="86">
        <f t="shared" si="34"/>
        <v>0.94477349295505419</v>
      </c>
      <c r="AX237" s="18"/>
      <c r="AY237" s="18"/>
    </row>
    <row r="238" spans="1:51" x14ac:dyDescent="0.2">
      <c r="A238" s="44" t="s">
        <v>444</v>
      </c>
      <c r="B238" s="139" t="s">
        <v>451</v>
      </c>
      <c r="C238" s="3" t="s">
        <v>173</v>
      </c>
      <c r="D238" s="3" t="s">
        <v>172</v>
      </c>
      <c r="E238" s="1"/>
      <c r="F238" s="3" t="s">
        <v>159</v>
      </c>
      <c r="G238" s="1" t="s">
        <v>353</v>
      </c>
      <c r="H238" s="78">
        <v>62.918300000000002</v>
      </c>
      <c r="I238" s="78">
        <v>37.506999999999998</v>
      </c>
      <c r="J238" s="18" t="s">
        <v>27</v>
      </c>
      <c r="K238" s="18" t="s">
        <v>27</v>
      </c>
      <c r="L238" s="18" t="s">
        <v>27</v>
      </c>
      <c r="M238" s="18" t="s">
        <v>27</v>
      </c>
      <c r="N238" s="1"/>
      <c r="O238" s="18">
        <v>0.17630000000000001</v>
      </c>
      <c r="P238" s="18" t="s">
        <v>27</v>
      </c>
      <c r="Q238" s="18">
        <v>2.6499999999999999E-2</v>
      </c>
      <c r="R238" s="18" t="s">
        <v>27</v>
      </c>
      <c r="S238" s="18" t="s">
        <v>27</v>
      </c>
      <c r="T238" s="2"/>
      <c r="U238" s="1"/>
      <c r="V238" s="1"/>
      <c r="W238" s="1"/>
      <c r="X238" s="18">
        <v>100.62809999999999</v>
      </c>
      <c r="Y238" s="74"/>
      <c r="Z238" s="118" t="s">
        <v>85</v>
      </c>
      <c r="AA238" s="1"/>
      <c r="AB238" s="501"/>
      <c r="AC238" s="18">
        <v>48.982862074741362</v>
      </c>
      <c r="AD238" s="18">
        <v>50.864388746654946</v>
      </c>
      <c r="AE238" s="18" t="s">
        <v>27</v>
      </c>
      <c r="AF238" s="18" t="s">
        <v>27</v>
      </c>
      <c r="AG238" s="18" t="s">
        <v>27</v>
      </c>
      <c r="AH238" s="18" t="s">
        <v>27</v>
      </c>
      <c r="AI238" s="18" t="s">
        <v>27</v>
      </c>
      <c r="AJ238" s="18">
        <v>0.13059138174541707</v>
      </c>
      <c r="AK238" s="18" t="s">
        <v>27</v>
      </c>
      <c r="AL238" s="18">
        <v>2.2157796858261927E-2</v>
      </c>
      <c r="AM238" s="18" t="s">
        <v>27</v>
      </c>
      <c r="AN238" s="18" t="s">
        <v>27</v>
      </c>
      <c r="AO238" s="18" t="s">
        <v>27</v>
      </c>
      <c r="AP238" s="18" t="s">
        <v>27</v>
      </c>
      <c r="AQ238" s="18" t="s">
        <v>27</v>
      </c>
      <c r="AR238" s="18">
        <v>99.999999999999986</v>
      </c>
      <c r="AS238" s="18"/>
      <c r="AT238" s="281" t="s">
        <v>134</v>
      </c>
      <c r="AU238" s="53" t="str">
        <f t="shared" si="32"/>
        <v>po</v>
      </c>
      <c r="AV238" s="44">
        <f t="shared" si="33"/>
        <v>0.9630089593470772</v>
      </c>
      <c r="AW238" s="86">
        <f t="shared" si="34"/>
        <v>0.96601202656891072</v>
      </c>
      <c r="AX238" s="18"/>
      <c r="AY238" s="18"/>
    </row>
    <row r="239" spans="1:51" x14ac:dyDescent="0.2">
      <c r="A239" s="44" t="s">
        <v>444</v>
      </c>
      <c r="B239" s="139" t="s">
        <v>451</v>
      </c>
      <c r="C239" s="3" t="s">
        <v>173</v>
      </c>
      <c r="D239" s="3" t="s">
        <v>172</v>
      </c>
      <c r="E239" s="1"/>
      <c r="F239" s="3" t="s">
        <v>185</v>
      </c>
      <c r="G239" s="1" t="s">
        <v>352</v>
      </c>
      <c r="H239" s="78">
        <v>61.837200000000003</v>
      </c>
      <c r="I239" s="78">
        <v>38.633299999999998</v>
      </c>
      <c r="J239" s="18">
        <v>2.8899999999999999E-2</v>
      </c>
      <c r="K239" s="18" t="s">
        <v>27</v>
      </c>
      <c r="L239" s="18" t="s">
        <v>27</v>
      </c>
      <c r="M239" s="18" t="s">
        <v>27</v>
      </c>
      <c r="N239" s="1"/>
      <c r="O239" s="18">
        <v>0.1709</v>
      </c>
      <c r="P239" s="18" t="s">
        <v>27</v>
      </c>
      <c r="Q239" s="18">
        <v>9.8199999999999996E-2</v>
      </c>
      <c r="R239" s="18" t="s">
        <v>27</v>
      </c>
      <c r="S239" s="18" t="s">
        <v>27</v>
      </c>
      <c r="T239" s="2"/>
      <c r="U239" s="1"/>
      <c r="V239" s="1"/>
      <c r="W239" s="1"/>
      <c r="X239" s="18">
        <v>100.7685</v>
      </c>
      <c r="Y239" s="74"/>
      <c r="Z239" s="118" t="s">
        <v>85</v>
      </c>
      <c r="AA239" s="1"/>
      <c r="AB239" s="501"/>
      <c r="AC239" s="18">
        <v>47.76555793835638</v>
      </c>
      <c r="AD239" s="18">
        <v>51.982979574064835</v>
      </c>
      <c r="AE239" s="18">
        <v>4.4390313507725668E-2</v>
      </c>
      <c r="AF239" s="18" t="s">
        <v>27</v>
      </c>
      <c r="AG239" s="18" t="s">
        <v>27</v>
      </c>
      <c r="AH239" s="18" t="s">
        <v>27</v>
      </c>
      <c r="AI239" s="18" t="s">
        <v>27</v>
      </c>
      <c r="AJ239" s="18">
        <v>0.12560361194667807</v>
      </c>
      <c r="AK239" s="18" t="s">
        <v>27</v>
      </c>
      <c r="AL239" s="18">
        <v>8.1468562124395835E-2</v>
      </c>
      <c r="AM239" s="18" t="s">
        <v>27</v>
      </c>
      <c r="AN239" s="18" t="s">
        <v>27</v>
      </c>
      <c r="AO239" s="18" t="s">
        <v>27</v>
      </c>
      <c r="AP239" s="18" t="s">
        <v>27</v>
      </c>
      <c r="AQ239" s="18" t="s">
        <v>27</v>
      </c>
      <c r="AR239" s="18">
        <v>100.00000000000001</v>
      </c>
      <c r="AS239" s="18"/>
      <c r="AT239" s="281" t="s">
        <v>134</v>
      </c>
      <c r="AU239" s="53" t="str">
        <f t="shared" si="32"/>
        <v>po</v>
      </c>
      <c r="AV239" s="44">
        <f t="shared" si="33"/>
        <v>0.91886918236959625</v>
      </c>
      <c r="AW239" s="86">
        <f t="shared" si="34"/>
        <v>0.92285264341334117</v>
      </c>
      <c r="AX239" s="18"/>
      <c r="AY239" s="18"/>
    </row>
    <row r="240" spans="1:51" x14ac:dyDescent="0.2">
      <c r="A240" s="44" t="s">
        <v>444</v>
      </c>
      <c r="B240" s="139" t="s">
        <v>451</v>
      </c>
      <c r="C240" s="3" t="s">
        <v>173</v>
      </c>
      <c r="D240" s="3" t="s">
        <v>172</v>
      </c>
      <c r="E240" s="1"/>
      <c r="F240" s="3" t="s">
        <v>158</v>
      </c>
      <c r="G240" s="1" t="s">
        <v>351</v>
      </c>
      <c r="H240" s="78">
        <v>62.568800000000003</v>
      </c>
      <c r="I240" s="78">
        <v>37.243899999999996</v>
      </c>
      <c r="J240" s="18" t="s">
        <v>27</v>
      </c>
      <c r="K240" s="18" t="s">
        <v>27</v>
      </c>
      <c r="L240" s="18" t="s">
        <v>27</v>
      </c>
      <c r="M240" s="18" t="s">
        <v>27</v>
      </c>
      <c r="N240" s="1"/>
      <c r="O240" s="18">
        <v>0.1661</v>
      </c>
      <c r="P240" s="18" t="s">
        <v>27</v>
      </c>
      <c r="Q240" s="18" t="s">
        <v>27</v>
      </c>
      <c r="R240" s="18" t="s">
        <v>27</v>
      </c>
      <c r="S240" s="18" t="s">
        <v>27</v>
      </c>
      <c r="T240" s="2"/>
      <c r="U240" s="1"/>
      <c r="V240" s="1"/>
      <c r="W240" s="1"/>
      <c r="X240" s="18">
        <v>99.978800000000007</v>
      </c>
      <c r="Y240" s="74"/>
      <c r="Z240" s="118" t="s">
        <v>85</v>
      </c>
      <c r="AA240" s="1"/>
      <c r="AB240" s="501"/>
      <c r="AC240" s="18">
        <v>49.033708112815916</v>
      </c>
      <c r="AD240" s="18">
        <v>50.842440301492054</v>
      </c>
      <c r="AE240" s="18" t="s">
        <v>27</v>
      </c>
      <c r="AF240" s="18" t="s">
        <v>27</v>
      </c>
      <c r="AG240" s="18" t="s">
        <v>27</v>
      </c>
      <c r="AH240" s="18" t="s">
        <v>27</v>
      </c>
      <c r="AI240" s="18" t="s">
        <v>27</v>
      </c>
      <c r="AJ240" s="18">
        <v>0.12385158569203777</v>
      </c>
      <c r="AK240" s="18" t="s">
        <v>27</v>
      </c>
      <c r="AL240" s="18" t="s">
        <v>27</v>
      </c>
      <c r="AM240" s="18" t="s">
        <v>27</v>
      </c>
      <c r="AN240" s="18" t="s">
        <v>27</v>
      </c>
      <c r="AO240" s="18" t="s">
        <v>27</v>
      </c>
      <c r="AP240" s="18" t="s">
        <v>27</v>
      </c>
      <c r="AQ240" s="18" t="s">
        <v>27</v>
      </c>
      <c r="AR240" s="18">
        <v>100.00000000000001</v>
      </c>
      <c r="AS240" s="18"/>
      <c r="AT240" s="281" t="s">
        <v>134</v>
      </c>
      <c r="AU240" s="53" t="str">
        <f t="shared" si="32"/>
        <v>po</v>
      </c>
      <c r="AV240" s="44">
        <f t="shared" si="33"/>
        <v>0.96442475660195526</v>
      </c>
      <c r="AW240" s="86">
        <f t="shared" si="34"/>
        <v>0.96686074482277251</v>
      </c>
      <c r="AX240" s="18"/>
      <c r="AY240" s="18"/>
    </row>
    <row r="241" spans="1:51" x14ac:dyDescent="0.2">
      <c r="A241" s="44" t="s">
        <v>444</v>
      </c>
      <c r="B241" s="139" t="s">
        <v>451</v>
      </c>
      <c r="C241" s="3" t="s">
        <v>173</v>
      </c>
      <c r="D241" s="3" t="s">
        <v>172</v>
      </c>
      <c r="E241" s="1"/>
      <c r="F241" s="3" t="s">
        <v>182</v>
      </c>
      <c r="G241" s="1" t="s">
        <v>350</v>
      </c>
      <c r="H241" s="78">
        <v>63.116599999999998</v>
      </c>
      <c r="I241" s="78">
        <v>37.174900000000001</v>
      </c>
      <c r="J241" s="18" t="s">
        <v>27</v>
      </c>
      <c r="K241" s="18" t="s">
        <v>27</v>
      </c>
      <c r="L241" s="18" t="s">
        <v>27</v>
      </c>
      <c r="M241" s="18" t="s">
        <v>27</v>
      </c>
      <c r="N241" s="1"/>
      <c r="O241" s="18">
        <v>0.16539999999999999</v>
      </c>
      <c r="P241" s="18" t="s">
        <v>27</v>
      </c>
      <c r="Q241" s="18" t="s">
        <v>27</v>
      </c>
      <c r="R241" s="18" t="s">
        <v>27</v>
      </c>
      <c r="S241" s="18" t="s">
        <v>27</v>
      </c>
      <c r="T241" s="2"/>
      <c r="U241" s="1"/>
      <c r="V241" s="1"/>
      <c r="W241" s="1"/>
      <c r="X241" s="18">
        <v>100.4569</v>
      </c>
      <c r="Y241" s="74"/>
      <c r="Z241" s="118" t="s">
        <v>85</v>
      </c>
      <c r="AA241" s="1"/>
      <c r="AB241" s="501"/>
      <c r="AC241" s="18">
        <v>49.298063368183911</v>
      </c>
      <c r="AD241" s="18">
        <v>50.579018261088557</v>
      </c>
      <c r="AE241" s="18" t="s">
        <v>27</v>
      </c>
      <c r="AF241" s="18" t="s">
        <v>27</v>
      </c>
      <c r="AG241" s="18" t="s">
        <v>27</v>
      </c>
      <c r="AH241" s="18" t="s">
        <v>27</v>
      </c>
      <c r="AI241" s="18" t="s">
        <v>27</v>
      </c>
      <c r="AJ241" s="18">
        <v>0.12291837072754425</v>
      </c>
      <c r="AK241" s="18" t="s">
        <v>27</v>
      </c>
      <c r="AL241" s="18" t="s">
        <v>27</v>
      </c>
      <c r="AM241" s="18" t="s">
        <v>27</v>
      </c>
      <c r="AN241" s="18" t="s">
        <v>27</v>
      </c>
      <c r="AO241" s="18" t="s">
        <v>27</v>
      </c>
      <c r="AP241" s="18" t="s">
        <v>27</v>
      </c>
      <c r="AQ241" s="18" t="s">
        <v>27</v>
      </c>
      <c r="AR241" s="18">
        <v>100.00000000000001</v>
      </c>
      <c r="AS241" s="18"/>
      <c r="AT241" s="281" t="s">
        <v>134</v>
      </c>
      <c r="AU241" s="53" t="str">
        <f t="shared" si="32"/>
        <v>po</v>
      </c>
      <c r="AV241" s="44">
        <f t="shared" si="33"/>
        <v>0.97467418433682584</v>
      </c>
      <c r="AW241" s="86">
        <f t="shared" si="34"/>
        <v>0.9771044088637838</v>
      </c>
      <c r="AX241" s="18"/>
      <c r="AY241" s="18"/>
    </row>
    <row r="242" spans="1:51" x14ac:dyDescent="0.2">
      <c r="A242" s="44" t="s">
        <v>444</v>
      </c>
      <c r="B242" s="139" t="s">
        <v>451</v>
      </c>
      <c r="C242" s="3" t="s">
        <v>173</v>
      </c>
      <c r="D242" s="3" t="s">
        <v>172</v>
      </c>
      <c r="E242" s="1"/>
      <c r="F242" s="3" t="s">
        <v>160</v>
      </c>
      <c r="G242" s="1" t="s">
        <v>349</v>
      </c>
      <c r="H242" s="78">
        <v>62.183999999999997</v>
      </c>
      <c r="I242" s="78">
        <v>36.930900000000001</v>
      </c>
      <c r="J242" s="18">
        <v>0.15809999999999999</v>
      </c>
      <c r="K242" s="18" t="s">
        <v>27</v>
      </c>
      <c r="L242" s="18" t="s">
        <v>27</v>
      </c>
      <c r="M242" s="18" t="s">
        <v>27</v>
      </c>
      <c r="N242" s="1"/>
      <c r="O242" s="18">
        <v>0.16109999999999999</v>
      </c>
      <c r="P242" s="18" t="s">
        <v>27</v>
      </c>
      <c r="Q242" s="18">
        <v>4.2700000000000002E-2</v>
      </c>
      <c r="R242" s="18" t="s">
        <v>27</v>
      </c>
      <c r="S242" s="18" t="s">
        <v>27</v>
      </c>
      <c r="T242" s="2"/>
      <c r="U242" s="1"/>
      <c r="V242" s="1"/>
      <c r="W242" s="1"/>
      <c r="X242" s="18">
        <v>99.476800000000011</v>
      </c>
      <c r="Y242" s="74"/>
      <c r="Z242" s="118" t="s">
        <v>85</v>
      </c>
      <c r="AA242" s="1"/>
      <c r="AB242" s="501"/>
      <c r="AC242" s="18">
        <v>48.952561362246257</v>
      </c>
      <c r="AD242" s="18">
        <v>50.643181494555222</v>
      </c>
      <c r="AE242" s="18">
        <v>0.24748789774810079</v>
      </c>
      <c r="AF242" s="18" t="s">
        <v>27</v>
      </c>
      <c r="AG242" s="18" t="s">
        <v>27</v>
      </c>
      <c r="AH242" s="18" t="s">
        <v>27</v>
      </c>
      <c r="AI242" s="18" t="s">
        <v>27</v>
      </c>
      <c r="AJ242" s="18">
        <v>0.12066667154084927</v>
      </c>
      <c r="AK242" s="18" t="s">
        <v>27</v>
      </c>
      <c r="AL242" s="18">
        <v>3.6102573909565408E-2</v>
      </c>
      <c r="AM242" s="18" t="s">
        <v>27</v>
      </c>
      <c r="AN242" s="18" t="s">
        <v>27</v>
      </c>
      <c r="AO242" s="18" t="s">
        <v>27</v>
      </c>
      <c r="AP242" s="18" t="s">
        <v>27</v>
      </c>
      <c r="AQ242" s="18" t="s">
        <v>27</v>
      </c>
      <c r="AR242" s="18">
        <v>99.999999999999986</v>
      </c>
      <c r="AS242" s="18"/>
      <c r="AT242" s="281" t="s">
        <v>134</v>
      </c>
      <c r="AU242" s="53" t="str">
        <f t="shared" si="32"/>
        <v>po</v>
      </c>
      <c r="AV242" s="44">
        <f t="shared" si="33"/>
        <v>0.96661702360680624</v>
      </c>
      <c r="AW242" s="86">
        <f t="shared" si="34"/>
        <v>0.96971258831707763</v>
      </c>
      <c r="AX242" s="18"/>
      <c r="AY242" s="18"/>
    </row>
    <row r="243" spans="1:51" x14ac:dyDescent="0.2">
      <c r="A243" s="44" t="s">
        <v>444</v>
      </c>
      <c r="B243" s="139" t="s">
        <v>451</v>
      </c>
      <c r="C243" s="3" t="s">
        <v>173</v>
      </c>
      <c r="D243" s="3" t="s">
        <v>172</v>
      </c>
      <c r="E243" s="1"/>
      <c r="F243" s="3" t="s">
        <v>185</v>
      </c>
      <c r="G243" s="1" t="s">
        <v>348</v>
      </c>
      <c r="H243" s="78">
        <v>63.126399999999997</v>
      </c>
      <c r="I243" s="78">
        <v>37.308199999999999</v>
      </c>
      <c r="J243" s="18" t="s">
        <v>27</v>
      </c>
      <c r="K243" s="18" t="s">
        <v>27</v>
      </c>
      <c r="L243" s="18" t="s">
        <v>27</v>
      </c>
      <c r="M243" s="18" t="s">
        <v>27</v>
      </c>
      <c r="N243" s="1"/>
      <c r="O243" s="18">
        <v>0.15820000000000001</v>
      </c>
      <c r="P243" s="18" t="s">
        <v>27</v>
      </c>
      <c r="Q243" s="18">
        <v>5.96E-2</v>
      </c>
      <c r="R243" s="18" t="s">
        <v>27</v>
      </c>
      <c r="S243" s="18" t="s">
        <v>27</v>
      </c>
      <c r="T243" s="2"/>
      <c r="U243" s="1"/>
      <c r="V243" s="1"/>
      <c r="W243" s="1"/>
      <c r="X243" s="18">
        <v>100.65239999999999</v>
      </c>
      <c r="Y243" s="74"/>
      <c r="Z243" s="118" t="s">
        <v>85</v>
      </c>
      <c r="AA243" s="1"/>
      <c r="AB243" s="501"/>
      <c r="AC243" s="18">
        <v>49.190776271126289</v>
      </c>
      <c r="AD243" s="18">
        <v>50.642049482778027</v>
      </c>
      <c r="AE243" s="18" t="s">
        <v>27</v>
      </c>
      <c r="AF243" s="18" t="s">
        <v>27</v>
      </c>
      <c r="AG243" s="18" t="s">
        <v>27</v>
      </c>
      <c r="AH243" s="18" t="s">
        <v>27</v>
      </c>
      <c r="AI243" s="18" t="s">
        <v>27</v>
      </c>
      <c r="AJ243" s="18">
        <v>0.11729355776313496</v>
      </c>
      <c r="AK243" s="18" t="s">
        <v>27</v>
      </c>
      <c r="AL243" s="18">
        <v>4.988068833252559E-2</v>
      </c>
      <c r="AM243" s="18" t="s">
        <v>27</v>
      </c>
      <c r="AN243" s="18" t="s">
        <v>27</v>
      </c>
      <c r="AO243" s="18" t="s">
        <v>27</v>
      </c>
      <c r="AP243" s="18" t="s">
        <v>27</v>
      </c>
      <c r="AQ243" s="18" t="s">
        <v>27</v>
      </c>
      <c r="AR243" s="18">
        <v>99.999999999999972</v>
      </c>
      <c r="AS243" s="18"/>
      <c r="AT243" s="281" t="s">
        <v>134</v>
      </c>
      <c r="AU243" s="53" t="str">
        <f t="shared" si="32"/>
        <v>po</v>
      </c>
      <c r="AV243" s="44">
        <f t="shared" si="33"/>
        <v>0.97134252609296001</v>
      </c>
      <c r="AW243" s="86">
        <f t="shared" si="34"/>
        <v>0.97464362168058061</v>
      </c>
      <c r="AX243" s="18"/>
      <c r="AY243" s="18"/>
    </row>
    <row r="244" spans="1:51" x14ac:dyDescent="0.2">
      <c r="A244" s="44" t="s">
        <v>444</v>
      </c>
      <c r="B244" s="139" t="s">
        <v>451</v>
      </c>
      <c r="C244" s="3" t="s">
        <v>173</v>
      </c>
      <c r="D244" s="3" t="s">
        <v>172</v>
      </c>
      <c r="E244" s="1"/>
      <c r="F244" s="3" t="s">
        <v>185</v>
      </c>
      <c r="G244" s="1" t="s">
        <v>347</v>
      </c>
      <c r="H244" s="78">
        <v>63.268099999999997</v>
      </c>
      <c r="I244" s="78">
        <v>37.076900000000002</v>
      </c>
      <c r="J244" s="18" t="s">
        <v>27</v>
      </c>
      <c r="K244" s="18" t="s">
        <v>27</v>
      </c>
      <c r="L244" s="18" t="s">
        <v>27</v>
      </c>
      <c r="M244" s="18" t="s">
        <v>27</v>
      </c>
      <c r="N244" s="1"/>
      <c r="O244" s="18">
        <v>0.15640000000000001</v>
      </c>
      <c r="P244" s="18" t="s">
        <v>27</v>
      </c>
      <c r="Q244" s="18">
        <v>0.1734</v>
      </c>
      <c r="R244" s="18" t="s">
        <v>27</v>
      </c>
      <c r="S244" s="18" t="s">
        <v>27</v>
      </c>
      <c r="T244" s="2"/>
      <c r="U244" s="1"/>
      <c r="V244" s="1"/>
      <c r="W244" s="1"/>
      <c r="X244" s="18">
        <v>100.6748</v>
      </c>
      <c r="Y244" s="74"/>
      <c r="Z244" s="118" t="s">
        <v>85</v>
      </c>
      <c r="AA244" s="1"/>
      <c r="AB244" s="501"/>
      <c r="AC244" s="18">
        <v>49.355308052216884</v>
      </c>
      <c r="AD244" s="18">
        <v>50.38332371876426</v>
      </c>
      <c r="AE244" s="18" t="s">
        <v>27</v>
      </c>
      <c r="AF244" s="18" t="s">
        <v>27</v>
      </c>
      <c r="AG244" s="18" t="s">
        <v>27</v>
      </c>
      <c r="AH244" s="18" t="s">
        <v>27</v>
      </c>
      <c r="AI244" s="18" t="s">
        <v>27</v>
      </c>
      <c r="AJ244" s="18">
        <v>0.11608626824131793</v>
      </c>
      <c r="AK244" s="18" t="s">
        <v>27</v>
      </c>
      <c r="AL244" s="18">
        <v>0.14528196077755307</v>
      </c>
      <c r="AM244" s="18" t="s">
        <v>27</v>
      </c>
      <c r="AN244" s="18" t="s">
        <v>27</v>
      </c>
      <c r="AO244" s="18" t="s">
        <v>27</v>
      </c>
      <c r="AP244" s="18" t="s">
        <v>27</v>
      </c>
      <c r="AQ244" s="18" t="s">
        <v>27</v>
      </c>
      <c r="AR244" s="18">
        <v>100.00000000000001</v>
      </c>
      <c r="AS244" s="18"/>
      <c r="AT244" s="281" t="s">
        <v>134</v>
      </c>
      <c r="AU244" s="53" t="str">
        <f t="shared" si="32"/>
        <v>po</v>
      </c>
      <c r="AV244" s="44">
        <f t="shared" si="33"/>
        <v>0.97959611254934909</v>
      </c>
      <c r="AW244" s="86">
        <f t="shared" si="34"/>
        <v>0.98478370657307424</v>
      </c>
      <c r="AX244" s="18"/>
      <c r="AY244" s="18"/>
    </row>
    <row r="245" spans="1:51" x14ac:dyDescent="0.2">
      <c r="A245" s="44" t="s">
        <v>444</v>
      </c>
      <c r="B245" s="139" t="s">
        <v>451</v>
      </c>
      <c r="C245" s="3" t="s">
        <v>173</v>
      </c>
      <c r="D245" s="3" t="s">
        <v>172</v>
      </c>
      <c r="E245" s="1"/>
      <c r="F245" s="3" t="s">
        <v>182</v>
      </c>
      <c r="G245" s="1" t="s">
        <v>346</v>
      </c>
      <c r="H245" s="78">
        <v>62.554900000000004</v>
      </c>
      <c r="I245" s="78">
        <v>37.772399999999998</v>
      </c>
      <c r="J245" s="18">
        <v>2.5000000000000001E-2</v>
      </c>
      <c r="K245" s="18" t="s">
        <v>27</v>
      </c>
      <c r="L245" s="18" t="s">
        <v>27</v>
      </c>
      <c r="M245" s="18" t="s">
        <v>27</v>
      </c>
      <c r="N245" s="1"/>
      <c r="O245" s="18">
        <v>0.151</v>
      </c>
      <c r="P245" s="18" t="s">
        <v>27</v>
      </c>
      <c r="Q245" s="18" t="s">
        <v>27</v>
      </c>
      <c r="R245" s="18" t="s">
        <v>27</v>
      </c>
      <c r="S245" s="18" t="s">
        <v>27</v>
      </c>
      <c r="T245" s="2"/>
      <c r="U245" s="1"/>
      <c r="V245" s="1"/>
      <c r="W245" s="1"/>
      <c r="X245" s="18">
        <v>100.50330000000001</v>
      </c>
      <c r="Y245" s="74"/>
      <c r="Z245" s="118" t="s">
        <v>85</v>
      </c>
      <c r="AA245" s="1"/>
      <c r="AB245" s="501"/>
      <c r="AC245" s="18">
        <v>48.663545310102954</v>
      </c>
      <c r="AD245" s="18">
        <v>51.186014496064544</v>
      </c>
      <c r="AE245" s="18">
        <v>3.8672990019341401E-2</v>
      </c>
      <c r="AF245" s="18" t="s">
        <v>27</v>
      </c>
      <c r="AG245" s="18" t="s">
        <v>27</v>
      </c>
      <c r="AH245" s="18" t="s">
        <v>27</v>
      </c>
      <c r="AI245" s="18" t="s">
        <v>27</v>
      </c>
      <c r="AJ245" s="18">
        <v>0.11176720381315837</v>
      </c>
      <c r="AK245" s="18" t="s">
        <v>27</v>
      </c>
      <c r="AL245" s="18" t="s">
        <v>27</v>
      </c>
      <c r="AM245" s="18" t="s">
        <v>27</v>
      </c>
      <c r="AN245" s="18" t="s">
        <v>27</v>
      </c>
      <c r="AO245" s="18" t="s">
        <v>27</v>
      </c>
      <c r="AP245" s="18" t="s">
        <v>27</v>
      </c>
      <c r="AQ245" s="18" t="s">
        <v>27</v>
      </c>
      <c r="AR245" s="18">
        <v>99.999999999999986</v>
      </c>
      <c r="AS245" s="18"/>
      <c r="AT245" s="281" t="s">
        <v>134</v>
      </c>
      <c r="AU245" s="53" t="str">
        <f t="shared" si="32"/>
        <v>po</v>
      </c>
      <c r="AV245" s="44">
        <f t="shared" si="33"/>
        <v>0.95071956254465695</v>
      </c>
      <c r="AW245" s="86">
        <f t="shared" si="34"/>
        <v>0.95290311219026869</v>
      </c>
      <c r="AX245" s="18"/>
      <c r="AY245" s="18"/>
    </row>
    <row r="246" spans="1:51" x14ac:dyDescent="0.2">
      <c r="A246" s="44" t="s">
        <v>444</v>
      </c>
      <c r="B246" s="139" t="s">
        <v>451</v>
      </c>
      <c r="C246" s="3" t="s">
        <v>173</v>
      </c>
      <c r="D246" s="3" t="s">
        <v>172</v>
      </c>
      <c r="E246" s="1"/>
      <c r="F246" s="3" t="s">
        <v>160</v>
      </c>
      <c r="G246" s="1" t="s">
        <v>345</v>
      </c>
      <c r="H246" s="78">
        <v>62.779699999999998</v>
      </c>
      <c r="I246" s="78">
        <v>37.775399999999998</v>
      </c>
      <c r="J246" s="18" t="s">
        <v>27</v>
      </c>
      <c r="K246" s="18" t="s">
        <v>27</v>
      </c>
      <c r="L246" s="18" t="s">
        <v>27</v>
      </c>
      <c r="M246" s="18" t="s">
        <v>27</v>
      </c>
      <c r="N246" s="1"/>
      <c r="O246" s="18">
        <v>0.13869999999999999</v>
      </c>
      <c r="P246" s="18" t="s">
        <v>27</v>
      </c>
      <c r="Q246" s="18" t="s">
        <v>27</v>
      </c>
      <c r="R246" s="18" t="s">
        <v>27</v>
      </c>
      <c r="S246" s="18" t="s">
        <v>27</v>
      </c>
      <c r="T246" s="2"/>
      <c r="U246" s="1"/>
      <c r="V246" s="1"/>
      <c r="W246" s="1"/>
      <c r="X246" s="18">
        <v>100.6938</v>
      </c>
      <c r="Y246" s="74"/>
      <c r="Z246" s="118" t="s">
        <v>85</v>
      </c>
      <c r="AA246" s="1"/>
      <c r="AB246" s="501"/>
      <c r="AC246" s="18">
        <v>48.774448476851639</v>
      </c>
      <c r="AD246" s="18">
        <v>51.123023019422043</v>
      </c>
      <c r="AE246" s="18" t="s">
        <v>27</v>
      </c>
      <c r="AF246" s="18" t="s">
        <v>27</v>
      </c>
      <c r="AG246" s="18" t="s">
        <v>27</v>
      </c>
      <c r="AH246" s="18" t="s">
        <v>27</v>
      </c>
      <c r="AI246" s="18" t="s">
        <v>27</v>
      </c>
      <c r="AJ246" s="18">
        <v>0.10252850372633258</v>
      </c>
      <c r="AK246" s="18" t="s">
        <v>27</v>
      </c>
      <c r="AL246" s="18" t="s">
        <v>27</v>
      </c>
      <c r="AM246" s="18" t="s">
        <v>27</v>
      </c>
      <c r="AN246" s="18" t="s">
        <v>27</v>
      </c>
      <c r="AO246" s="18" t="s">
        <v>27</v>
      </c>
      <c r="AP246" s="18" t="s">
        <v>27</v>
      </c>
      <c r="AQ246" s="18" t="s">
        <v>27</v>
      </c>
      <c r="AR246" s="18">
        <v>100.00000000000001</v>
      </c>
      <c r="AS246" s="18"/>
      <c r="AT246" s="281" t="s">
        <v>134</v>
      </c>
      <c r="AU246" s="53" t="str">
        <f t="shared" si="32"/>
        <v>po</v>
      </c>
      <c r="AV246" s="44">
        <f t="shared" si="33"/>
        <v>0.95406033517074762</v>
      </c>
      <c r="AW246" s="86">
        <f t="shared" si="34"/>
        <v>0.95606586022914219</v>
      </c>
      <c r="AX246" s="18"/>
      <c r="AY246" s="18"/>
    </row>
    <row r="247" spans="1:51" x14ac:dyDescent="0.2">
      <c r="A247" s="44" t="s">
        <v>444</v>
      </c>
      <c r="B247" s="139" t="s">
        <v>451</v>
      </c>
      <c r="C247" s="3" t="s">
        <v>173</v>
      </c>
      <c r="D247" s="3" t="s">
        <v>172</v>
      </c>
      <c r="E247" s="1"/>
      <c r="F247" s="3" t="s">
        <v>159</v>
      </c>
      <c r="G247" s="1" t="s">
        <v>344</v>
      </c>
      <c r="H247" s="78">
        <v>63.063400000000001</v>
      </c>
      <c r="I247" s="78">
        <v>37.475700000000003</v>
      </c>
      <c r="J247" s="18">
        <v>3.0200000000000001E-2</v>
      </c>
      <c r="K247" s="18" t="s">
        <v>27</v>
      </c>
      <c r="L247" s="18" t="s">
        <v>27</v>
      </c>
      <c r="M247" s="18" t="s">
        <v>27</v>
      </c>
      <c r="N247" s="1"/>
      <c r="O247" s="18">
        <v>0.13789999999999999</v>
      </c>
      <c r="P247" s="18" t="s">
        <v>27</v>
      </c>
      <c r="Q247" s="18">
        <v>3.8699999999999998E-2</v>
      </c>
      <c r="R247" s="18" t="s">
        <v>27</v>
      </c>
      <c r="S247" s="18" t="s">
        <v>27</v>
      </c>
      <c r="T247" s="2"/>
      <c r="U247" s="1"/>
      <c r="V247" s="1"/>
      <c r="W247" s="1"/>
      <c r="X247" s="18">
        <v>100.74590000000001</v>
      </c>
      <c r="Y247" s="74"/>
      <c r="Z247" s="118" t="s">
        <v>85</v>
      </c>
      <c r="AA247" s="1"/>
      <c r="AB247" s="501"/>
      <c r="AC247" s="18">
        <v>49.04725591151167</v>
      </c>
      <c r="AD247" s="18">
        <v>50.771665534481016</v>
      </c>
      <c r="AE247" s="18">
        <v>4.6705670037201517E-2</v>
      </c>
      <c r="AF247" s="18" t="s">
        <v>27</v>
      </c>
      <c r="AG247" s="18" t="s">
        <v>27</v>
      </c>
      <c r="AH247" s="18" t="s">
        <v>27</v>
      </c>
      <c r="AI247" s="18" t="s">
        <v>27</v>
      </c>
      <c r="AJ247" s="18">
        <v>0.10204615047090791</v>
      </c>
      <c r="AK247" s="18" t="s">
        <v>27</v>
      </c>
      <c r="AL247" s="18">
        <v>3.232673349919768E-2</v>
      </c>
      <c r="AM247" s="18" t="s">
        <v>27</v>
      </c>
      <c r="AN247" s="18" t="s">
        <v>27</v>
      </c>
      <c r="AO247" s="18" t="s">
        <v>27</v>
      </c>
      <c r="AP247" s="18" t="s">
        <v>27</v>
      </c>
      <c r="AQ247" s="18" t="s">
        <v>27</v>
      </c>
      <c r="AR247" s="18">
        <v>100</v>
      </c>
      <c r="AS247" s="18"/>
      <c r="AT247" s="281" t="s">
        <v>134</v>
      </c>
      <c r="AU247" s="53" t="str">
        <f t="shared" si="32"/>
        <v>po</v>
      </c>
      <c r="AV247" s="44">
        <f t="shared" si="33"/>
        <v>0.96603598474038177</v>
      </c>
      <c r="AW247" s="86">
        <f t="shared" si="34"/>
        <v>0.96868259643916177</v>
      </c>
      <c r="AX247" s="18"/>
      <c r="AY247" s="18"/>
    </row>
    <row r="248" spans="1:51" x14ac:dyDescent="0.2">
      <c r="A248" s="44" t="s">
        <v>444</v>
      </c>
      <c r="B248" s="139" t="s">
        <v>451</v>
      </c>
      <c r="C248" s="3" t="s">
        <v>173</v>
      </c>
      <c r="D248" s="3" t="s">
        <v>172</v>
      </c>
      <c r="E248" s="1"/>
      <c r="F248" s="3" t="s">
        <v>154</v>
      </c>
      <c r="G248" s="1" t="s">
        <v>343</v>
      </c>
      <c r="H248" s="78">
        <v>62.999699999999997</v>
      </c>
      <c r="I248" s="78">
        <v>37.438200000000002</v>
      </c>
      <c r="J248" s="18">
        <v>2.6100000000000002E-2</v>
      </c>
      <c r="K248" s="18" t="s">
        <v>27</v>
      </c>
      <c r="L248" s="18" t="s">
        <v>27</v>
      </c>
      <c r="M248" s="18" t="s">
        <v>27</v>
      </c>
      <c r="N248" s="1"/>
      <c r="O248" s="18">
        <v>0.13769999999999999</v>
      </c>
      <c r="P248" s="18" t="s">
        <v>27</v>
      </c>
      <c r="Q248" s="18" t="s">
        <v>27</v>
      </c>
      <c r="R248" s="18" t="s">
        <v>27</v>
      </c>
      <c r="S248" s="18" t="s">
        <v>27</v>
      </c>
      <c r="T248" s="2"/>
      <c r="U248" s="1"/>
      <c r="V248" s="1"/>
      <c r="W248" s="1"/>
      <c r="X248" s="18">
        <v>100.60169999999999</v>
      </c>
      <c r="Y248" s="74"/>
      <c r="Z248" s="118" t="s">
        <v>85</v>
      </c>
      <c r="AA248" s="1"/>
      <c r="AB248" s="501"/>
      <c r="AC248" s="18">
        <v>49.065995020659777</v>
      </c>
      <c r="AD248" s="18">
        <v>50.791543742394104</v>
      </c>
      <c r="AE248" s="18">
        <v>4.042108504139845E-2</v>
      </c>
      <c r="AF248" s="18" t="s">
        <v>27</v>
      </c>
      <c r="AG248" s="18" t="s">
        <v>27</v>
      </c>
      <c r="AH248" s="18" t="s">
        <v>27</v>
      </c>
      <c r="AI248" s="18" t="s">
        <v>27</v>
      </c>
      <c r="AJ248" s="18">
        <v>0.10204015190470395</v>
      </c>
      <c r="AK248" s="18" t="s">
        <v>27</v>
      </c>
      <c r="AL248" s="18" t="s">
        <v>27</v>
      </c>
      <c r="AM248" s="18" t="s">
        <v>27</v>
      </c>
      <c r="AN248" s="18" t="s">
        <v>27</v>
      </c>
      <c r="AO248" s="18" t="s">
        <v>27</v>
      </c>
      <c r="AP248" s="18" t="s">
        <v>27</v>
      </c>
      <c r="AQ248" s="18" t="s">
        <v>27</v>
      </c>
      <c r="AR248" s="18">
        <v>99.999999999999986</v>
      </c>
      <c r="AS248" s="18"/>
      <c r="AT248" s="281" t="s">
        <v>134</v>
      </c>
      <c r="AU248" s="53" t="str">
        <f t="shared" si="32"/>
        <v>po</v>
      </c>
      <c r="AV248" s="44">
        <f t="shared" si="33"/>
        <v>0.96602685024723778</v>
      </c>
      <c r="AW248" s="86">
        <f t="shared" si="34"/>
        <v>0.96803584907629947</v>
      </c>
      <c r="AX248" s="18"/>
      <c r="AY248" s="18"/>
    </row>
    <row r="249" spans="1:51" x14ac:dyDescent="0.2">
      <c r="A249" s="44" t="s">
        <v>444</v>
      </c>
      <c r="B249" s="139" t="s">
        <v>451</v>
      </c>
      <c r="C249" s="3" t="s">
        <v>173</v>
      </c>
      <c r="D249" s="3" t="s">
        <v>172</v>
      </c>
      <c r="E249" s="1"/>
      <c r="F249" s="3" t="s">
        <v>159</v>
      </c>
      <c r="G249" s="1" t="s">
        <v>342</v>
      </c>
      <c r="H249" s="78">
        <v>62.855200000000004</v>
      </c>
      <c r="I249" s="78">
        <v>37.114600000000003</v>
      </c>
      <c r="J249" s="18" t="s">
        <v>27</v>
      </c>
      <c r="K249" s="18" t="s">
        <v>27</v>
      </c>
      <c r="L249" s="18" t="s">
        <v>27</v>
      </c>
      <c r="M249" s="18" t="s">
        <v>27</v>
      </c>
      <c r="N249" s="1"/>
      <c r="O249" s="18">
        <v>0.1275</v>
      </c>
      <c r="P249" s="18" t="s">
        <v>27</v>
      </c>
      <c r="Q249" s="18">
        <v>3.5700000000000003E-2</v>
      </c>
      <c r="R249" s="18" t="s">
        <v>27</v>
      </c>
      <c r="S249" s="18" t="s">
        <v>27</v>
      </c>
      <c r="T249" s="2"/>
      <c r="U249" s="1"/>
      <c r="V249" s="1"/>
      <c r="W249" s="1"/>
      <c r="X249" s="18">
        <v>100.13300000000001</v>
      </c>
      <c r="Y249" s="74"/>
      <c r="Z249" s="118" t="s">
        <v>85</v>
      </c>
      <c r="AA249" s="1"/>
      <c r="AB249" s="501"/>
      <c r="AC249" s="18">
        <v>49.233929452488447</v>
      </c>
      <c r="AD249" s="18">
        <v>50.641014163395745</v>
      </c>
      <c r="AE249" s="18" t="s">
        <v>27</v>
      </c>
      <c r="AF249" s="18" t="s">
        <v>27</v>
      </c>
      <c r="AG249" s="18" t="s">
        <v>27</v>
      </c>
      <c r="AH249" s="18" t="s">
        <v>27</v>
      </c>
      <c r="AI249" s="18" t="s">
        <v>27</v>
      </c>
      <c r="AJ249" s="18">
        <v>9.5022947659519047E-2</v>
      </c>
      <c r="AK249" s="18" t="s">
        <v>27</v>
      </c>
      <c r="AL249" s="18">
        <v>3.0033436456283837E-2</v>
      </c>
      <c r="AM249" s="18" t="s">
        <v>27</v>
      </c>
      <c r="AN249" s="18" t="s">
        <v>27</v>
      </c>
      <c r="AO249" s="18" t="s">
        <v>27</v>
      </c>
      <c r="AP249" s="18" t="s">
        <v>27</v>
      </c>
      <c r="AQ249" s="18" t="s">
        <v>27</v>
      </c>
      <c r="AR249" s="18">
        <v>99.999999999999986</v>
      </c>
      <c r="AS249" s="18"/>
      <c r="AT249" s="281" t="s">
        <v>134</v>
      </c>
      <c r="AU249" s="53" t="str">
        <f t="shared" si="32"/>
        <v>po</v>
      </c>
      <c r="AV249" s="44">
        <f t="shared" si="33"/>
        <v>0.9722145234618077</v>
      </c>
      <c r="AW249" s="86">
        <f t="shared" si="34"/>
        <v>0.97468399185974119</v>
      </c>
      <c r="AX249" s="18"/>
      <c r="AY249" s="18"/>
    </row>
    <row r="250" spans="1:51" x14ac:dyDescent="0.2">
      <c r="A250" s="44" t="s">
        <v>444</v>
      </c>
      <c r="B250" s="139" t="s">
        <v>451</v>
      </c>
      <c r="C250" s="3" t="s">
        <v>173</v>
      </c>
      <c r="D250" s="3" t="s">
        <v>172</v>
      </c>
      <c r="E250" s="1"/>
      <c r="F250" s="3" t="s">
        <v>158</v>
      </c>
      <c r="G250" s="1" t="s">
        <v>341</v>
      </c>
      <c r="H250" s="78">
        <v>63.012799999999999</v>
      </c>
      <c r="I250" s="78">
        <v>36.8504</v>
      </c>
      <c r="J250" s="18" t="s">
        <v>27</v>
      </c>
      <c r="K250" s="18" t="s">
        <v>27</v>
      </c>
      <c r="L250" s="18" t="s">
        <v>27</v>
      </c>
      <c r="M250" s="18" t="s">
        <v>27</v>
      </c>
      <c r="N250" s="1"/>
      <c r="O250" s="18">
        <v>0.12659999999999999</v>
      </c>
      <c r="P250" s="18" t="s">
        <v>27</v>
      </c>
      <c r="Q250" s="18" t="s">
        <v>27</v>
      </c>
      <c r="R250" s="18" t="s">
        <v>27</v>
      </c>
      <c r="S250" s="18" t="s">
        <v>27</v>
      </c>
      <c r="T250" s="2"/>
      <c r="U250" s="1"/>
      <c r="V250" s="1"/>
      <c r="W250" s="1"/>
      <c r="X250" s="18">
        <v>99.989800000000002</v>
      </c>
      <c r="Y250" s="74"/>
      <c r="Z250" s="118" t="s">
        <v>85</v>
      </c>
      <c r="AA250" s="1"/>
      <c r="AB250" s="501"/>
      <c r="AC250" s="18">
        <v>49.489882922712056</v>
      </c>
      <c r="AD250" s="18">
        <v>50.415511578202668</v>
      </c>
      <c r="AE250" s="18" t="s">
        <v>27</v>
      </c>
      <c r="AF250" s="18" t="s">
        <v>27</v>
      </c>
      <c r="AG250" s="18" t="s">
        <v>27</v>
      </c>
      <c r="AH250" s="18" t="s">
        <v>27</v>
      </c>
      <c r="AI250" s="18" t="s">
        <v>27</v>
      </c>
      <c r="AJ250" s="18">
        <v>9.4605499085277975E-2</v>
      </c>
      <c r="AK250" s="18" t="s">
        <v>27</v>
      </c>
      <c r="AL250" s="18" t="s">
        <v>27</v>
      </c>
      <c r="AM250" s="18" t="s">
        <v>27</v>
      </c>
      <c r="AN250" s="18" t="s">
        <v>27</v>
      </c>
      <c r="AO250" s="18" t="s">
        <v>27</v>
      </c>
      <c r="AP250" s="18" t="s">
        <v>27</v>
      </c>
      <c r="AQ250" s="18" t="s">
        <v>27</v>
      </c>
      <c r="AR250" s="18">
        <v>100</v>
      </c>
      <c r="AS250" s="18"/>
      <c r="AT250" s="281" t="s">
        <v>134</v>
      </c>
      <c r="AU250" s="53" t="str">
        <f t="shared" si="32"/>
        <v>po</v>
      </c>
      <c r="AV250" s="44">
        <f t="shared" si="33"/>
        <v>0.98164000271910734</v>
      </c>
      <c r="AW250" s="86">
        <f t="shared" si="34"/>
        <v>0.98351651842079824</v>
      </c>
      <c r="AX250" s="18"/>
      <c r="AY250" s="18"/>
    </row>
    <row r="251" spans="1:51" x14ac:dyDescent="0.2">
      <c r="A251" s="44" t="s">
        <v>444</v>
      </c>
      <c r="B251" s="139" t="s">
        <v>451</v>
      </c>
      <c r="C251" s="3" t="s">
        <v>173</v>
      </c>
      <c r="D251" s="3" t="s">
        <v>172</v>
      </c>
      <c r="E251" s="1"/>
      <c r="F251" s="3" t="s">
        <v>185</v>
      </c>
      <c r="G251" s="1" t="s">
        <v>340</v>
      </c>
      <c r="H251" s="78">
        <v>62.368899999999996</v>
      </c>
      <c r="I251" s="78">
        <v>38.123100000000001</v>
      </c>
      <c r="J251" s="18" t="s">
        <v>27</v>
      </c>
      <c r="K251" s="18" t="s">
        <v>27</v>
      </c>
      <c r="L251" s="18" t="s">
        <v>27</v>
      </c>
      <c r="M251" s="18" t="s">
        <v>27</v>
      </c>
      <c r="N251" s="1"/>
      <c r="O251" s="18">
        <v>0.1222</v>
      </c>
      <c r="P251" s="18" t="s">
        <v>27</v>
      </c>
      <c r="Q251" s="18">
        <v>0.2455</v>
      </c>
      <c r="R251" s="18" t="s">
        <v>27</v>
      </c>
      <c r="S251" s="18" t="s">
        <v>27</v>
      </c>
      <c r="T251" s="2"/>
      <c r="U251" s="1"/>
      <c r="V251" s="1"/>
      <c r="W251" s="1"/>
      <c r="X251" s="18">
        <v>100.8597</v>
      </c>
      <c r="Y251" s="74"/>
      <c r="Z251" s="118" t="s">
        <v>85</v>
      </c>
      <c r="AA251" s="1"/>
      <c r="AB251" s="501"/>
      <c r="AC251" s="18">
        <v>48.289151049524399</v>
      </c>
      <c r="AD251" s="18">
        <v>51.416678497387139</v>
      </c>
      <c r="AE251" s="18" t="s">
        <v>27</v>
      </c>
      <c r="AF251" s="18" t="s">
        <v>27</v>
      </c>
      <c r="AG251" s="18" t="s">
        <v>27</v>
      </c>
      <c r="AH251" s="18" t="s">
        <v>27</v>
      </c>
      <c r="AI251" s="18" t="s">
        <v>27</v>
      </c>
      <c r="AJ251" s="18">
        <v>9.0021805481479852E-2</v>
      </c>
      <c r="AK251" s="18" t="s">
        <v>27</v>
      </c>
      <c r="AL251" s="18">
        <v>0.20414864760698706</v>
      </c>
      <c r="AM251" s="18" t="s">
        <v>27</v>
      </c>
      <c r="AN251" s="18" t="s">
        <v>27</v>
      </c>
      <c r="AO251" s="18" t="s">
        <v>27</v>
      </c>
      <c r="AP251" s="18" t="s">
        <v>27</v>
      </c>
      <c r="AQ251" s="18" t="s">
        <v>27</v>
      </c>
      <c r="AR251" s="18">
        <v>100</v>
      </c>
      <c r="AS251" s="18"/>
      <c r="AT251" s="281" t="s">
        <v>134</v>
      </c>
      <c r="AU251" s="53" t="str">
        <f t="shared" si="32"/>
        <v>po</v>
      </c>
      <c r="AV251" s="44">
        <f t="shared" si="33"/>
        <v>0.93917289993709585</v>
      </c>
      <c r="AW251" s="86">
        <f t="shared" si="34"/>
        <v>0.94489420402917979</v>
      </c>
      <c r="AX251" s="18"/>
      <c r="AY251" s="18"/>
    </row>
    <row r="252" spans="1:51" x14ac:dyDescent="0.2">
      <c r="A252" s="44" t="s">
        <v>444</v>
      </c>
      <c r="B252" s="139" t="s">
        <v>451</v>
      </c>
      <c r="C252" s="3" t="s">
        <v>173</v>
      </c>
      <c r="D252" s="3" t="s">
        <v>172</v>
      </c>
      <c r="E252" s="1"/>
      <c r="F252" s="3" t="s">
        <v>160</v>
      </c>
      <c r="G252" s="1" t="s">
        <v>339</v>
      </c>
      <c r="H252" s="78">
        <v>62.099299999999999</v>
      </c>
      <c r="I252" s="78">
        <v>37.718200000000003</v>
      </c>
      <c r="J252" s="18" t="s">
        <v>27</v>
      </c>
      <c r="K252" s="18" t="s">
        <v>27</v>
      </c>
      <c r="L252" s="18" t="s">
        <v>27</v>
      </c>
      <c r="M252" s="18" t="s">
        <v>27</v>
      </c>
      <c r="N252" s="1"/>
      <c r="O252" s="18">
        <v>0.1205</v>
      </c>
      <c r="P252" s="18" t="s">
        <v>27</v>
      </c>
      <c r="Q252" s="18">
        <v>2.92E-2</v>
      </c>
      <c r="R252" s="18" t="s">
        <v>27</v>
      </c>
      <c r="S252" s="18" t="s">
        <v>27</v>
      </c>
      <c r="T252" s="2"/>
      <c r="U252" s="1"/>
      <c r="V252" s="1"/>
      <c r="W252" s="1"/>
      <c r="X252" s="18">
        <v>99.967200000000005</v>
      </c>
      <c r="Y252" s="74"/>
      <c r="Z252" s="118" t="s">
        <v>85</v>
      </c>
      <c r="AA252" s="1"/>
      <c r="AB252" s="501"/>
      <c r="AC252" s="18">
        <v>48.534671677069227</v>
      </c>
      <c r="AD252" s="18">
        <v>51.351209140734213</v>
      </c>
      <c r="AE252" s="18" t="s">
        <v>27</v>
      </c>
      <c r="AF252" s="18" t="s">
        <v>27</v>
      </c>
      <c r="AG252" s="18" t="s">
        <v>27</v>
      </c>
      <c r="AH252" s="18" t="s">
        <v>27</v>
      </c>
      <c r="AI252" s="18" t="s">
        <v>27</v>
      </c>
      <c r="AJ252" s="18">
        <v>8.9608140555736265E-2</v>
      </c>
      <c r="AK252" s="18" t="s">
        <v>27</v>
      </c>
      <c r="AL252" s="18">
        <v>2.4511041640811582E-2</v>
      </c>
      <c r="AM252" s="18" t="s">
        <v>27</v>
      </c>
      <c r="AN252" s="18" t="s">
        <v>27</v>
      </c>
      <c r="AO252" s="18" t="s">
        <v>27</v>
      </c>
      <c r="AP252" s="18" t="s">
        <v>27</v>
      </c>
      <c r="AQ252" s="18" t="s">
        <v>27</v>
      </c>
      <c r="AR252" s="18">
        <v>99.999999999999986</v>
      </c>
      <c r="AS252" s="18"/>
      <c r="AT252" s="281" t="s">
        <v>134</v>
      </c>
      <c r="AU252" s="53" t="str">
        <f t="shared" si="32"/>
        <v>po</v>
      </c>
      <c r="AV252" s="44">
        <f t="shared" si="33"/>
        <v>0.94515148696993823</v>
      </c>
      <c r="AW252" s="86">
        <f t="shared" si="34"/>
        <v>0.94737381404083154</v>
      </c>
      <c r="AX252" s="18"/>
      <c r="AY252" s="18"/>
    </row>
    <row r="253" spans="1:51" x14ac:dyDescent="0.2">
      <c r="A253" s="44" t="s">
        <v>444</v>
      </c>
      <c r="B253" s="139" t="s">
        <v>451</v>
      </c>
      <c r="C253" s="3" t="s">
        <v>173</v>
      </c>
      <c r="D253" s="3" t="s">
        <v>172</v>
      </c>
      <c r="E253" s="1"/>
      <c r="F253" s="3" t="s">
        <v>159</v>
      </c>
      <c r="G253" s="1" t="s">
        <v>338</v>
      </c>
      <c r="H253" s="78">
        <v>62.922199999999997</v>
      </c>
      <c r="I253" s="78">
        <v>36.666400000000003</v>
      </c>
      <c r="J253" s="18">
        <v>3.15E-2</v>
      </c>
      <c r="K253" s="18" t="s">
        <v>27</v>
      </c>
      <c r="L253" s="18" t="s">
        <v>27</v>
      </c>
      <c r="M253" s="18" t="s">
        <v>27</v>
      </c>
      <c r="N253" s="1"/>
      <c r="O253" s="18" t="s">
        <v>27</v>
      </c>
      <c r="P253" s="18" t="s">
        <v>27</v>
      </c>
      <c r="Q253" s="18">
        <v>0.21410000000000001</v>
      </c>
      <c r="R253" s="18" t="s">
        <v>27</v>
      </c>
      <c r="S253" s="18" t="s">
        <v>27</v>
      </c>
      <c r="T253" s="2"/>
      <c r="U253" s="1"/>
      <c r="V253" s="1"/>
      <c r="W253" s="1"/>
      <c r="X253" s="18">
        <v>99.834199999999996</v>
      </c>
      <c r="Y253" s="74"/>
      <c r="Z253" s="118" t="s">
        <v>85</v>
      </c>
      <c r="AA253" s="1"/>
      <c r="AB253" s="501"/>
      <c r="AC253" s="18">
        <v>49.511659436353753</v>
      </c>
      <c r="AD253" s="18">
        <v>50.25811309721859</v>
      </c>
      <c r="AE253" s="18">
        <v>4.9287803950004351E-2</v>
      </c>
      <c r="AF253" s="18" t="s">
        <v>27</v>
      </c>
      <c r="AG253" s="18" t="s">
        <v>27</v>
      </c>
      <c r="AH253" s="18" t="s">
        <v>27</v>
      </c>
      <c r="AI253" s="18" t="s">
        <v>27</v>
      </c>
      <c r="AJ253" s="18" t="s">
        <v>27</v>
      </c>
      <c r="AK253" s="18" t="s">
        <v>27</v>
      </c>
      <c r="AL253" s="18">
        <v>0.18093966247764343</v>
      </c>
      <c r="AM253" s="18" t="s">
        <v>27</v>
      </c>
      <c r="AN253" s="18" t="s">
        <v>27</v>
      </c>
      <c r="AO253" s="18" t="s">
        <v>27</v>
      </c>
      <c r="AP253" s="18" t="s">
        <v>27</v>
      </c>
      <c r="AQ253" s="18" t="s">
        <v>27</v>
      </c>
      <c r="AR253" s="18">
        <v>99.999999999999986</v>
      </c>
      <c r="AS253" s="18"/>
      <c r="AT253" s="281" t="s">
        <v>134</v>
      </c>
      <c r="AU253" s="53" t="str">
        <f t="shared" si="32"/>
        <v>po</v>
      </c>
      <c r="AV253" s="44">
        <f t="shared" si="33"/>
        <v>0.98514759876836389</v>
      </c>
      <c r="AW253" s="86">
        <f t="shared" si="34"/>
        <v>0.98874780680099805</v>
      </c>
      <c r="AX253" s="18"/>
      <c r="AY253" s="18"/>
    </row>
    <row r="254" spans="1:51" x14ac:dyDescent="0.2">
      <c r="A254" s="44" t="s">
        <v>444</v>
      </c>
      <c r="B254" s="139" t="s">
        <v>451</v>
      </c>
      <c r="C254" s="3" t="s">
        <v>173</v>
      </c>
      <c r="D254" s="3" t="s">
        <v>172</v>
      </c>
      <c r="E254" s="1"/>
      <c r="F254" s="3" t="s">
        <v>158</v>
      </c>
      <c r="G254" s="1" t="s">
        <v>337</v>
      </c>
      <c r="H254" s="78">
        <v>62.302100000000003</v>
      </c>
      <c r="I254" s="78">
        <v>37.366799999999998</v>
      </c>
      <c r="J254" s="18" t="s">
        <v>27</v>
      </c>
      <c r="K254" s="18" t="s">
        <v>27</v>
      </c>
      <c r="L254" s="18" t="s">
        <v>27</v>
      </c>
      <c r="M254" s="18" t="s">
        <v>27</v>
      </c>
      <c r="N254" s="1"/>
      <c r="O254" s="18" t="s">
        <v>27</v>
      </c>
      <c r="P254" s="18" t="s">
        <v>27</v>
      </c>
      <c r="Q254" s="18" t="s">
        <v>27</v>
      </c>
      <c r="R254" s="18" t="s">
        <v>27</v>
      </c>
      <c r="S254" s="18" t="s">
        <v>27</v>
      </c>
      <c r="T254" s="2"/>
      <c r="U254" s="1"/>
      <c r="V254" s="1"/>
      <c r="W254" s="1"/>
      <c r="X254" s="18">
        <v>99.668900000000008</v>
      </c>
      <c r="Y254" s="74"/>
      <c r="Z254" s="118" t="s">
        <v>85</v>
      </c>
      <c r="AA254" s="1"/>
      <c r="AB254" s="501"/>
      <c r="AC254" s="18">
        <v>48.905436964214729</v>
      </c>
      <c r="AD254" s="18">
        <v>51.094563035785278</v>
      </c>
      <c r="AE254" s="18" t="s">
        <v>27</v>
      </c>
      <c r="AF254" s="18" t="s">
        <v>27</v>
      </c>
      <c r="AG254" s="18" t="s">
        <v>27</v>
      </c>
      <c r="AH254" s="18" t="s">
        <v>27</v>
      </c>
      <c r="AI254" s="18" t="s">
        <v>27</v>
      </c>
      <c r="AJ254" s="18" t="s">
        <v>27</v>
      </c>
      <c r="AK254" s="18" t="s">
        <v>27</v>
      </c>
      <c r="AL254" s="18" t="s">
        <v>27</v>
      </c>
      <c r="AM254" s="18" t="s">
        <v>27</v>
      </c>
      <c r="AN254" s="18" t="s">
        <v>27</v>
      </c>
      <c r="AO254" s="18" t="s">
        <v>27</v>
      </c>
      <c r="AP254" s="18" t="s">
        <v>27</v>
      </c>
      <c r="AQ254" s="18" t="s">
        <v>27</v>
      </c>
      <c r="AR254" s="18">
        <v>100</v>
      </c>
      <c r="AS254" s="18"/>
      <c r="AT254" s="281" t="s">
        <v>134</v>
      </c>
      <c r="AU254" s="53" t="str">
        <f t="shared" si="32"/>
        <v>po</v>
      </c>
      <c r="AV254" s="44">
        <f t="shared" si="33"/>
        <v>0.95715540085865214</v>
      </c>
      <c r="AW254" s="86">
        <f t="shared" si="34"/>
        <v>0.95715540085865214</v>
      </c>
      <c r="AX254" s="18"/>
      <c r="AY254" s="18"/>
    </row>
    <row r="255" spans="1:51" x14ac:dyDescent="0.2">
      <c r="A255" s="44" t="s">
        <v>444</v>
      </c>
      <c r="B255" s="139" t="s">
        <v>451</v>
      </c>
      <c r="C255" s="3" t="s">
        <v>173</v>
      </c>
      <c r="D255" s="3" t="s">
        <v>172</v>
      </c>
      <c r="E255" s="1"/>
      <c r="F255" s="3" t="s">
        <v>158</v>
      </c>
      <c r="G255" s="1" t="s">
        <v>336</v>
      </c>
      <c r="H255" s="78">
        <v>63.321100000000001</v>
      </c>
      <c r="I255" s="78">
        <v>37.042400000000001</v>
      </c>
      <c r="J255" s="18" t="s">
        <v>27</v>
      </c>
      <c r="K255" s="18" t="s">
        <v>27</v>
      </c>
      <c r="L255" s="18" t="s">
        <v>27</v>
      </c>
      <c r="M255" s="18" t="s">
        <v>27</v>
      </c>
      <c r="N255" s="1"/>
      <c r="O255" s="18" t="s">
        <v>27</v>
      </c>
      <c r="P255" s="18" t="s">
        <v>27</v>
      </c>
      <c r="Q255" s="18" t="s">
        <v>27</v>
      </c>
      <c r="R255" s="18" t="s">
        <v>27</v>
      </c>
      <c r="S255" s="18" t="s">
        <v>27</v>
      </c>
      <c r="T255" s="2"/>
      <c r="U255" s="1"/>
      <c r="V255" s="1"/>
      <c r="W255" s="1"/>
      <c r="X255" s="18">
        <v>100.3635</v>
      </c>
      <c r="Y255" s="74"/>
      <c r="Z255" s="118" t="s">
        <v>85</v>
      </c>
      <c r="AA255" s="1"/>
      <c r="AB255" s="501"/>
      <c r="AC255" s="18">
        <v>49.528848036626691</v>
      </c>
      <c r="AD255" s="18">
        <v>50.471151963373309</v>
      </c>
      <c r="AE255" s="18" t="s">
        <v>27</v>
      </c>
      <c r="AF255" s="18" t="s">
        <v>27</v>
      </c>
      <c r="AG255" s="18" t="s">
        <v>27</v>
      </c>
      <c r="AH255" s="18" t="s">
        <v>27</v>
      </c>
      <c r="AI255" s="18" t="s">
        <v>27</v>
      </c>
      <c r="AJ255" s="18" t="s">
        <v>27</v>
      </c>
      <c r="AK255" s="18" t="s">
        <v>27</v>
      </c>
      <c r="AL255" s="18" t="s">
        <v>27</v>
      </c>
      <c r="AM255" s="18" t="s">
        <v>27</v>
      </c>
      <c r="AN255" s="18" t="s">
        <v>27</v>
      </c>
      <c r="AO255" s="18" t="s">
        <v>27</v>
      </c>
      <c r="AP255" s="18" t="s">
        <v>27</v>
      </c>
      <c r="AQ255" s="18" t="s">
        <v>27</v>
      </c>
      <c r="AR255" s="18">
        <v>100</v>
      </c>
      <c r="AS255" s="18"/>
      <c r="AT255" s="281" t="s">
        <v>134</v>
      </c>
      <c r="AU255" s="53" t="str">
        <f t="shared" si="32"/>
        <v>po</v>
      </c>
      <c r="AV255" s="44">
        <f t="shared" si="33"/>
        <v>0.98132985101211001</v>
      </c>
      <c r="AW255" s="86">
        <f t="shared" si="34"/>
        <v>0.98132985101211001</v>
      </c>
      <c r="AX255" s="18"/>
      <c r="AY255" s="18"/>
    </row>
    <row r="256" spans="1:51" x14ac:dyDescent="0.2">
      <c r="A256" s="44" t="s">
        <v>444</v>
      </c>
      <c r="B256" s="139" t="s">
        <v>451</v>
      </c>
      <c r="C256" s="3" t="s">
        <v>173</v>
      </c>
      <c r="D256" s="3" t="s">
        <v>172</v>
      </c>
      <c r="E256" s="1"/>
      <c r="F256" s="3" t="s">
        <v>154</v>
      </c>
      <c r="G256" s="1" t="s">
        <v>335</v>
      </c>
      <c r="H256" s="78">
        <v>63.144100000000002</v>
      </c>
      <c r="I256" s="78">
        <v>37.159999999999997</v>
      </c>
      <c r="J256" s="18" t="s">
        <v>27</v>
      </c>
      <c r="K256" s="18" t="s">
        <v>27</v>
      </c>
      <c r="L256" s="18" t="s">
        <v>27</v>
      </c>
      <c r="M256" s="18" t="s">
        <v>27</v>
      </c>
      <c r="N256" s="1"/>
      <c r="O256" s="18" t="s">
        <v>27</v>
      </c>
      <c r="P256" s="18" t="s">
        <v>27</v>
      </c>
      <c r="Q256" s="18" t="s">
        <v>27</v>
      </c>
      <c r="R256" s="18" t="s">
        <v>27</v>
      </c>
      <c r="S256" s="18" t="s">
        <v>27</v>
      </c>
      <c r="T256" s="2"/>
      <c r="U256" s="1"/>
      <c r="V256" s="1"/>
      <c r="W256" s="1"/>
      <c r="X256" s="18">
        <v>100.30410000000001</v>
      </c>
      <c r="Y256" s="74"/>
      <c r="Z256" s="118" t="s">
        <v>85</v>
      </c>
      <c r="AA256" s="1"/>
      <c r="AB256" s="501"/>
      <c r="AC256" s="18">
        <v>49.379643368054246</v>
      </c>
      <c r="AD256" s="18">
        <v>50.620356631945754</v>
      </c>
      <c r="AE256" s="18" t="s">
        <v>27</v>
      </c>
      <c r="AF256" s="18" t="s">
        <v>27</v>
      </c>
      <c r="AG256" s="18" t="s">
        <v>27</v>
      </c>
      <c r="AH256" s="18" t="s">
        <v>27</v>
      </c>
      <c r="AI256" s="18" t="s">
        <v>27</v>
      </c>
      <c r="AJ256" s="18" t="s">
        <v>27</v>
      </c>
      <c r="AK256" s="18" t="s">
        <v>27</v>
      </c>
      <c r="AL256" s="18" t="s">
        <v>27</v>
      </c>
      <c r="AM256" s="18" t="s">
        <v>27</v>
      </c>
      <c r="AN256" s="18" t="s">
        <v>27</v>
      </c>
      <c r="AO256" s="18" t="s">
        <v>27</v>
      </c>
      <c r="AP256" s="18" t="s">
        <v>27</v>
      </c>
      <c r="AQ256" s="18" t="s">
        <v>27</v>
      </c>
      <c r="AR256" s="18">
        <v>100</v>
      </c>
      <c r="AS256" s="18"/>
      <c r="AT256" s="281" t="s">
        <v>134</v>
      </c>
      <c r="AU256" s="53" t="str">
        <f t="shared" si="32"/>
        <v>po</v>
      </c>
      <c r="AV256" s="44">
        <f t="shared" si="33"/>
        <v>0.9754898355830921</v>
      </c>
      <c r="AW256" s="86">
        <f t="shared" si="34"/>
        <v>0.9754898355830921</v>
      </c>
      <c r="AX256" s="18"/>
      <c r="AY256" s="18"/>
    </row>
    <row r="257" spans="1:51" x14ac:dyDescent="0.2">
      <c r="A257" s="44" t="s">
        <v>444</v>
      </c>
      <c r="B257" s="139" t="s">
        <v>451</v>
      </c>
      <c r="C257" s="3" t="s">
        <v>173</v>
      </c>
      <c r="D257" s="3" t="s">
        <v>172</v>
      </c>
      <c r="E257" s="1"/>
      <c r="F257" s="3" t="s">
        <v>154</v>
      </c>
      <c r="G257" s="1" t="s">
        <v>334</v>
      </c>
      <c r="H257" s="78">
        <v>62.649500000000003</v>
      </c>
      <c r="I257" s="78">
        <v>37.4084</v>
      </c>
      <c r="J257" s="18" t="s">
        <v>27</v>
      </c>
      <c r="K257" s="18" t="s">
        <v>27</v>
      </c>
      <c r="L257" s="18" t="s">
        <v>27</v>
      </c>
      <c r="M257" s="18" t="s">
        <v>27</v>
      </c>
      <c r="N257" s="1"/>
      <c r="O257" s="18" t="s">
        <v>27</v>
      </c>
      <c r="P257" s="18" t="s">
        <v>27</v>
      </c>
      <c r="Q257" s="18" t="s">
        <v>27</v>
      </c>
      <c r="R257" s="18" t="s">
        <v>27</v>
      </c>
      <c r="S257" s="18" t="s">
        <v>27</v>
      </c>
      <c r="T257" s="2"/>
      <c r="U257" s="1"/>
      <c r="V257" s="1"/>
      <c r="W257" s="1"/>
      <c r="X257" s="18">
        <v>100.0579</v>
      </c>
      <c r="Y257" s="74"/>
      <c r="Z257" s="118" t="s">
        <v>85</v>
      </c>
      <c r="AA257" s="1"/>
      <c r="AB257" s="501"/>
      <c r="AC257" s="18">
        <v>49.01658637561124</v>
      </c>
      <c r="AD257" s="18">
        <v>50.983413624388753</v>
      </c>
      <c r="AE257" s="18" t="s">
        <v>27</v>
      </c>
      <c r="AF257" s="18" t="s">
        <v>27</v>
      </c>
      <c r="AG257" s="18" t="s">
        <v>27</v>
      </c>
      <c r="AH257" s="18" t="s">
        <v>27</v>
      </c>
      <c r="AI257" s="18" t="s">
        <v>27</v>
      </c>
      <c r="AJ257" s="18" t="s">
        <v>27</v>
      </c>
      <c r="AK257" s="18" t="s">
        <v>27</v>
      </c>
      <c r="AL257" s="18" t="s">
        <v>27</v>
      </c>
      <c r="AM257" s="18" t="s">
        <v>27</v>
      </c>
      <c r="AN257" s="18" t="s">
        <v>27</v>
      </c>
      <c r="AO257" s="18" t="s">
        <v>27</v>
      </c>
      <c r="AP257" s="18" t="s">
        <v>27</v>
      </c>
      <c r="AQ257" s="18" t="s">
        <v>27</v>
      </c>
      <c r="AR257" s="18">
        <v>100</v>
      </c>
      <c r="AS257" s="18"/>
      <c r="AT257" s="281" t="s">
        <v>134</v>
      </c>
      <c r="AU257" s="53" t="str">
        <f t="shared" si="32"/>
        <v>po</v>
      </c>
      <c r="AV257" s="44">
        <f t="shared" si="33"/>
        <v>0.96142221344243906</v>
      </c>
      <c r="AW257" s="86">
        <f t="shared" si="34"/>
        <v>0.96142221344243906</v>
      </c>
      <c r="AX257" s="18"/>
      <c r="AY257" s="18"/>
    </row>
    <row r="258" spans="1:51" x14ac:dyDescent="0.2">
      <c r="A258" s="44" t="s">
        <v>444</v>
      </c>
      <c r="B258" s="139" t="s">
        <v>451</v>
      </c>
      <c r="C258" s="3" t="s">
        <v>173</v>
      </c>
      <c r="D258" s="3" t="s">
        <v>172</v>
      </c>
      <c r="E258" s="1"/>
      <c r="F258" s="3" t="s">
        <v>154</v>
      </c>
      <c r="G258" s="1" t="s">
        <v>333</v>
      </c>
      <c r="H258" s="78">
        <v>62.927900000000001</v>
      </c>
      <c r="I258" s="78">
        <v>37.635300000000001</v>
      </c>
      <c r="J258" s="18" t="s">
        <v>27</v>
      </c>
      <c r="K258" s="18" t="s">
        <v>27</v>
      </c>
      <c r="L258" s="18" t="s">
        <v>27</v>
      </c>
      <c r="M258" s="18" t="s">
        <v>27</v>
      </c>
      <c r="N258" s="1"/>
      <c r="O258" s="18" t="s">
        <v>27</v>
      </c>
      <c r="P258" s="18" t="s">
        <v>27</v>
      </c>
      <c r="Q258" s="18" t="s">
        <v>27</v>
      </c>
      <c r="R258" s="18" t="s">
        <v>27</v>
      </c>
      <c r="S258" s="18" t="s">
        <v>27</v>
      </c>
      <c r="T258" s="2"/>
      <c r="U258" s="1"/>
      <c r="V258" s="1"/>
      <c r="W258" s="1"/>
      <c r="X258" s="18">
        <v>100.56319999999999</v>
      </c>
      <c r="Y258" s="74"/>
      <c r="Z258" s="118" t="s">
        <v>85</v>
      </c>
      <c r="AA258" s="1"/>
      <c r="AB258" s="501"/>
      <c r="AC258" s="18">
        <v>48.976271737590572</v>
      </c>
      <c r="AD258" s="18">
        <v>51.023728262409428</v>
      </c>
      <c r="AE258" s="18" t="s">
        <v>27</v>
      </c>
      <c r="AF258" s="18" t="s">
        <v>27</v>
      </c>
      <c r="AG258" s="18" t="s">
        <v>27</v>
      </c>
      <c r="AH258" s="18" t="s">
        <v>27</v>
      </c>
      <c r="AI258" s="18" t="s">
        <v>27</v>
      </c>
      <c r="AJ258" s="18" t="s">
        <v>27</v>
      </c>
      <c r="AK258" s="18" t="s">
        <v>27</v>
      </c>
      <c r="AL258" s="18" t="s">
        <v>27</v>
      </c>
      <c r="AM258" s="18" t="s">
        <v>27</v>
      </c>
      <c r="AN258" s="18" t="s">
        <v>27</v>
      </c>
      <c r="AO258" s="18" t="s">
        <v>27</v>
      </c>
      <c r="AP258" s="18" t="s">
        <v>27</v>
      </c>
      <c r="AQ258" s="18" t="s">
        <v>27</v>
      </c>
      <c r="AR258" s="18">
        <v>100</v>
      </c>
      <c r="AS258" s="18"/>
      <c r="AT258" s="281" t="s">
        <v>134</v>
      </c>
      <c r="AU258" s="53" t="str">
        <f t="shared" si="32"/>
        <v>po</v>
      </c>
      <c r="AV258" s="44">
        <f t="shared" si="33"/>
        <v>0.95987246337059084</v>
      </c>
      <c r="AW258" s="86">
        <f t="shared" si="34"/>
        <v>0.95987246337059084</v>
      </c>
      <c r="AX258" s="18"/>
      <c r="AY258" s="18"/>
    </row>
    <row r="259" spans="1:51" x14ac:dyDescent="0.2">
      <c r="A259" s="44" t="s">
        <v>444</v>
      </c>
      <c r="B259" s="139" t="s">
        <v>451</v>
      </c>
      <c r="C259" s="3" t="s">
        <v>173</v>
      </c>
      <c r="D259" s="3" t="s">
        <v>172</v>
      </c>
      <c r="E259" s="1"/>
      <c r="F259" s="3" t="s">
        <v>182</v>
      </c>
      <c r="G259" s="1" t="s">
        <v>332</v>
      </c>
      <c r="H259" s="78">
        <v>63.042900000000003</v>
      </c>
      <c r="I259" s="78">
        <v>37.404800000000002</v>
      </c>
      <c r="J259" s="18" t="s">
        <v>27</v>
      </c>
      <c r="K259" s="18" t="s">
        <v>27</v>
      </c>
      <c r="L259" s="18" t="s">
        <v>27</v>
      </c>
      <c r="M259" s="18" t="s">
        <v>27</v>
      </c>
      <c r="N259" s="1"/>
      <c r="O259" s="18" t="s">
        <v>27</v>
      </c>
      <c r="P259" s="18" t="s">
        <v>27</v>
      </c>
      <c r="Q259" s="18">
        <v>3.3099999999999997E-2</v>
      </c>
      <c r="R259" s="18" t="s">
        <v>27</v>
      </c>
      <c r="S259" s="18" t="s">
        <v>27</v>
      </c>
      <c r="T259" s="2"/>
      <c r="U259" s="1"/>
      <c r="V259" s="1"/>
      <c r="W259" s="1"/>
      <c r="X259" s="18">
        <v>100.4808</v>
      </c>
      <c r="Y259" s="74"/>
      <c r="Z259" s="118" t="s">
        <v>85</v>
      </c>
      <c r="AA259" s="1"/>
      <c r="AB259" s="501"/>
      <c r="AC259" s="18">
        <v>49.161801274860487</v>
      </c>
      <c r="AD259" s="18">
        <v>50.810476178487328</v>
      </c>
      <c r="AE259" s="18" t="s">
        <v>27</v>
      </c>
      <c r="AF259" s="18" t="s">
        <v>27</v>
      </c>
      <c r="AG259" s="18" t="s">
        <v>27</v>
      </c>
      <c r="AH259" s="18" t="s">
        <v>27</v>
      </c>
      <c r="AI259" s="18" t="s">
        <v>27</v>
      </c>
      <c r="AJ259" s="18" t="s">
        <v>27</v>
      </c>
      <c r="AK259" s="18" t="s">
        <v>27</v>
      </c>
      <c r="AL259" s="18">
        <v>2.7722546652179721E-2</v>
      </c>
      <c r="AM259" s="18" t="s">
        <v>27</v>
      </c>
      <c r="AN259" s="18" t="s">
        <v>27</v>
      </c>
      <c r="AO259" s="18" t="s">
        <v>27</v>
      </c>
      <c r="AP259" s="18" t="s">
        <v>27</v>
      </c>
      <c r="AQ259" s="18" t="s">
        <v>27</v>
      </c>
      <c r="AR259" s="18">
        <v>100</v>
      </c>
      <c r="AS259" s="18"/>
      <c r="AT259" s="281" t="s">
        <v>134</v>
      </c>
      <c r="AU259" s="53" t="str">
        <f t="shared" si="32"/>
        <v>po</v>
      </c>
      <c r="AV259" s="44">
        <f t="shared" si="33"/>
        <v>0.96755246107445703</v>
      </c>
      <c r="AW259" s="86">
        <f t="shared" si="34"/>
        <v>0.96809806797951325</v>
      </c>
      <c r="AX259" s="18"/>
      <c r="AY259" s="18"/>
    </row>
    <row r="260" spans="1:51" x14ac:dyDescent="0.2">
      <c r="A260" s="44" t="s">
        <v>444</v>
      </c>
      <c r="B260" s="139" t="s">
        <v>451</v>
      </c>
      <c r="C260" s="3" t="s">
        <v>173</v>
      </c>
      <c r="D260" s="3" t="s">
        <v>172</v>
      </c>
      <c r="E260" s="1"/>
      <c r="F260" s="3" t="s">
        <v>182</v>
      </c>
      <c r="G260" s="1" t="s">
        <v>331</v>
      </c>
      <c r="H260" s="78">
        <v>63.295900000000003</v>
      </c>
      <c r="I260" s="78">
        <v>37.863399999999999</v>
      </c>
      <c r="J260" s="18">
        <v>2.5399999999999999E-2</v>
      </c>
      <c r="K260" s="18" t="s">
        <v>27</v>
      </c>
      <c r="L260" s="18" t="s">
        <v>27</v>
      </c>
      <c r="M260" s="18" t="s">
        <v>27</v>
      </c>
      <c r="N260" s="1"/>
      <c r="O260" s="18" t="s">
        <v>27</v>
      </c>
      <c r="P260" s="18" t="s">
        <v>27</v>
      </c>
      <c r="Q260" s="18" t="s">
        <v>27</v>
      </c>
      <c r="R260" s="18" t="s">
        <v>27</v>
      </c>
      <c r="S260" s="18" t="s">
        <v>27</v>
      </c>
      <c r="T260" s="2"/>
      <c r="U260" s="1"/>
      <c r="V260" s="1"/>
      <c r="W260" s="1"/>
      <c r="X260" s="18">
        <v>101.18470000000001</v>
      </c>
      <c r="Y260" s="74"/>
      <c r="Z260" s="118" t="s">
        <v>85</v>
      </c>
      <c r="AA260" s="1"/>
      <c r="AB260" s="501"/>
      <c r="AC260" s="18">
        <v>48.951855577273541</v>
      </c>
      <c r="AD260" s="18">
        <v>51.009082589005615</v>
      </c>
      <c r="AE260" s="18">
        <v>3.9061833720860008E-2</v>
      </c>
      <c r="AF260" s="18" t="s">
        <v>27</v>
      </c>
      <c r="AG260" s="18" t="s">
        <v>27</v>
      </c>
      <c r="AH260" s="18" t="s">
        <v>27</v>
      </c>
      <c r="AI260" s="18" t="s">
        <v>27</v>
      </c>
      <c r="AJ260" s="18" t="s">
        <v>27</v>
      </c>
      <c r="AK260" s="18" t="s">
        <v>27</v>
      </c>
      <c r="AL260" s="18" t="s">
        <v>27</v>
      </c>
      <c r="AM260" s="18" t="s">
        <v>27</v>
      </c>
      <c r="AN260" s="18" t="s">
        <v>27</v>
      </c>
      <c r="AO260" s="18" t="s">
        <v>27</v>
      </c>
      <c r="AP260" s="18" t="s">
        <v>27</v>
      </c>
      <c r="AQ260" s="18" t="s">
        <v>27</v>
      </c>
      <c r="AR260" s="18">
        <v>100.00000000000003</v>
      </c>
      <c r="AS260" s="18"/>
      <c r="AT260" s="281" t="s">
        <v>134</v>
      </c>
      <c r="AU260" s="53" t="str">
        <f t="shared" si="32"/>
        <v>po</v>
      </c>
      <c r="AV260" s="44">
        <f t="shared" si="33"/>
        <v>0.95966939793236972</v>
      </c>
      <c r="AW260" s="86">
        <f t="shared" si="34"/>
        <v>0.95966939793236972</v>
      </c>
      <c r="AX260" s="18"/>
      <c r="AY260" s="18"/>
    </row>
    <row r="261" spans="1:51" x14ac:dyDescent="0.2">
      <c r="A261" s="44" t="s">
        <v>444</v>
      </c>
      <c r="B261" s="139" t="s">
        <v>451</v>
      </c>
      <c r="C261" s="3" t="s">
        <v>173</v>
      </c>
      <c r="D261" s="3" t="s">
        <v>172</v>
      </c>
      <c r="E261" s="1"/>
      <c r="F261" s="3" t="s">
        <v>160</v>
      </c>
      <c r="G261" s="1" t="s">
        <v>330</v>
      </c>
      <c r="H261" s="78">
        <v>63.028199999999998</v>
      </c>
      <c r="I261" s="78">
        <v>37.335000000000001</v>
      </c>
      <c r="J261" s="18" t="s">
        <v>27</v>
      </c>
      <c r="K261" s="18" t="s">
        <v>27</v>
      </c>
      <c r="L261" s="18" t="s">
        <v>27</v>
      </c>
      <c r="M261" s="18" t="s">
        <v>27</v>
      </c>
      <c r="N261" s="1"/>
      <c r="O261" s="18" t="s">
        <v>27</v>
      </c>
      <c r="P261" s="18" t="s">
        <v>27</v>
      </c>
      <c r="Q261" s="18">
        <v>0.03</v>
      </c>
      <c r="R261" s="18" t="s">
        <v>27</v>
      </c>
      <c r="S261" s="18" t="s">
        <v>27</v>
      </c>
      <c r="T261" s="2"/>
      <c r="U261" s="1"/>
      <c r="V261" s="1"/>
      <c r="W261" s="1"/>
      <c r="X261" s="18">
        <v>100.39320000000001</v>
      </c>
      <c r="Y261" s="74"/>
      <c r="Z261" s="118" t="s">
        <v>85</v>
      </c>
      <c r="AA261" s="1"/>
      <c r="AB261" s="501"/>
      <c r="AC261" s="18">
        <v>49.203909040860047</v>
      </c>
      <c r="AD261" s="18">
        <v>50.770937397837834</v>
      </c>
      <c r="AE261" s="18" t="s">
        <v>27</v>
      </c>
      <c r="AF261" s="18" t="s">
        <v>27</v>
      </c>
      <c r="AG261" s="18" t="s">
        <v>27</v>
      </c>
      <c r="AH261" s="18" t="s">
        <v>27</v>
      </c>
      <c r="AI261" s="18" t="s">
        <v>27</v>
      </c>
      <c r="AJ261" s="18" t="s">
        <v>27</v>
      </c>
      <c r="AK261" s="18" t="s">
        <v>27</v>
      </c>
      <c r="AL261" s="18">
        <v>2.5153561302109915E-2</v>
      </c>
      <c r="AM261" s="18" t="s">
        <v>27</v>
      </c>
      <c r="AN261" s="18" t="s">
        <v>27</v>
      </c>
      <c r="AO261" s="18" t="s">
        <v>27</v>
      </c>
      <c r="AP261" s="18" t="s">
        <v>27</v>
      </c>
      <c r="AQ261" s="18" t="s">
        <v>27</v>
      </c>
      <c r="AR261" s="18">
        <v>99.999999999999986</v>
      </c>
      <c r="AS261" s="18"/>
      <c r="AT261" s="281" t="s">
        <v>134</v>
      </c>
      <c r="AU261" s="53" t="str">
        <f t="shared" si="32"/>
        <v>po</v>
      </c>
      <c r="AV261" s="44">
        <f t="shared" si="33"/>
        <v>0.96913532746699849</v>
      </c>
      <c r="AW261" s="86">
        <f t="shared" si="34"/>
        <v>0.96963075974757684</v>
      </c>
      <c r="AX261" s="18"/>
      <c r="AY261" s="18"/>
    </row>
    <row r="262" spans="1:51" ht="16" thickBot="1" x14ac:dyDescent="0.25">
      <c r="A262" s="43"/>
      <c r="B262" s="43"/>
      <c r="C262" s="3"/>
      <c r="D262" s="3"/>
      <c r="E262" s="3"/>
      <c r="F262" s="3"/>
      <c r="G262" s="3"/>
      <c r="H262" s="78"/>
      <c r="I262" s="7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"/>
      <c r="X262" s="18"/>
      <c r="Y262" s="74"/>
      <c r="Z262" s="161"/>
      <c r="AA262" s="1"/>
      <c r="AB262" s="501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62"/>
      <c r="AV262" s="86"/>
      <c r="AX262" s="53" t="s">
        <v>84</v>
      </c>
      <c r="AY262" s="62"/>
    </row>
    <row r="263" spans="1:51" x14ac:dyDescent="0.2">
      <c r="A263" s="43"/>
      <c r="B263" s="43"/>
      <c r="C263" s="3"/>
      <c r="D263" s="3"/>
      <c r="E263" s="339" t="s">
        <v>515</v>
      </c>
      <c r="F263" s="336" t="s">
        <v>386</v>
      </c>
      <c r="G263" s="336" t="s">
        <v>511</v>
      </c>
      <c r="H263" s="364">
        <v>62.726348484848486</v>
      </c>
      <c r="I263" s="364">
        <v>37.396636363636361</v>
      </c>
      <c r="J263" s="100">
        <v>1.1587878787878786E-2</v>
      </c>
      <c r="K263" s="100" t="s">
        <v>27</v>
      </c>
      <c r="L263" s="100" t="s">
        <v>27</v>
      </c>
      <c r="M263" s="100" t="s">
        <v>27</v>
      </c>
      <c r="N263" s="100" t="s">
        <v>73</v>
      </c>
      <c r="O263" s="100">
        <v>0.16482727272727271</v>
      </c>
      <c r="P263" s="100">
        <v>8.6454545454545447E-3</v>
      </c>
      <c r="Q263" s="100">
        <v>3.6390909090909085E-2</v>
      </c>
      <c r="R263" s="100" t="s">
        <v>27</v>
      </c>
      <c r="S263" s="100" t="s">
        <v>27</v>
      </c>
      <c r="T263" s="100" t="s">
        <v>73</v>
      </c>
      <c r="U263" s="100"/>
      <c r="V263" s="100"/>
      <c r="W263" s="446"/>
      <c r="X263" s="99">
        <v>100.34443636363632</v>
      </c>
      <c r="Y263" s="74"/>
      <c r="Z263" s="161"/>
      <c r="AA263" s="1"/>
      <c r="AB263" s="501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72" t="s">
        <v>474</v>
      </c>
      <c r="AU263" s="53" t="s">
        <v>214</v>
      </c>
      <c r="AV263" s="209">
        <f>AVERAGE(AV229:AV261)</f>
        <v>0.96303741043454749</v>
      </c>
      <c r="AW263" s="209">
        <f>AVERAGE(AW229:AW261)</f>
        <v>0.96616845618684677</v>
      </c>
      <c r="AX263" s="317">
        <f>COUNT(AV229:AV261)</f>
        <v>33</v>
      </c>
      <c r="AY263" s="62"/>
    </row>
    <row r="264" spans="1:51" x14ac:dyDescent="0.2">
      <c r="A264" s="43"/>
      <c r="B264" s="43"/>
      <c r="C264" s="3"/>
      <c r="D264" s="3"/>
      <c r="E264" s="340"/>
      <c r="F264" s="3"/>
      <c r="G264" s="3" t="s">
        <v>83</v>
      </c>
      <c r="H264" s="78">
        <v>0.47725677713968351</v>
      </c>
      <c r="I264" s="78">
        <v>0.40826767936166969</v>
      </c>
      <c r="J264" s="18">
        <v>2.8988960803810276E-2</v>
      </c>
      <c r="K264" s="18" t="s">
        <v>27</v>
      </c>
      <c r="L264" s="18" t="s">
        <v>27</v>
      </c>
      <c r="M264" s="18" t="s">
        <v>27</v>
      </c>
      <c r="N264" s="18" t="s">
        <v>73</v>
      </c>
      <c r="O264" s="18">
        <v>0.18019278612212683</v>
      </c>
      <c r="P264" s="18">
        <v>3.4788477716309781E-2</v>
      </c>
      <c r="Q264" s="18">
        <v>6.1291100310507787E-2</v>
      </c>
      <c r="R264" s="18" t="s">
        <v>27</v>
      </c>
      <c r="S264" s="18" t="s">
        <v>27</v>
      </c>
      <c r="T264" s="18" t="s">
        <v>73</v>
      </c>
      <c r="U264" s="18"/>
      <c r="V264" s="18"/>
      <c r="W264" s="1"/>
      <c r="X264" s="98">
        <v>0.5105715374816362</v>
      </c>
      <c r="Y264" s="74"/>
      <c r="Z264" s="161"/>
      <c r="AA264" s="1"/>
      <c r="AB264" s="501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53" t="s">
        <v>475</v>
      </c>
      <c r="AU264" s="53" t="s">
        <v>83</v>
      </c>
      <c r="AV264" s="209">
        <f>STDEV(AV229:AV261)</f>
        <v>1.4363320090073135E-2</v>
      </c>
      <c r="AW264" s="209">
        <f>STDEV(AW229:AW261)</f>
        <v>1.4005698826421104E-2</v>
      </c>
      <c r="AX264" s="62"/>
      <c r="AY264" s="62"/>
    </row>
    <row r="265" spans="1:51" x14ac:dyDescent="0.2">
      <c r="A265" s="43"/>
      <c r="B265" s="43"/>
      <c r="C265" s="3"/>
      <c r="D265" s="3"/>
      <c r="E265" s="337"/>
      <c r="F265" s="3"/>
      <c r="G265" s="3" t="s">
        <v>82</v>
      </c>
      <c r="H265" s="78">
        <v>61.639699999999998</v>
      </c>
      <c r="I265" s="78">
        <v>36.666400000000003</v>
      </c>
      <c r="J265" s="18" t="s">
        <v>27</v>
      </c>
      <c r="K265" s="18" t="s">
        <v>27</v>
      </c>
      <c r="L265" s="18" t="s">
        <v>27</v>
      </c>
      <c r="M265" s="18" t="s">
        <v>27</v>
      </c>
      <c r="N265" s="18" t="s">
        <v>73</v>
      </c>
      <c r="O265" s="18" t="s">
        <v>27</v>
      </c>
      <c r="P265" s="18" t="s">
        <v>27</v>
      </c>
      <c r="Q265" s="18" t="s">
        <v>27</v>
      </c>
      <c r="R265" s="18" t="s">
        <v>27</v>
      </c>
      <c r="S265" s="18" t="s">
        <v>27</v>
      </c>
      <c r="T265" s="18" t="s">
        <v>73</v>
      </c>
      <c r="U265" s="18"/>
      <c r="V265" s="18"/>
      <c r="W265" s="1"/>
      <c r="X265" s="98"/>
      <c r="Y265" s="74"/>
      <c r="Z265" s="161"/>
      <c r="AA265" s="1"/>
      <c r="AB265" s="501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53" t="s">
        <v>82</v>
      </c>
      <c r="AV265" s="209">
        <f>MIN(AV229:AV261)</f>
        <v>0.91886918236959625</v>
      </c>
      <c r="AW265" s="209">
        <f>MIN(AW229:AW261)</f>
        <v>0.92285264341334117</v>
      </c>
      <c r="AX265" s="62"/>
      <c r="AY265" s="62"/>
    </row>
    <row r="266" spans="1:51" ht="16" thickBot="1" x14ac:dyDescent="0.25">
      <c r="A266" s="107"/>
      <c r="B266" s="107"/>
      <c r="C266" s="63"/>
      <c r="D266" s="63"/>
      <c r="E266" s="338"/>
      <c r="F266" s="178"/>
      <c r="G266" s="178" t="s">
        <v>81</v>
      </c>
      <c r="H266" s="177">
        <v>63.440300000000001</v>
      </c>
      <c r="I266" s="177">
        <v>38.633299999999998</v>
      </c>
      <c r="J266" s="97">
        <v>0.15809999999999999</v>
      </c>
      <c r="K266" s="97" t="s">
        <v>27</v>
      </c>
      <c r="L266" s="97" t="s">
        <v>27</v>
      </c>
      <c r="M266" s="97" t="s">
        <v>27</v>
      </c>
      <c r="N266" s="97" t="s">
        <v>73</v>
      </c>
      <c r="O266" s="97">
        <v>0.88380000000000003</v>
      </c>
      <c r="P266" s="97">
        <v>0.15840000000000001</v>
      </c>
      <c r="Q266" s="97">
        <v>0.2455</v>
      </c>
      <c r="R266" s="97" t="s">
        <v>27</v>
      </c>
      <c r="S266" s="97" t="s">
        <v>27</v>
      </c>
      <c r="T266" s="97" t="s">
        <v>73</v>
      </c>
      <c r="U266" s="97"/>
      <c r="V266" s="97"/>
      <c r="W266" s="176"/>
      <c r="X266" s="96"/>
      <c r="Y266" s="153"/>
      <c r="Z266" s="162"/>
      <c r="AA266" s="38"/>
      <c r="AB266" s="496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66" t="s">
        <v>81</v>
      </c>
      <c r="AV266" s="316">
        <f>MAX(AV229:AV261)</f>
        <v>0.98514759876836389</v>
      </c>
      <c r="AW266" s="316">
        <f>MAX(AW229:AW261)</f>
        <v>0.98874780680099805</v>
      </c>
      <c r="AX266" s="94"/>
      <c r="AY266" s="94"/>
    </row>
    <row r="267" spans="1:51" ht="16" thickBot="1" x14ac:dyDescent="0.25">
      <c r="A267" s="43"/>
      <c r="B267" s="43"/>
      <c r="C267" s="387"/>
      <c r="D267" s="55"/>
      <c r="E267" s="76"/>
      <c r="F267" s="387"/>
      <c r="G267" s="387"/>
      <c r="H267" s="78"/>
      <c r="I267" s="7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00"/>
      <c r="U267" s="100"/>
      <c r="V267" s="100"/>
      <c r="W267" s="446"/>
      <c r="X267" s="100"/>
      <c r="Y267" s="54"/>
      <c r="Z267" s="161"/>
      <c r="AA267" s="1"/>
      <c r="AB267" s="501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62"/>
      <c r="AV267" s="86"/>
      <c r="AW267" s="86"/>
      <c r="AX267" s="62"/>
      <c r="AY267" s="62"/>
    </row>
    <row r="268" spans="1:51" x14ac:dyDescent="0.2">
      <c r="A268" s="428"/>
      <c r="B268" s="428"/>
      <c r="C268" s="87"/>
      <c r="D268" s="87"/>
      <c r="E268" s="431" t="s">
        <v>384</v>
      </c>
      <c r="F268" s="336" t="s">
        <v>386</v>
      </c>
      <c r="G268" s="336" t="s">
        <v>511</v>
      </c>
      <c r="H268" s="364">
        <v>60.456218666666672</v>
      </c>
      <c r="I268" s="364">
        <v>38.695299666666671</v>
      </c>
      <c r="J268" s="100">
        <v>2.5179233333333332E-2</v>
      </c>
      <c r="K268" s="100" t="s">
        <v>27</v>
      </c>
      <c r="L268" s="100" t="s">
        <v>27</v>
      </c>
      <c r="M268" s="100">
        <v>5.4438333333333335E-3</v>
      </c>
      <c r="N268" s="364">
        <v>5.2392000000000003E-3</v>
      </c>
      <c r="O268" s="100">
        <v>0.66933006666666695</v>
      </c>
      <c r="P268" s="100">
        <v>1.1741833333333333E-2</v>
      </c>
      <c r="Q268" s="100">
        <v>2.3473066666666667E-2</v>
      </c>
      <c r="R268" s="100">
        <v>1.8345999999999998E-3</v>
      </c>
      <c r="S268" s="100" t="s">
        <v>27</v>
      </c>
      <c r="T268" s="100" t="s">
        <v>27</v>
      </c>
      <c r="U268" s="219"/>
      <c r="V268" s="219"/>
      <c r="W268" s="216"/>
      <c r="X268" s="99">
        <v>99.890267366666635</v>
      </c>
      <c r="Y268" s="83"/>
      <c r="Z268" s="174"/>
      <c r="AA268" s="83"/>
      <c r="AB268" s="509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86"/>
      <c r="AW268" s="86"/>
      <c r="AX268" s="62"/>
      <c r="AY268" s="62"/>
    </row>
    <row r="269" spans="1:51" x14ac:dyDescent="0.2">
      <c r="A269" s="87"/>
      <c r="B269" s="87"/>
      <c r="C269" s="87"/>
      <c r="D269" s="87"/>
      <c r="E269" s="346"/>
      <c r="F269" s="387"/>
      <c r="G269" s="387" t="s">
        <v>83</v>
      </c>
      <c r="H269" s="78">
        <v>0.52330283153706736</v>
      </c>
      <c r="I269" s="78">
        <v>0.43679198920186213</v>
      </c>
      <c r="J269" s="18">
        <v>2.7489742989583107E-2</v>
      </c>
      <c r="K269" s="18" t="s">
        <v>27</v>
      </c>
      <c r="L269" s="18" t="s">
        <v>27</v>
      </c>
      <c r="M269" s="18">
        <v>1.4267871078377301E-2</v>
      </c>
      <c r="N269" s="78">
        <v>1.6567805117154173E-2</v>
      </c>
      <c r="O269" s="18">
        <v>0.17706530444539331</v>
      </c>
      <c r="P269" s="18">
        <v>3.6118306673642166E-2</v>
      </c>
      <c r="Q269" s="18">
        <v>4.3869038921845967E-2</v>
      </c>
      <c r="R269" s="18">
        <v>1.0048518039989776E-2</v>
      </c>
      <c r="S269" s="18" t="s">
        <v>27</v>
      </c>
      <c r="T269" s="18" t="s">
        <v>27</v>
      </c>
      <c r="U269" s="1"/>
      <c r="V269" s="1"/>
      <c r="W269" s="1"/>
      <c r="X269" s="98">
        <v>0.36428786883892467</v>
      </c>
      <c r="Y269" s="83"/>
      <c r="Z269" s="417"/>
      <c r="AB269" s="510"/>
      <c r="AC269" s="18"/>
      <c r="AD269" s="18"/>
      <c r="AE269" s="9"/>
      <c r="AF269" s="9"/>
      <c r="AG269" s="9"/>
      <c r="AH269" s="9"/>
      <c r="AJ269" s="9"/>
      <c r="AK269" s="18"/>
      <c r="AL269" s="9"/>
      <c r="AM269" s="9"/>
      <c r="AN269" s="9"/>
      <c r="AO269" s="170"/>
      <c r="AR269" s="9"/>
      <c r="AT269" s="387"/>
      <c r="AU269" s="93"/>
      <c r="AV269" s="171"/>
      <c r="AW269" s="8"/>
      <c r="AX269" s="8"/>
      <c r="AY269" s="8"/>
    </row>
    <row r="270" spans="1:51" x14ac:dyDescent="0.2">
      <c r="A270" s="87"/>
      <c r="B270" s="87"/>
      <c r="C270" s="87"/>
      <c r="D270" s="87"/>
      <c r="E270" s="346"/>
      <c r="F270" s="387"/>
      <c r="G270" s="387" t="s">
        <v>82</v>
      </c>
      <c r="H270" s="78">
        <v>59.376399999999997</v>
      </c>
      <c r="I270" s="78">
        <v>37.258099999999999</v>
      </c>
      <c r="J270" s="18" t="s">
        <v>27</v>
      </c>
      <c r="K270" s="18" t="s">
        <v>27</v>
      </c>
      <c r="L270" s="18" t="s">
        <v>27</v>
      </c>
      <c r="M270" s="18" t="s">
        <v>27</v>
      </c>
      <c r="N270" s="78" t="s">
        <v>27</v>
      </c>
      <c r="O270" s="18">
        <v>0.35947400000000002</v>
      </c>
      <c r="P270" s="18" t="s">
        <v>27</v>
      </c>
      <c r="Q270" s="18" t="s">
        <v>27</v>
      </c>
      <c r="R270" s="18" t="s">
        <v>27</v>
      </c>
      <c r="S270" s="18" t="s">
        <v>27</v>
      </c>
      <c r="T270" s="18" t="s">
        <v>27</v>
      </c>
      <c r="U270" s="1"/>
      <c r="V270" s="1"/>
      <c r="W270" s="1"/>
      <c r="X270" s="98"/>
      <c r="Y270" s="83"/>
      <c r="Z270" s="417"/>
      <c r="AB270" s="510"/>
      <c r="AC270" s="18"/>
      <c r="AD270" s="18"/>
      <c r="AE270" s="9"/>
      <c r="AF270" s="9"/>
      <c r="AG270" s="9"/>
      <c r="AH270" s="9"/>
      <c r="AJ270" s="9"/>
      <c r="AK270" s="18"/>
      <c r="AL270" s="9"/>
      <c r="AM270" s="9"/>
      <c r="AN270" s="9"/>
      <c r="AO270" s="170"/>
      <c r="AR270" s="9"/>
      <c r="AT270" s="387"/>
      <c r="AU270" s="93"/>
      <c r="AV270" s="171"/>
      <c r="AW270" s="8"/>
      <c r="AX270" s="8"/>
      <c r="AY270" s="8"/>
    </row>
    <row r="271" spans="1:51" ht="16" thickBot="1" x14ac:dyDescent="0.25">
      <c r="A271" s="76"/>
      <c r="B271" s="76"/>
      <c r="C271" s="76"/>
      <c r="D271" s="76"/>
      <c r="E271" s="191"/>
      <c r="F271" s="388"/>
      <c r="G271" s="388" t="s">
        <v>81</v>
      </c>
      <c r="H271" s="177">
        <v>62.157519999999998</v>
      </c>
      <c r="I271" s="177">
        <v>39.0565</v>
      </c>
      <c r="J271" s="97">
        <v>9.0033000000000002E-2</v>
      </c>
      <c r="K271" s="97" t="s">
        <v>27</v>
      </c>
      <c r="L271" s="97" t="s">
        <v>27</v>
      </c>
      <c r="M271" s="97">
        <v>5.0132000000000003E-2</v>
      </c>
      <c r="N271" s="177">
        <v>5.2392000000000001E-2</v>
      </c>
      <c r="O271" s="97">
        <v>0.96898200000000001</v>
      </c>
      <c r="P271" s="97">
        <v>0.13561000000000001</v>
      </c>
      <c r="Q271" s="97">
        <v>0.2039</v>
      </c>
      <c r="R271" s="97">
        <v>5.5037999999999997E-2</v>
      </c>
      <c r="S271" s="97" t="s">
        <v>27</v>
      </c>
      <c r="T271" s="97" t="s">
        <v>27</v>
      </c>
      <c r="U271" s="97"/>
      <c r="V271" s="97"/>
      <c r="W271" s="97"/>
      <c r="X271" s="96"/>
      <c r="Y271" s="74"/>
      <c r="Z271" s="1"/>
      <c r="AA271" s="1"/>
      <c r="AB271" s="501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23"/>
      <c r="AU271" s="18"/>
      <c r="AX271" s="18"/>
      <c r="AY271" s="18"/>
    </row>
    <row r="272" spans="1:51" x14ac:dyDescent="0.2">
      <c r="A272" s="428"/>
      <c r="B272" s="428"/>
      <c r="C272" s="87"/>
      <c r="D272" s="87"/>
      <c r="E272" s="346" t="s">
        <v>153</v>
      </c>
      <c r="F272" s="3" t="s">
        <v>386</v>
      </c>
      <c r="G272" s="3" t="s">
        <v>511</v>
      </c>
      <c r="H272" s="78">
        <v>61.801951204819282</v>
      </c>
      <c r="I272" s="78">
        <v>37.702194337349368</v>
      </c>
      <c r="J272" s="18">
        <v>1.2828397590361451E-2</v>
      </c>
      <c r="K272" s="18" t="s">
        <v>27</v>
      </c>
      <c r="L272" s="18" t="s">
        <v>27</v>
      </c>
      <c r="M272" s="18">
        <v>8.8222222222222244E-3</v>
      </c>
      <c r="N272" s="78">
        <v>1.0827714285714286E-2</v>
      </c>
      <c r="O272" s="18">
        <v>0.4220238072289158</v>
      </c>
      <c r="P272" s="18">
        <v>1.3729674698795182E-2</v>
      </c>
      <c r="Q272" s="18">
        <v>4.8907915662650604E-2</v>
      </c>
      <c r="R272" s="18" t="s">
        <v>27</v>
      </c>
      <c r="S272" s="18" t="s">
        <v>27</v>
      </c>
      <c r="T272" s="100">
        <v>5.213861111111111E-3</v>
      </c>
      <c r="U272" s="219"/>
      <c r="V272" s="219"/>
      <c r="W272" s="216"/>
      <c r="X272" s="99">
        <v>100.01246296385543</v>
      </c>
      <c r="Y272" s="83"/>
      <c r="Z272" s="471"/>
      <c r="AA272" s="83"/>
      <c r="AB272" s="509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86"/>
      <c r="AW272" s="86"/>
      <c r="AX272" s="62"/>
      <c r="AY272" s="62"/>
    </row>
    <row r="273" spans="1:51" x14ac:dyDescent="0.2">
      <c r="A273" s="87"/>
      <c r="B273" s="87"/>
      <c r="C273" s="87"/>
      <c r="D273" s="87"/>
      <c r="E273" s="346" t="s">
        <v>516</v>
      </c>
      <c r="F273" s="3"/>
      <c r="G273" s="3" t="s">
        <v>83</v>
      </c>
      <c r="H273" s="78">
        <v>1.1042307736294248</v>
      </c>
      <c r="I273" s="78">
        <v>0.80303659213651424</v>
      </c>
      <c r="J273" s="18">
        <v>2.3906374960044403E-2</v>
      </c>
      <c r="K273" s="18" t="s">
        <v>27</v>
      </c>
      <c r="L273" s="18" t="s">
        <v>27</v>
      </c>
      <c r="M273" s="18">
        <v>2.9935226892019415E-2</v>
      </c>
      <c r="N273" s="78">
        <v>1.8499957853233846E-2</v>
      </c>
      <c r="O273" s="18">
        <v>0.27020963663672815</v>
      </c>
      <c r="P273" s="18">
        <v>4.0180612434511265E-2</v>
      </c>
      <c r="Q273" s="18">
        <v>6.4424561830135826E-2</v>
      </c>
      <c r="R273" s="18" t="s">
        <v>27</v>
      </c>
      <c r="S273" s="18" t="s">
        <v>27</v>
      </c>
      <c r="T273" s="18">
        <v>2.1861279225611631E-2</v>
      </c>
      <c r="U273" s="1"/>
      <c r="V273" s="1"/>
      <c r="W273" s="1"/>
      <c r="X273" s="98">
        <v>0.73674781812386614</v>
      </c>
      <c r="Y273" s="83"/>
      <c r="Z273" s="417"/>
      <c r="AB273" s="510"/>
      <c r="AC273" s="18"/>
      <c r="AD273" s="18"/>
      <c r="AE273" s="9"/>
      <c r="AF273" s="9"/>
      <c r="AG273" s="9"/>
      <c r="AH273" s="9"/>
      <c r="AJ273" s="9"/>
      <c r="AK273" s="18"/>
      <c r="AL273" s="9"/>
      <c r="AM273" s="9"/>
      <c r="AN273" s="9"/>
      <c r="AO273" s="170"/>
      <c r="AR273" s="9"/>
      <c r="AU273" s="93"/>
      <c r="AV273" s="171"/>
      <c r="AW273" s="8"/>
      <c r="AX273" s="8"/>
      <c r="AY273" s="8"/>
    </row>
    <row r="274" spans="1:51" x14ac:dyDescent="0.2">
      <c r="A274" s="87"/>
      <c r="B274" s="87"/>
      <c r="C274" s="87"/>
      <c r="D274" s="87"/>
      <c r="E274" s="346"/>
      <c r="F274" s="3"/>
      <c r="G274" s="3" t="s">
        <v>82</v>
      </c>
      <c r="H274" s="78">
        <v>59.222499999999997</v>
      </c>
      <c r="I274" s="78">
        <v>36.050899999999999</v>
      </c>
      <c r="J274" s="18" t="s">
        <v>27</v>
      </c>
      <c r="K274" s="18" t="s">
        <v>27</v>
      </c>
      <c r="L274" s="18" t="s">
        <v>27</v>
      </c>
      <c r="M274" s="18" t="s">
        <v>27</v>
      </c>
      <c r="N274" s="78" t="s">
        <v>27</v>
      </c>
      <c r="O274" s="18" t="s">
        <v>27</v>
      </c>
      <c r="P274" s="18" t="s">
        <v>27</v>
      </c>
      <c r="Q274" s="18" t="s">
        <v>27</v>
      </c>
      <c r="R274" s="18" t="s">
        <v>27</v>
      </c>
      <c r="S274" s="18" t="s">
        <v>27</v>
      </c>
      <c r="T274" s="18" t="s">
        <v>27</v>
      </c>
      <c r="U274" s="1"/>
      <c r="V274" s="1"/>
      <c r="W274" s="1"/>
      <c r="X274" s="98"/>
      <c r="Y274" s="83"/>
      <c r="Z274" s="417"/>
      <c r="AB274" s="510"/>
      <c r="AC274" s="18"/>
      <c r="AD274" s="18"/>
      <c r="AE274" s="9"/>
      <c r="AF274" s="9"/>
      <c r="AG274" s="9"/>
      <c r="AH274" s="9"/>
      <c r="AJ274" s="9"/>
      <c r="AK274" s="18"/>
      <c r="AL274" s="9"/>
      <c r="AM274" s="9"/>
      <c r="AN274" s="9"/>
      <c r="AO274" s="170"/>
      <c r="AR274" s="9"/>
      <c r="AU274" s="93"/>
      <c r="AV274" s="171"/>
      <c r="AW274" s="8"/>
      <c r="AX274" s="8"/>
      <c r="AY274" s="8"/>
    </row>
    <row r="275" spans="1:51" ht="16" thickBot="1" x14ac:dyDescent="0.25">
      <c r="A275" s="76"/>
      <c r="B275" s="76"/>
      <c r="C275" s="76"/>
      <c r="D275" s="76"/>
      <c r="E275" s="191"/>
      <c r="F275" s="178"/>
      <c r="G275" s="178" t="s">
        <v>81</v>
      </c>
      <c r="H275" s="177">
        <v>63.707900000000002</v>
      </c>
      <c r="I275" s="177">
        <v>39.134500000000003</v>
      </c>
      <c r="J275" s="97">
        <v>0.15809999999999999</v>
      </c>
      <c r="K275" s="97" t="s">
        <v>27</v>
      </c>
      <c r="L275" s="97" t="s">
        <v>27</v>
      </c>
      <c r="M275" s="97">
        <v>0.2104</v>
      </c>
      <c r="N275" s="177">
        <v>3.8845999999999999E-2</v>
      </c>
      <c r="O275" s="97">
        <v>0.99018300000000004</v>
      </c>
      <c r="P275" s="97">
        <v>0.16259999999999999</v>
      </c>
      <c r="Q275" s="97">
        <v>0.26719999999999999</v>
      </c>
      <c r="R275" s="97" t="s">
        <v>27</v>
      </c>
      <c r="S275" s="97" t="s">
        <v>27</v>
      </c>
      <c r="T275" s="97">
        <v>0.100566</v>
      </c>
      <c r="U275" s="97"/>
      <c r="V275" s="97"/>
      <c r="W275" s="97"/>
      <c r="X275" s="96"/>
      <c r="Y275" s="74"/>
      <c r="Z275" s="1"/>
      <c r="AA275" s="1"/>
      <c r="AB275" s="501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23"/>
      <c r="AU275" s="18"/>
      <c r="AX275" s="18"/>
      <c r="AY275" s="18"/>
    </row>
    <row r="276" spans="1:51" s="86" customFormat="1" x14ac:dyDescent="0.2">
      <c r="A276" s="220" t="s">
        <v>329</v>
      </c>
      <c r="B276" s="221"/>
      <c r="C276" s="223"/>
      <c r="D276" s="221"/>
      <c r="E276" s="221"/>
      <c r="F276" s="221"/>
      <c r="G276" s="224"/>
      <c r="H276" s="226"/>
      <c r="I276" s="226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1"/>
      <c r="V276" s="225"/>
      <c r="W276" s="225"/>
      <c r="X276" s="225"/>
      <c r="Y276" s="478"/>
      <c r="Z276" s="223"/>
      <c r="AA276" s="222"/>
      <c r="AB276" s="504"/>
      <c r="AC276" s="225"/>
      <c r="AD276" s="225"/>
      <c r="AE276" s="225"/>
      <c r="AF276" s="225"/>
      <c r="AG276" s="225"/>
      <c r="AH276" s="225"/>
      <c r="AI276" s="225"/>
      <c r="AJ276" s="225"/>
      <c r="AK276" s="225"/>
      <c r="AL276" s="225"/>
      <c r="AM276" s="225"/>
      <c r="AN276" s="225"/>
      <c r="AO276" s="225"/>
      <c r="AP276" s="225"/>
      <c r="AQ276" s="225"/>
      <c r="AR276" s="225"/>
      <c r="AS276" s="225"/>
      <c r="AT276" s="225"/>
      <c r="AU276" s="221"/>
      <c r="AV276" s="221"/>
      <c r="AW276" s="221"/>
      <c r="AX276" s="221"/>
      <c r="AY276" s="221"/>
    </row>
    <row r="277" spans="1:51" s="86" customFormat="1" x14ac:dyDescent="0.2">
      <c r="A277" s="168"/>
      <c r="C277" s="87"/>
      <c r="D277" s="84"/>
      <c r="E277" s="84"/>
      <c r="F277" s="84"/>
      <c r="G277" s="167"/>
      <c r="H277" s="101"/>
      <c r="I277" s="101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4"/>
      <c r="V277" s="85"/>
      <c r="W277" s="85"/>
      <c r="X277" s="85"/>
      <c r="Y277" s="83"/>
      <c r="Z277" s="87"/>
      <c r="AA277" s="83"/>
      <c r="AB277" s="509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</row>
    <row r="278" spans="1:51" s="62" customFormat="1" x14ac:dyDescent="0.2">
      <c r="A278" s="56" t="s">
        <v>444</v>
      </c>
      <c r="B278" s="429" t="s">
        <v>451</v>
      </c>
      <c r="C278" s="136" t="s">
        <v>327</v>
      </c>
      <c r="D278" s="136" t="s">
        <v>328</v>
      </c>
      <c r="E278" s="136"/>
      <c r="F278" s="55" t="s">
        <v>249</v>
      </c>
      <c r="G278" s="55">
        <v>3</v>
      </c>
      <c r="H278" s="157">
        <v>62.621580000000002</v>
      </c>
      <c r="I278" s="157">
        <v>36.736240000000002</v>
      </c>
      <c r="J278" s="20">
        <v>2.6454999999999999E-2</v>
      </c>
      <c r="K278" s="20" t="s">
        <v>27</v>
      </c>
      <c r="L278" s="20" t="s">
        <v>27</v>
      </c>
      <c r="M278" s="20" t="s">
        <v>27</v>
      </c>
      <c r="N278" s="20" t="s">
        <v>27</v>
      </c>
      <c r="O278" s="20">
        <v>0.49570599999999998</v>
      </c>
      <c r="P278" s="20" t="s">
        <v>27</v>
      </c>
      <c r="Q278" s="20" t="s">
        <v>27</v>
      </c>
      <c r="R278" s="20" t="s">
        <v>27</v>
      </c>
      <c r="S278" s="20" t="s">
        <v>27</v>
      </c>
      <c r="T278" s="20" t="s">
        <v>27</v>
      </c>
      <c r="U278" s="48"/>
      <c r="V278" s="20"/>
      <c r="W278" s="48"/>
      <c r="X278" s="20">
        <v>99.879981000000001</v>
      </c>
      <c r="Y278" s="54"/>
      <c r="Z278" s="124" t="s">
        <v>85</v>
      </c>
      <c r="AA278" s="20"/>
      <c r="AB278" s="508"/>
      <c r="AC278" s="20">
        <v>49.25468277040622</v>
      </c>
      <c r="AD278" s="20">
        <v>50.332967111301564</v>
      </c>
      <c r="AE278" s="20">
        <v>4.1376771595109843E-2</v>
      </c>
      <c r="AF278" s="20" t="s">
        <v>27</v>
      </c>
      <c r="AG278" s="20" t="s">
        <v>27</v>
      </c>
      <c r="AH278" s="20" t="s">
        <v>27</v>
      </c>
      <c r="AI278" s="20" t="s">
        <v>27</v>
      </c>
      <c r="AJ278" s="20">
        <v>0.3709733466970882</v>
      </c>
      <c r="AK278" s="20" t="s">
        <v>27</v>
      </c>
      <c r="AL278" s="20" t="s">
        <v>27</v>
      </c>
      <c r="AM278" s="20" t="s">
        <v>27</v>
      </c>
      <c r="AN278" s="20" t="s">
        <v>27</v>
      </c>
      <c r="AO278" s="20" t="s">
        <v>27</v>
      </c>
      <c r="AP278" s="20" t="s">
        <v>27</v>
      </c>
      <c r="AQ278" s="20" t="s">
        <v>27</v>
      </c>
      <c r="AR278" s="20">
        <v>99.999999999999986</v>
      </c>
      <c r="AS278" s="20"/>
      <c r="AT278" s="285" t="s">
        <v>134</v>
      </c>
      <c r="AU278" s="58" t="str">
        <f t="shared" ref="AU278:AU289" si="35">Z278</f>
        <v>po</v>
      </c>
      <c r="AV278" s="56">
        <f t="shared" ref="AV278:AV289" si="36">AC278/AD278</f>
        <v>0.97857697642757824</v>
      </c>
      <c r="AW278" s="195">
        <f t="shared" ref="AW278:AW279" si="37">SUM(AC278,AJ278,AK278,AL278,AO278,AG278)/AD278</f>
        <v>0.98594736144534911</v>
      </c>
      <c r="AX278" s="20"/>
      <c r="AY278" s="20"/>
    </row>
    <row r="279" spans="1:51" s="62" customFormat="1" x14ac:dyDescent="0.2">
      <c r="A279" s="44" t="s">
        <v>444</v>
      </c>
      <c r="B279" s="430" t="s">
        <v>451</v>
      </c>
      <c r="C279" s="62" t="s">
        <v>327</v>
      </c>
      <c r="D279" s="76" t="s">
        <v>328</v>
      </c>
      <c r="E279" s="76"/>
      <c r="F279" s="3" t="s">
        <v>249</v>
      </c>
      <c r="G279" s="3">
        <v>5</v>
      </c>
      <c r="H279" s="78">
        <v>63.22099</v>
      </c>
      <c r="I279" s="78">
        <v>36.82638</v>
      </c>
      <c r="J279" s="18">
        <v>3.4890999999999998E-2</v>
      </c>
      <c r="K279" s="18" t="s">
        <v>27</v>
      </c>
      <c r="L279" s="18" t="s">
        <v>27</v>
      </c>
      <c r="M279" s="18" t="s">
        <v>27</v>
      </c>
      <c r="N279" s="18" t="s">
        <v>27</v>
      </c>
      <c r="O279" s="18" t="s">
        <v>27</v>
      </c>
      <c r="P279" s="18" t="s">
        <v>27</v>
      </c>
      <c r="Q279" s="18" t="s">
        <v>27</v>
      </c>
      <c r="R279" s="18" t="s">
        <v>27</v>
      </c>
      <c r="S279" s="18" t="s">
        <v>27</v>
      </c>
      <c r="T279" s="18" t="s">
        <v>27</v>
      </c>
      <c r="U279" s="18"/>
      <c r="V279" s="18"/>
      <c r="W279" s="18"/>
      <c r="X279" s="18">
        <v>100.082261</v>
      </c>
      <c r="Z279" s="23" t="s">
        <v>85</v>
      </c>
      <c r="AA279" s="18"/>
      <c r="AB279" s="501"/>
      <c r="AC279" s="18">
        <v>49.608481170332574</v>
      </c>
      <c r="AD279" s="18">
        <v>50.337076915548693</v>
      </c>
      <c r="AE279" s="18">
        <v>5.4441914118718272E-2</v>
      </c>
      <c r="AF279" s="18" t="s">
        <v>27</v>
      </c>
      <c r="AG279" s="18" t="s">
        <v>27</v>
      </c>
      <c r="AH279" s="18" t="s">
        <v>27</v>
      </c>
      <c r="AI279" s="18" t="s">
        <v>27</v>
      </c>
      <c r="AJ279" s="18" t="s">
        <v>27</v>
      </c>
      <c r="AK279" s="18" t="s">
        <v>27</v>
      </c>
      <c r="AL279" s="18" t="s">
        <v>27</v>
      </c>
      <c r="AM279" s="18" t="s">
        <v>27</v>
      </c>
      <c r="AN279" s="18" t="s">
        <v>27</v>
      </c>
      <c r="AO279" s="18" t="s">
        <v>27</v>
      </c>
      <c r="AP279" s="18" t="s">
        <v>27</v>
      </c>
      <c r="AQ279" s="18" t="s">
        <v>27</v>
      </c>
      <c r="AR279" s="18">
        <v>99.999999999999972</v>
      </c>
      <c r="AS279" s="18"/>
      <c r="AT279" s="281" t="s">
        <v>134</v>
      </c>
      <c r="AU279" s="53" t="str">
        <f t="shared" si="35"/>
        <v>po</v>
      </c>
      <c r="AV279" s="44">
        <f t="shared" si="36"/>
        <v>0.98552566438376044</v>
      </c>
      <c r="AW279" s="86">
        <f t="shared" si="37"/>
        <v>0.98552566438376044</v>
      </c>
      <c r="AX279" s="18"/>
      <c r="AY279" s="18"/>
    </row>
    <row r="280" spans="1:51" s="439" customFormat="1" ht="17" x14ac:dyDescent="0.25">
      <c r="A280" s="44" t="s">
        <v>444</v>
      </c>
      <c r="B280" s="76" t="s">
        <v>451</v>
      </c>
      <c r="C280" s="87" t="s">
        <v>545</v>
      </c>
      <c r="D280" s="76" t="s">
        <v>328</v>
      </c>
      <c r="E280" s="428" t="s">
        <v>249</v>
      </c>
      <c r="F280" s="6"/>
      <c r="G280" s="6">
        <v>1</v>
      </c>
      <c r="H280" s="82">
        <v>63.045400000000001</v>
      </c>
      <c r="I280" s="82">
        <v>36.968200000000003</v>
      </c>
      <c r="J280" s="9">
        <v>3.4500000000000003E-2</v>
      </c>
      <c r="K280" s="9" t="s">
        <v>27</v>
      </c>
      <c r="L280" s="9" t="s">
        <v>27</v>
      </c>
      <c r="M280" s="9" t="s">
        <v>27</v>
      </c>
      <c r="N280" s="6"/>
      <c r="O280" s="9" t="s">
        <v>27</v>
      </c>
      <c r="P280" s="9" t="s">
        <v>27</v>
      </c>
      <c r="Q280" s="9" t="s">
        <v>27</v>
      </c>
      <c r="R280" s="9" t="s">
        <v>27</v>
      </c>
      <c r="S280" s="9" t="s">
        <v>27</v>
      </c>
      <c r="T280" s="9" t="s">
        <v>27</v>
      </c>
      <c r="U280" s="6"/>
      <c r="V280" s="6"/>
      <c r="W280" s="9"/>
      <c r="X280" s="18">
        <v>100.04809999999999</v>
      </c>
      <c r="Y280" s="87"/>
      <c r="Z280" s="87" t="s">
        <v>85</v>
      </c>
      <c r="AA280" s="6"/>
      <c r="AB280" s="501"/>
      <c r="AC280" s="18">
        <v>49.44327851262544</v>
      </c>
      <c r="AD280" s="18">
        <v>50.502919504494045</v>
      </c>
      <c r="AE280" s="18">
        <v>5.3801982880534387E-2</v>
      </c>
      <c r="AF280" s="18" t="s">
        <v>27</v>
      </c>
      <c r="AG280" s="18" t="s">
        <v>27</v>
      </c>
      <c r="AH280" s="18" t="s">
        <v>27</v>
      </c>
      <c r="AI280" s="18" t="s">
        <v>27</v>
      </c>
      <c r="AJ280" s="18" t="s">
        <v>27</v>
      </c>
      <c r="AK280" s="18" t="s">
        <v>27</v>
      </c>
      <c r="AL280" s="18" t="s">
        <v>27</v>
      </c>
      <c r="AM280" s="18" t="s">
        <v>27</v>
      </c>
      <c r="AN280" s="18" t="s">
        <v>27</v>
      </c>
      <c r="AO280" s="18" t="s">
        <v>27</v>
      </c>
      <c r="AP280" s="18" t="s">
        <v>27</v>
      </c>
      <c r="AQ280" s="18" t="s">
        <v>27</v>
      </c>
      <c r="AR280" s="18">
        <v>100.00000000000001</v>
      </c>
      <c r="AS280" s="18"/>
      <c r="AT280" s="73" t="s">
        <v>134</v>
      </c>
      <c r="AU280" s="53" t="str">
        <f t="shared" si="35"/>
        <v>po</v>
      </c>
      <c r="AV280" s="44">
        <f t="shared" si="36"/>
        <v>0.97901822305987063</v>
      </c>
      <c r="AW280" s="44">
        <f t="shared" ref="AW280:AW289" si="38">SUM(AC280,AJ280,AK280,AL280,AN280:AO280)/AD280</f>
        <v>0.97901822305987063</v>
      </c>
      <c r="AX280" s="18"/>
      <c r="AY280" s="18"/>
    </row>
    <row r="281" spans="1:51" s="439" customFormat="1" ht="17" x14ac:dyDescent="0.25">
      <c r="A281" s="44" t="s">
        <v>444</v>
      </c>
      <c r="B281" s="76" t="s">
        <v>451</v>
      </c>
      <c r="C281" s="87" t="s">
        <v>545</v>
      </c>
      <c r="D281" s="76" t="s">
        <v>328</v>
      </c>
      <c r="E281" s="428" t="s">
        <v>249</v>
      </c>
      <c r="F281" s="6"/>
      <c r="G281" s="6">
        <v>2</v>
      </c>
      <c r="H281" s="82">
        <v>63.188899999999997</v>
      </c>
      <c r="I281" s="82">
        <v>37.058700000000002</v>
      </c>
      <c r="J281" s="9" t="s">
        <v>27</v>
      </c>
      <c r="K281" s="9" t="s">
        <v>27</v>
      </c>
      <c r="L281" s="9" t="s">
        <v>27</v>
      </c>
      <c r="M281" s="9" t="s">
        <v>27</v>
      </c>
      <c r="N281" s="6"/>
      <c r="O281" s="9" t="s">
        <v>27</v>
      </c>
      <c r="P281" s="9" t="s">
        <v>27</v>
      </c>
      <c r="Q281" s="9" t="s">
        <v>27</v>
      </c>
      <c r="R281" s="9" t="s">
        <v>27</v>
      </c>
      <c r="S281" s="9" t="s">
        <v>27</v>
      </c>
      <c r="T281" s="9" t="s">
        <v>27</v>
      </c>
      <c r="U281" s="6"/>
      <c r="V281" s="6"/>
      <c r="W281" s="9"/>
      <c r="X281" s="18">
        <v>100.24760000000001</v>
      </c>
      <c r="Y281" s="87"/>
      <c r="Z281" s="87" t="s">
        <v>85</v>
      </c>
      <c r="AA281" s="6"/>
      <c r="AB281" s="501"/>
      <c r="AC281" s="18">
        <v>49.465607099648153</v>
      </c>
      <c r="AD281" s="18">
        <v>50.534392900351847</v>
      </c>
      <c r="AE281" s="18" t="s">
        <v>27</v>
      </c>
      <c r="AF281" s="18" t="s">
        <v>27</v>
      </c>
      <c r="AG281" s="18" t="s">
        <v>27</v>
      </c>
      <c r="AH281" s="18" t="s">
        <v>27</v>
      </c>
      <c r="AI281" s="18" t="s">
        <v>27</v>
      </c>
      <c r="AJ281" s="18" t="s">
        <v>27</v>
      </c>
      <c r="AK281" s="18" t="s">
        <v>27</v>
      </c>
      <c r="AL281" s="18" t="s">
        <v>27</v>
      </c>
      <c r="AM281" s="18" t="s">
        <v>27</v>
      </c>
      <c r="AN281" s="18" t="s">
        <v>27</v>
      </c>
      <c r="AO281" s="18" t="s">
        <v>27</v>
      </c>
      <c r="AP281" s="18" t="s">
        <v>27</v>
      </c>
      <c r="AQ281" s="18" t="s">
        <v>27</v>
      </c>
      <c r="AR281" s="18">
        <v>100</v>
      </c>
      <c r="AS281" s="18"/>
      <c r="AT281" s="73" t="s">
        <v>134</v>
      </c>
      <c r="AU281" s="53" t="str">
        <f t="shared" si="35"/>
        <v>po</v>
      </c>
      <c r="AV281" s="44">
        <f t="shared" si="36"/>
        <v>0.97885032866999666</v>
      </c>
      <c r="AW281" s="44">
        <f t="shared" si="38"/>
        <v>0.97885032866999666</v>
      </c>
      <c r="AX281" s="18"/>
      <c r="AY281" s="18"/>
    </row>
    <row r="282" spans="1:51" s="439" customFormat="1" ht="17" x14ac:dyDescent="0.25">
      <c r="A282" s="44" t="s">
        <v>444</v>
      </c>
      <c r="B282" s="76" t="s">
        <v>451</v>
      </c>
      <c r="C282" s="87" t="s">
        <v>545</v>
      </c>
      <c r="D282" s="76" t="s">
        <v>328</v>
      </c>
      <c r="E282" s="428" t="s">
        <v>249</v>
      </c>
      <c r="F282" s="6"/>
      <c r="G282" s="6">
        <v>3</v>
      </c>
      <c r="H282" s="82">
        <v>63.172800000000002</v>
      </c>
      <c r="I282" s="82">
        <v>36.980200000000004</v>
      </c>
      <c r="J282" s="9">
        <v>2.7300000000000001E-2</v>
      </c>
      <c r="K282" s="9" t="s">
        <v>27</v>
      </c>
      <c r="L282" s="9" t="s">
        <v>27</v>
      </c>
      <c r="M282" s="9" t="s">
        <v>27</v>
      </c>
      <c r="N282" s="6"/>
      <c r="O282" s="9" t="s">
        <v>27</v>
      </c>
      <c r="P282" s="9" t="s">
        <v>27</v>
      </c>
      <c r="Q282" s="9" t="s">
        <v>27</v>
      </c>
      <c r="R282" s="9" t="s">
        <v>27</v>
      </c>
      <c r="S282" s="9" t="s">
        <v>27</v>
      </c>
      <c r="T282" s="9" t="s">
        <v>27</v>
      </c>
      <c r="U282" s="6"/>
      <c r="V282" s="6"/>
      <c r="W282" s="9"/>
      <c r="X282" s="18">
        <v>100.1803</v>
      </c>
      <c r="Y282" s="87"/>
      <c r="Z282" s="87" t="s">
        <v>85</v>
      </c>
      <c r="AA282" s="6"/>
      <c r="AB282" s="501"/>
      <c r="AC282" s="18">
        <v>49.49118722566736</v>
      </c>
      <c r="AD282" s="18">
        <v>50.466283720237115</v>
      </c>
      <c r="AE282" s="18">
        <v>4.2529054095532572E-2</v>
      </c>
      <c r="AF282" s="18" t="s">
        <v>27</v>
      </c>
      <c r="AG282" s="18" t="s">
        <v>27</v>
      </c>
      <c r="AH282" s="18" t="s">
        <v>27</v>
      </c>
      <c r="AI282" s="18" t="s">
        <v>27</v>
      </c>
      <c r="AJ282" s="18" t="s">
        <v>27</v>
      </c>
      <c r="AK282" s="18" t="s">
        <v>27</v>
      </c>
      <c r="AL282" s="18" t="s">
        <v>27</v>
      </c>
      <c r="AM282" s="18" t="s">
        <v>27</v>
      </c>
      <c r="AN282" s="18" t="s">
        <v>27</v>
      </c>
      <c r="AO282" s="18" t="s">
        <v>27</v>
      </c>
      <c r="AP282" s="18" t="s">
        <v>27</v>
      </c>
      <c r="AQ282" s="18" t="s">
        <v>27</v>
      </c>
      <c r="AR282" s="18">
        <v>100.00000000000001</v>
      </c>
      <c r="AS282" s="18"/>
      <c r="AT282" s="73" t="s">
        <v>134</v>
      </c>
      <c r="AU282" s="53" t="str">
        <f t="shared" si="35"/>
        <v>po</v>
      </c>
      <c r="AV282" s="44">
        <f t="shared" si="36"/>
        <v>0.98067825837988665</v>
      </c>
      <c r="AW282" s="44">
        <f t="shared" si="38"/>
        <v>0.98067825837988665</v>
      </c>
      <c r="AX282" s="18"/>
      <c r="AY282" s="18"/>
    </row>
    <row r="283" spans="1:51" s="439" customFormat="1" ht="17" x14ac:dyDescent="0.25">
      <c r="A283" s="44" t="s">
        <v>444</v>
      </c>
      <c r="B283" s="76" t="s">
        <v>451</v>
      </c>
      <c r="C283" s="87" t="s">
        <v>545</v>
      </c>
      <c r="D283" s="76" t="s">
        <v>328</v>
      </c>
      <c r="E283" s="428" t="s">
        <v>249</v>
      </c>
      <c r="F283" s="6"/>
      <c r="G283" s="6">
        <v>4</v>
      </c>
      <c r="H283" s="82">
        <v>62.838099999999997</v>
      </c>
      <c r="I283" s="82">
        <v>37.093699999999998</v>
      </c>
      <c r="J283" s="9" t="s">
        <v>27</v>
      </c>
      <c r="K283" s="9" t="s">
        <v>27</v>
      </c>
      <c r="L283" s="9" t="s">
        <v>27</v>
      </c>
      <c r="M283" s="9" t="s">
        <v>27</v>
      </c>
      <c r="N283" s="6"/>
      <c r="O283" s="9">
        <v>0.2137</v>
      </c>
      <c r="P283" s="9" t="s">
        <v>27</v>
      </c>
      <c r="Q283" s="9" t="s">
        <v>27</v>
      </c>
      <c r="R283" s="9" t="s">
        <v>27</v>
      </c>
      <c r="S283" s="9" t="s">
        <v>27</v>
      </c>
      <c r="T283" s="9" t="s">
        <v>27</v>
      </c>
      <c r="U283" s="6"/>
      <c r="V283" s="6"/>
      <c r="W283" s="9"/>
      <c r="X283" s="18">
        <v>100.1455</v>
      </c>
      <c r="Y283" s="87"/>
      <c r="Z283" s="87" t="s">
        <v>85</v>
      </c>
      <c r="AA283" s="6"/>
      <c r="AB283" s="501"/>
      <c r="AC283" s="18">
        <v>49.224326309154712</v>
      </c>
      <c r="AD283" s="18">
        <v>50.616395510571309</v>
      </c>
      <c r="AE283" s="18" t="s">
        <v>27</v>
      </c>
      <c r="AF283" s="18" t="s">
        <v>27</v>
      </c>
      <c r="AG283" s="18" t="s">
        <v>27</v>
      </c>
      <c r="AH283" s="18" t="s">
        <v>27</v>
      </c>
      <c r="AI283" s="18" t="s">
        <v>27</v>
      </c>
      <c r="AJ283" s="18">
        <v>0.15927818027399082</v>
      </c>
      <c r="AK283" s="18" t="s">
        <v>27</v>
      </c>
      <c r="AL283" s="18" t="s">
        <v>27</v>
      </c>
      <c r="AM283" s="18" t="s">
        <v>27</v>
      </c>
      <c r="AN283" s="18" t="s">
        <v>27</v>
      </c>
      <c r="AO283" s="18" t="s">
        <v>27</v>
      </c>
      <c r="AP283" s="18" t="s">
        <v>27</v>
      </c>
      <c r="AQ283" s="18" t="s">
        <v>27</v>
      </c>
      <c r="AR283" s="18">
        <v>100</v>
      </c>
      <c r="AS283" s="18"/>
      <c r="AT283" s="73" t="s">
        <v>134</v>
      </c>
      <c r="AU283" s="53" t="str">
        <f t="shared" si="35"/>
        <v>po</v>
      </c>
      <c r="AV283" s="44">
        <f t="shared" si="36"/>
        <v>0.97249766232117696</v>
      </c>
      <c r="AW283" s="44">
        <f t="shared" si="38"/>
        <v>0.97564443282246105</v>
      </c>
      <c r="AX283" s="18"/>
      <c r="AY283" s="18"/>
    </row>
    <row r="284" spans="1:51" s="439" customFormat="1" ht="17" x14ac:dyDescent="0.25">
      <c r="A284" s="44" t="s">
        <v>444</v>
      </c>
      <c r="B284" s="76" t="s">
        <v>451</v>
      </c>
      <c r="C284" s="87" t="s">
        <v>545</v>
      </c>
      <c r="D284" s="76" t="s">
        <v>328</v>
      </c>
      <c r="E284" s="428" t="s">
        <v>249</v>
      </c>
      <c r="F284" s="6"/>
      <c r="G284" s="6">
        <v>5</v>
      </c>
      <c r="H284" s="82">
        <v>63.300199999999997</v>
      </c>
      <c r="I284" s="82">
        <v>37.192999999999998</v>
      </c>
      <c r="J284" s="9" t="s">
        <v>27</v>
      </c>
      <c r="K284" s="9" t="s">
        <v>27</v>
      </c>
      <c r="L284" s="9" t="s">
        <v>27</v>
      </c>
      <c r="M284" s="9" t="s">
        <v>27</v>
      </c>
      <c r="N284" s="6"/>
      <c r="O284" s="9" t="s">
        <v>27</v>
      </c>
      <c r="P284" s="9" t="s">
        <v>27</v>
      </c>
      <c r="Q284" s="9" t="s">
        <v>27</v>
      </c>
      <c r="R284" s="9" t="s">
        <v>27</v>
      </c>
      <c r="S284" s="9" t="s">
        <v>27</v>
      </c>
      <c r="T284" s="9" t="s">
        <v>27</v>
      </c>
      <c r="U284" s="6"/>
      <c r="V284" s="6"/>
      <c r="W284" s="9"/>
      <c r="X284" s="18">
        <v>100.4932</v>
      </c>
      <c r="Y284" s="87"/>
      <c r="Z284" s="87" t="s">
        <v>85</v>
      </c>
      <c r="AA284" s="6"/>
      <c r="AB284" s="501"/>
      <c r="AC284" s="18">
        <v>49.419173037472078</v>
      </c>
      <c r="AD284" s="18">
        <v>50.580826962527915</v>
      </c>
      <c r="AE284" s="18" t="s">
        <v>27</v>
      </c>
      <c r="AF284" s="18" t="s">
        <v>27</v>
      </c>
      <c r="AG284" s="18" t="s">
        <v>27</v>
      </c>
      <c r="AH284" s="18" t="s">
        <v>27</v>
      </c>
      <c r="AI284" s="18" t="s">
        <v>27</v>
      </c>
      <c r="AJ284" s="18" t="s">
        <v>27</v>
      </c>
      <c r="AK284" s="18" t="s">
        <v>27</v>
      </c>
      <c r="AL284" s="18" t="s">
        <v>27</v>
      </c>
      <c r="AM284" s="18" t="s">
        <v>27</v>
      </c>
      <c r="AN284" s="18" t="s">
        <v>27</v>
      </c>
      <c r="AO284" s="18" t="s">
        <v>27</v>
      </c>
      <c r="AP284" s="18" t="s">
        <v>27</v>
      </c>
      <c r="AQ284" s="18" t="s">
        <v>27</v>
      </c>
      <c r="AR284" s="18">
        <v>100</v>
      </c>
      <c r="AS284" s="18"/>
      <c r="AT284" s="73" t="s">
        <v>134</v>
      </c>
      <c r="AU284" s="53" t="str">
        <f t="shared" si="35"/>
        <v>po</v>
      </c>
      <c r="AV284" s="44">
        <f t="shared" si="36"/>
        <v>0.97703371030456987</v>
      </c>
      <c r="AW284" s="44">
        <f t="shared" si="38"/>
        <v>0.97703371030456987</v>
      </c>
      <c r="AX284" s="18"/>
      <c r="AY284" s="18"/>
    </row>
    <row r="285" spans="1:51" s="439" customFormat="1" ht="17" x14ac:dyDescent="0.25">
      <c r="A285" s="44" t="s">
        <v>444</v>
      </c>
      <c r="B285" s="76" t="s">
        <v>451</v>
      </c>
      <c r="C285" s="87" t="s">
        <v>545</v>
      </c>
      <c r="D285" s="76" t="s">
        <v>328</v>
      </c>
      <c r="E285" s="428" t="s">
        <v>537</v>
      </c>
      <c r="F285" s="6"/>
      <c r="G285" s="6">
        <v>7</v>
      </c>
      <c r="H285" s="82">
        <v>62.647500000000001</v>
      </c>
      <c r="I285" s="82">
        <v>36.972999999999999</v>
      </c>
      <c r="J285" s="9" t="s">
        <v>27</v>
      </c>
      <c r="K285" s="9">
        <v>3.9100000000000003E-2</v>
      </c>
      <c r="L285" s="9" t="s">
        <v>27</v>
      </c>
      <c r="M285" s="9" t="s">
        <v>27</v>
      </c>
      <c r="N285" s="6"/>
      <c r="O285" s="9" t="s">
        <v>27</v>
      </c>
      <c r="P285" s="9" t="s">
        <v>27</v>
      </c>
      <c r="Q285" s="9">
        <v>0.1215</v>
      </c>
      <c r="R285" s="9" t="s">
        <v>27</v>
      </c>
      <c r="S285" s="9" t="s">
        <v>27</v>
      </c>
      <c r="T285" s="9" t="s">
        <v>27</v>
      </c>
      <c r="U285" s="6"/>
      <c r="V285" s="6"/>
      <c r="W285" s="9"/>
      <c r="X285" s="18">
        <v>99.781099999999995</v>
      </c>
      <c r="Y285" s="87"/>
      <c r="Z285" s="87" t="s">
        <v>85</v>
      </c>
      <c r="AA285" s="6"/>
      <c r="AB285" s="501"/>
      <c r="AC285" s="18">
        <v>49.230508854187043</v>
      </c>
      <c r="AD285" s="18">
        <v>50.61154493344555</v>
      </c>
      <c r="AE285" s="18" t="s">
        <v>27</v>
      </c>
      <c r="AF285" s="18">
        <v>5.5399820818035378E-2</v>
      </c>
      <c r="AG285" s="18" t="s">
        <v>27</v>
      </c>
      <c r="AH285" s="18" t="s">
        <v>27</v>
      </c>
      <c r="AI285" s="18" t="s">
        <v>27</v>
      </c>
      <c r="AJ285" s="18" t="s">
        <v>27</v>
      </c>
      <c r="AK285" s="18" t="s">
        <v>27</v>
      </c>
      <c r="AL285" s="18">
        <v>0.10254639154937244</v>
      </c>
      <c r="AM285" s="18" t="s">
        <v>27</v>
      </c>
      <c r="AN285" s="18" t="s">
        <v>27</v>
      </c>
      <c r="AO285" s="18" t="s">
        <v>27</v>
      </c>
      <c r="AP285" s="18" t="s">
        <v>27</v>
      </c>
      <c r="AQ285" s="18" t="s">
        <v>27</v>
      </c>
      <c r="AR285" s="18">
        <v>100</v>
      </c>
      <c r="AS285" s="18"/>
      <c r="AT285" s="73" t="s">
        <v>134</v>
      </c>
      <c r="AU285" s="53" t="str">
        <f t="shared" si="35"/>
        <v>po</v>
      </c>
      <c r="AV285" s="44">
        <f t="shared" si="36"/>
        <v>0.97271302266953963</v>
      </c>
      <c r="AW285" s="44">
        <f t="shared" si="38"/>
        <v>0.97473916891115742</v>
      </c>
      <c r="AX285" s="18"/>
      <c r="AY285" s="18"/>
    </row>
    <row r="286" spans="1:51" s="439" customFormat="1" ht="17" x14ac:dyDescent="0.25">
      <c r="A286" s="44" t="s">
        <v>444</v>
      </c>
      <c r="B286" s="76" t="s">
        <v>451</v>
      </c>
      <c r="C286" s="87" t="s">
        <v>545</v>
      </c>
      <c r="D286" s="76" t="s">
        <v>328</v>
      </c>
      <c r="E286" s="428" t="s">
        <v>537</v>
      </c>
      <c r="F286" s="6"/>
      <c r="G286" s="6">
        <v>8</v>
      </c>
      <c r="H286" s="82">
        <v>62.986699999999999</v>
      </c>
      <c r="I286" s="82">
        <v>37.1053</v>
      </c>
      <c r="J286" s="9" t="s">
        <v>27</v>
      </c>
      <c r="K286" s="9" t="s">
        <v>27</v>
      </c>
      <c r="L286" s="9" t="s">
        <v>27</v>
      </c>
      <c r="M286" s="9" t="s">
        <v>27</v>
      </c>
      <c r="N286" s="6"/>
      <c r="O286" s="9" t="s">
        <v>27</v>
      </c>
      <c r="P286" s="9" t="s">
        <v>27</v>
      </c>
      <c r="Q286" s="9">
        <v>6.1699999999999998E-2</v>
      </c>
      <c r="R286" s="9" t="s">
        <v>27</v>
      </c>
      <c r="S286" s="9" t="s">
        <v>27</v>
      </c>
      <c r="T286" s="9" t="s">
        <v>27</v>
      </c>
      <c r="U286" s="6"/>
      <c r="V286" s="6"/>
      <c r="W286" s="9"/>
      <c r="X286" s="18">
        <v>100.1537</v>
      </c>
      <c r="Y286" s="87"/>
      <c r="Z286" s="87" t="s">
        <v>85</v>
      </c>
      <c r="AA286" s="6"/>
      <c r="AB286" s="501"/>
      <c r="AC286" s="18">
        <v>49.328465733317557</v>
      </c>
      <c r="AD286" s="18">
        <v>50.619636646729163</v>
      </c>
      <c r="AE286" s="18" t="s">
        <v>27</v>
      </c>
      <c r="AF286" s="18" t="s">
        <v>27</v>
      </c>
      <c r="AG286" s="18" t="s">
        <v>27</v>
      </c>
      <c r="AH286" s="18" t="s">
        <v>27</v>
      </c>
      <c r="AI286" s="18" t="s">
        <v>27</v>
      </c>
      <c r="AJ286" s="18" t="s">
        <v>27</v>
      </c>
      <c r="AK286" s="18" t="s">
        <v>27</v>
      </c>
      <c r="AL286" s="18">
        <v>5.1897619953287816E-2</v>
      </c>
      <c r="AM286" s="18" t="s">
        <v>27</v>
      </c>
      <c r="AN286" s="18" t="s">
        <v>27</v>
      </c>
      <c r="AO286" s="18" t="s">
        <v>27</v>
      </c>
      <c r="AP286" s="18" t="s">
        <v>27</v>
      </c>
      <c r="AQ286" s="18" t="s">
        <v>27</v>
      </c>
      <c r="AR286" s="18">
        <v>100.00000000000001</v>
      </c>
      <c r="AS286" s="18"/>
      <c r="AT286" s="73" t="s">
        <v>134</v>
      </c>
      <c r="AU286" s="53" t="str">
        <f t="shared" si="35"/>
        <v>po</v>
      </c>
      <c r="AV286" s="44">
        <f t="shared" si="36"/>
        <v>0.9744926870490479</v>
      </c>
      <c r="AW286" s="44">
        <f t="shared" si="38"/>
        <v>0.97551793383846042</v>
      </c>
      <c r="AX286" s="18"/>
      <c r="AY286" s="18"/>
    </row>
    <row r="287" spans="1:51" s="439" customFormat="1" ht="17" x14ac:dyDescent="0.25">
      <c r="A287" s="44" t="s">
        <v>444</v>
      </c>
      <c r="B287" s="76" t="s">
        <v>451</v>
      </c>
      <c r="C287" s="87" t="s">
        <v>545</v>
      </c>
      <c r="D287" s="76" t="s">
        <v>328</v>
      </c>
      <c r="E287" s="428" t="s">
        <v>537</v>
      </c>
      <c r="F287" s="6"/>
      <c r="G287" s="6">
        <v>9</v>
      </c>
      <c r="H287" s="82">
        <v>63.045999999999999</v>
      </c>
      <c r="I287" s="82">
        <v>36.872</v>
      </c>
      <c r="J287" s="9" t="s">
        <v>27</v>
      </c>
      <c r="K287" s="9" t="s">
        <v>27</v>
      </c>
      <c r="L287" s="9" t="s">
        <v>27</v>
      </c>
      <c r="M287" s="9" t="s">
        <v>27</v>
      </c>
      <c r="N287" s="6"/>
      <c r="O287" s="9" t="s">
        <v>27</v>
      </c>
      <c r="P287" s="9" t="s">
        <v>27</v>
      </c>
      <c r="Q287" s="9">
        <v>6.2399999999999997E-2</v>
      </c>
      <c r="R287" s="9" t="s">
        <v>27</v>
      </c>
      <c r="S287" s="9" t="s">
        <v>27</v>
      </c>
      <c r="T287" s="9" t="s">
        <v>27</v>
      </c>
      <c r="U287" s="6"/>
      <c r="V287" s="6"/>
      <c r="W287" s="9"/>
      <c r="X287" s="18">
        <v>99.980400000000003</v>
      </c>
      <c r="Y287" s="87"/>
      <c r="Z287" s="87" t="s">
        <v>85</v>
      </c>
      <c r="AA287" s="6"/>
      <c r="AB287" s="501"/>
      <c r="AC287" s="18">
        <v>49.509196449343449</v>
      </c>
      <c r="AD287" s="18">
        <v>50.438174388692012</v>
      </c>
      <c r="AE287" s="18" t="s">
        <v>27</v>
      </c>
      <c r="AF287" s="18" t="s">
        <v>27</v>
      </c>
      <c r="AG287" s="18" t="s">
        <v>27</v>
      </c>
      <c r="AH287" s="18" t="s">
        <v>27</v>
      </c>
      <c r="AI287" s="18" t="s">
        <v>27</v>
      </c>
      <c r="AJ287" s="18" t="s">
        <v>27</v>
      </c>
      <c r="AK287" s="18" t="s">
        <v>27</v>
      </c>
      <c r="AL287" s="18">
        <v>5.2629161964552751E-2</v>
      </c>
      <c r="AM287" s="18" t="s">
        <v>27</v>
      </c>
      <c r="AN287" s="18" t="s">
        <v>27</v>
      </c>
      <c r="AO287" s="18" t="s">
        <v>27</v>
      </c>
      <c r="AP287" s="18" t="s">
        <v>27</v>
      </c>
      <c r="AQ287" s="18" t="s">
        <v>27</v>
      </c>
      <c r="AR287" s="18">
        <v>100</v>
      </c>
      <c r="AS287" s="18"/>
      <c r="AT287" s="73" t="s">
        <v>134</v>
      </c>
      <c r="AU287" s="53" t="str">
        <f t="shared" si="35"/>
        <v>po</v>
      </c>
      <c r="AV287" s="44">
        <f t="shared" si="36"/>
        <v>0.98158184845887608</v>
      </c>
      <c r="AW287" s="44">
        <f t="shared" si="38"/>
        <v>0.98262528753260181</v>
      </c>
      <c r="AX287" s="18"/>
      <c r="AY287" s="18"/>
    </row>
    <row r="288" spans="1:51" s="439" customFormat="1" ht="17" x14ac:dyDescent="0.25">
      <c r="A288" s="44" t="s">
        <v>444</v>
      </c>
      <c r="B288" s="76" t="s">
        <v>451</v>
      </c>
      <c r="C288" s="87" t="s">
        <v>545</v>
      </c>
      <c r="D288" s="76" t="s">
        <v>328</v>
      </c>
      <c r="E288" s="428" t="s">
        <v>537</v>
      </c>
      <c r="F288" s="6"/>
      <c r="G288" s="6">
        <v>10</v>
      </c>
      <c r="H288" s="82">
        <v>62.813099999999999</v>
      </c>
      <c r="I288" s="82">
        <v>37.077300000000001</v>
      </c>
      <c r="J288" s="9" t="s">
        <v>27</v>
      </c>
      <c r="K288" s="9" t="s">
        <v>27</v>
      </c>
      <c r="L288" s="9" t="s">
        <v>27</v>
      </c>
      <c r="M288" s="9" t="s">
        <v>27</v>
      </c>
      <c r="N288" s="6"/>
      <c r="O288" s="9" t="s">
        <v>27</v>
      </c>
      <c r="P288" s="9" t="s">
        <v>27</v>
      </c>
      <c r="Q288" s="9">
        <v>0.17449999999999999</v>
      </c>
      <c r="R288" s="9" t="s">
        <v>27</v>
      </c>
      <c r="S288" s="9" t="s">
        <v>27</v>
      </c>
      <c r="T288" s="9" t="s">
        <v>27</v>
      </c>
      <c r="U288" s="6"/>
      <c r="V288" s="6"/>
      <c r="W288" s="9"/>
      <c r="X288" s="18">
        <v>100.06489999999999</v>
      </c>
      <c r="Y288" s="87"/>
      <c r="Z288" s="87" t="s">
        <v>85</v>
      </c>
      <c r="AA288" s="6"/>
      <c r="AB288" s="501"/>
      <c r="AC288" s="18">
        <v>49.231537903382069</v>
      </c>
      <c r="AD288" s="18">
        <v>50.621568748000499</v>
      </c>
      <c r="AE288" s="18" t="s">
        <v>27</v>
      </c>
      <c r="AF288" s="18" t="s">
        <v>27</v>
      </c>
      <c r="AG288" s="18" t="s">
        <v>27</v>
      </c>
      <c r="AH288" s="18" t="s">
        <v>27</v>
      </c>
      <c r="AI288" s="18" t="s">
        <v>27</v>
      </c>
      <c r="AJ288" s="18" t="s">
        <v>27</v>
      </c>
      <c r="AK288" s="18" t="s">
        <v>27</v>
      </c>
      <c r="AL288" s="18">
        <v>0.14689334861742229</v>
      </c>
      <c r="AM288" s="18" t="s">
        <v>27</v>
      </c>
      <c r="AN288" s="18" t="s">
        <v>27</v>
      </c>
      <c r="AO288" s="18" t="s">
        <v>27</v>
      </c>
      <c r="AP288" s="18" t="s">
        <v>27</v>
      </c>
      <c r="AQ288" s="18" t="s">
        <v>27</v>
      </c>
      <c r="AR288" s="18">
        <v>100</v>
      </c>
      <c r="AS288" s="18"/>
      <c r="AT288" s="73" t="s">
        <v>134</v>
      </c>
      <c r="AU288" s="53" t="str">
        <f t="shared" si="35"/>
        <v>po</v>
      </c>
      <c r="AV288" s="44">
        <f t="shared" si="36"/>
        <v>0.97254073947138719</v>
      </c>
      <c r="AW288" s="44">
        <f t="shared" si="38"/>
        <v>0.97544253315835638</v>
      </c>
      <c r="AX288" s="18"/>
      <c r="AY288" s="18"/>
    </row>
    <row r="289" spans="1:51" s="439" customFormat="1" ht="17" x14ac:dyDescent="0.25">
      <c r="A289" s="44" t="s">
        <v>444</v>
      </c>
      <c r="B289" s="76" t="s">
        <v>451</v>
      </c>
      <c r="C289" s="87" t="s">
        <v>545</v>
      </c>
      <c r="D289" s="76" t="s">
        <v>328</v>
      </c>
      <c r="E289" s="428" t="s">
        <v>537</v>
      </c>
      <c r="F289" s="6"/>
      <c r="G289" s="6">
        <v>11</v>
      </c>
      <c r="H289" s="82">
        <v>63.004199999999997</v>
      </c>
      <c r="I289" s="82">
        <v>36.906300000000002</v>
      </c>
      <c r="J289" s="9" t="s">
        <v>27</v>
      </c>
      <c r="K289" s="9" t="s">
        <v>27</v>
      </c>
      <c r="L289" s="9" t="s">
        <v>27</v>
      </c>
      <c r="M289" s="9" t="s">
        <v>27</v>
      </c>
      <c r="N289" s="6"/>
      <c r="O289" s="9" t="s">
        <v>27</v>
      </c>
      <c r="P289" s="9" t="s">
        <v>27</v>
      </c>
      <c r="Q289" s="9">
        <v>0.13750000000000001</v>
      </c>
      <c r="R289" s="9" t="s">
        <v>27</v>
      </c>
      <c r="S289" s="9" t="s">
        <v>27</v>
      </c>
      <c r="T289" s="9" t="s">
        <v>27</v>
      </c>
      <c r="U289" s="6"/>
      <c r="V289" s="6"/>
      <c r="W289" s="9"/>
      <c r="X289" s="18">
        <v>100.048</v>
      </c>
      <c r="Y289" s="87"/>
      <c r="Z289" s="87" t="s">
        <v>85</v>
      </c>
      <c r="AA289" s="6"/>
      <c r="AB289" s="501"/>
      <c r="AC289" s="18">
        <v>49.438088864813878</v>
      </c>
      <c r="AD289" s="18">
        <v>50.446031159480512</v>
      </c>
      <c r="AE289" s="18" t="s">
        <v>27</v>
      </c>
      <c r="AF289" s="18" t="s">
        <v>27</v>
      </c>
      <c r="AG289" s="18" t="s">
        <v>27</v>
      </c>
      <c r="AH289" s="18" t="s">
        <v>27</v>
      </c>
      <c r="AI289" s="18" t="s">
        <v>27</v>
      </c>
      <c r="AJ289" s="18" t="s">
        <v>27</v>
      </c>
      <c r="AK289" s="18" t="s">
        <v>27</v>
      </c>
      <c r="AL289" s="18">
        <v>0.11587997570561243</v>
      </c>
      <c r="AM289" s="18" t="s">
        <v>27</v>
      </c>
      <c r="AN289" s="18" t="s">
        <v>27</v>
      </c>
      <c r="AO289" s="18" t="s">
        <v>27</v>
      </c>
      <c r="AP289" s="18" t="s">
        <v>27</v>
      </c>
      <c r="AQ289" s="18" t="s">
        <v>27</v>
      </c>
      <c r="AR289" s="18">
        <v>100</v>
      </c>
      <c r="AS289" s="18"/>
      <c r="AT289" s="73" t="s">
        <v>134</v>
      </c>
      <c r="AU289" s="53" t="str">
        <f t="shared" si="35"/>
        <v>po</v>
      </c>
      <c r="AV289" s="44">
        <f t="shared" si="36"/>
        <v>0.98001939356774936</v>
      </c>
      <c r="AW289" s="44">
        <f t="shared" si="38"/>
        <v>0.98231650144803562</v>
      </c>
      <c r="AX289" s="18"/>
      <c r="AY289" s="18"/>
    </row>
    <row r="290" spans="1:51" s="62" customFormat="1" ht="16" thickBot="1" x14ac:dyDescent="0.25">
      <c r="D290" s="76"/>
      <c r="E290" s="76"/>
      <c r="F290" s="3"/>
      <c r="G290" s="3"/>
      <c r="H290" s="78"/>
      <c r="I290" s="7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Z290" s="18"/>
      <c r="AA290" s="18"/>
      <c r="AB290" s="501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23"/>
      <c r="AV290" s="86"/>
      <c r="AW290" s="86"/>
      <c r="AX290" s="53" t="s">
        <v>84</v>
      </c>
    </row>
    <row r="291" spans="1:51" s="62" customFormat="1" x14ac:dyDescent="0.2">
      <c r="A291" s="18"/>
      <c r="D291" s="76"/>
      <c r="E291" s="424" t="s">
        <v>326</v>
      </c>
      <c r="F291" s="336" t="s">
        <v>386</v>
      </c>
      <c r="G291" s="336" t="s">
        <v>511</v>
      </c>
      <c r="H291" s="364">
        <v>62.990455833333328</v>
      </c>
      <c r="I291" s="364">
        <v>36.982526666666665</v>
      </c>
      <c r="J291" s="100">
        <v>1.0262166666666668E-2</v>
      </c>
      <c r="K291" s="100">
        <v>3.2583333333333336E-3</v>
      </c>
      <c r="L291" s="100" t="s">
        <v>27</v>
      </c>
      <c r="M291" s="100" t="s">
        <v>27</v>
      </c>
      <c r="N291" s="364" t="s">
        <v>27</v>
      </c>
      <c r="O291" s="100">
        <v>5.9117166666666665E-2</v>
      </c>
      <c r="P291" s="100" t="s">
        <v>27</v>
      </c>
      <c r="Q291" s="100">
        <v>4.6466666666666663E-2</v>
      </c>
      <c r="R291" s="100" t="s">
        <v>27</v>
      </c>
      <c r="S291" s="100" t="s">
        <v>27</v>
      </c>
      <c r="T291" s="100" t="s">
        <v>27</v>
      </c>
      <c r="U291" s="100"/>
      <c r="V291" s="100"/>
      <c r="W291" s="100"/>
      <c r="X291" s="99">
        <v>100.09208683333333</v>
      </c>
      <c r="Z291" s="18"/>
      <c r="AA291" s="18"/>
      <c r="AB291" s="501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72" t="s">
        <v>476</v>
      </c>
      <c r="AU291" s="53" t="s">
        <v>129</v>
      </c>
      <c r="AV291" s="209">
        <f>AVERAGE(AV278:AV289)</f>
        <v>0.97779404289695349</v>
      </c>
      <c r="AW291" s="209">
        <f>AVERAGE(AW278:AW289)</f>
        <v>0.97944495032954204</v>
      </c>
      <c r="AX291" s="317">
        <f>COUNT(AV278:AV289)</f>
        <v>12</v>
      </c>
    </row>
    <row r="292" spans="1:51" s="62" customFormat="1" x14ac:dyDescent="0.2">
      <c r="A292" s="18"/>
      <c r="D292" s="76"/>
      <c r="E292" s="425"/>
      <c r="F292" s="3"/>
      <c r="G292" s="3" t="s">
        <v>83</v>
      </c>
      <c r="H292" s="78">
        <v>0.22082066625362926</v>
      </c>
      <c r="I292" s="78">
        <v>0.13138533316050446</v>
      </c>
      <c r="J292" s="18">
        <v>1.5341696390931322E-2</v>
      </c>
      <c r="K292" s="18">
        <v>1.1287197762657184E-2</v>
      </c>
      <c r="L292" s="18" t="s">
        <v>27</v>
      </c>
      <c r="M292" s="18" t="s">
        <v>27</v>
      </c>
      <c r="N292" s="78" t="s">
        <v>27</v>
      </c>
      <c r="O292" s="18">
        <v>0.15059097392354703</v>
      </c>
      <c r="P292" s="18" t="s">
        <v>27</v>
      </c>
      <c r="Q292" s="18">
        <v>6.4603396101743649E-2</v>
      </c>
      <c r="R292" s="18" t="s">
        <v>27</v>
      </c>
      <c r="S292" s="18" t="s">
        <v>27</v>
      </c>
      <c r="T292" s="18" t="s">
        <v>27</v>
      </c>
      <c r="U292" s="18"/>
      <c r="V292" s="18"/>
      <c r="W292" s="18"/>
      <c r="X292" s="98">
        <v>0.18050349631508603</v>
      </c>
      <c r="Z292" s="18"/>
      <c r="AA292" s="18"/>
      <c r="AB292" s="501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23"/>
      <c r="AU292" s="53" t="s">
        <v>195</v>
      </c>
      <c r="AV292" s="209">
        <f>STDEV(AV278:AV289)</f>
        <v>4.0850763283248335E-3</v>
      </c>
      <c r="AW292" s="209">
        <f>STDEV(AW278:AW289)</f>
        <v>3.9716803906230296E-3</v>
      </c>
    </row>
    <row r="293" spans="1:51" s="62" customFormat="1" x14ac:dyDescent="0.2">
      <c r="A293" s="18"/>
      <c r="D293" s="76"/>
      <c r="E293" s="348"/>
      <c r="G293" s="62" t="s">
        <v>82</v>
      </c>
      <c r="H293" s="102">
        <v>62.621580000000002</v>
      </c>
      <c r="I293" s="102">
        <v>36.736240000000002</v>
      </c>
      <c r="J293" s="62" t="s">
        <v>27</v>
      </c>
      <c r="K293" s="62" t="s">
        <v>27</v>
      </c>
      <c r="L293" s="62" t="s">
        <v>27</v>
      </c>
      <c r="M293" s="62" t="s">
        <v>27</v>
      </c>
      <c r="N293" s="102" t="s">
        <v>27</v>
      </c>
      <c r="O293" s="62" t="s">
        <v>27</v>
      </c>
      <c r="P293" s="62" t="s">
        <v>27</v>
      </c>
      <c r="Q293" s="62" t="s">
        <v>27</v>
      </c>
      <c r="R293" s="62" t="s">
        <v>27</v>
      </c>
      <c r="S293" s="62" t="s">
        <v>27</v>
      </c>
      <c r="T293" s="62" t="s">
        <v>27</v>
      </c>
      <c r="U293" s="18"/>
      <c r="V293" s="18"/>
      <c r="W293" s="18"/>
      <c r="X293" s="98"/>
      <c r="Z293" s="18"/>
      <c r="AA293" s="18"/>
      <c r="AB293" s="501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23"/>
      <c r="AU293" s="53" t="s">
        <v>82</v>
      </c>
      <c r="AV293" s="209">
        <f>MIN(AV278:AV289)</f>
        <v>0.97249766232117696</v>
      </c>
      <c r="AW293" s="209">
        <f>MIN(AW278:AW289)</f>
        <v>0.97473916891115742</v>
      </c>
    </row>
    <row r="294" spans="1:51" s="62" customFormat="1" ht="16" thickBot="1" x14ac:dyDescent="0.25">
      <c r="A294" s="19"/>
      <c r="B294" s="94"/>
      <c r="C294" s="94"/>
      <c r="D294" s="160"/>
      <c r="E294" s="359"/>
      <c r="F294" s="178"/>
      <c r="G294" s="178" t="s">
        <v>81</v>
      </c>
      <c r="H294" s="177">
        <v>63.300199999999997</v>
      </c>
      <c r="I294" s="177">
        <v>37.192999999999998</v>
      </c>
      <c r="J294" s="97">
        <v>3.4890999999999998E-2</v>
      </c>
      <c r="K294" s="97">
        <v>3.9100000000000003E-2</v>
      </c>
      <c r="L294" s="97" t="s">
        <v>27</v>
      </c>
      <c r="M294" s="97" t="s">
        <v>27</v>
      </c>
      <c r="N294" s="177" t="s">
        <v>27</v>
      </c>
      <c r="O294" s="97">
        <v>0.49570599999999998</v>
      </c>
      <c r="P294" s="97" t="s">
        <v>27</v>
      </c>
      <c r="Q294" s="97">
        <v>0.17449999999999999</v>
      </c>
      <c r="R294" s="97" t="s">
        <v>27</v>
      </c>
      <c r="S294" s="97" t="s">
        <v>27</v>
      </c>
      <c r="T294" s="97" t="s">
        <v>27</v>
      </c>
      <c r="U294" s="97"/>
      <c r="V294" s="97"/>
      <c r="W294" s="97"/>
      <c r="X294" s="96"/>
      <c r="Y294" s="94"/>
      <c r="Z294" s="19"/>
      <c r="AA294" s="19"/>
      <c r="AB294" s="496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39"/>
      <c r="AU294" s="166" t="s">
        <v>81</v>
      </c>
      <c r="AV294" s="316">
        <f>MAX(AV278:AV289)</f>
        <v>0.98552566438376044</v>
      </c>
      <c r="AW294" s="316">
        <f>MAX(AW278:AW289)</f>
        <v>0.98594736144534911</v>
      </c>
      <c r="AX294" s="94"/>
      <c r="AY294" s="94"/>
    </row>
    <row r="295" spans="1:51" s="62" customFormat="1" x14ac:dyDescent="0.2">
      <c r="A295" s="18"/>
      <c r="B295" s="18"/>
      <c r="C295" s="18"/>
      <c r="D295" s="3"/>
      <c r="E295" s="3"/>
      <c r="F295" s="3"/>
      <c r="G295" s="3"/>
      <c r="H295" s="78"/>
      <c r="I295" s="7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Z295" s="18"/>
      <c r="AA295" s="18"/>
      <c r="AB295" s="501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23"/>
      <c r="AU295" s="18"/>
      <c r="AV295" s="44"/>
      <c r="AW295" s="44"/>
    </row>
    <row r="296" spans="1:51" s="86" customFormat="1" x14ac:dyDescent="0.2">
      <c r="A296" s="44"/>
      <c r="B296" s="44"/>
      <c r="C296" s="3"/>
      <c r="D296" s="44"/>
      <c r="E296" s="44"/>
      <c r="F296" s="44"/>
      <c r="G296" s="135"/>
      <c r="H296" s="78"/>
      <c r="I296" s="7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44"/>
      <c r="V296" s="18"/>
      <c r="W296" s="18"/>
      <c r="X296" s="18"/>
      <c r="Y296" s="74"/>
      <c r="Z296" s="3"/>
      <c r="AA296" s="1"/>
      <c r="AB296" s="501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44"/>
      <c r="AV296" s="44"/>
      <c r="AW296" s="44"/>
    </row>
    <row r="297" spans="1:51" s="62" customFormat="1" x14ac:dyDescent="0.2">
      <c r="A297" s="56" t="s">
        <v>444</v>
      </c>
      <c r="B297" s="142" t="s">
        <v>451</v>
      </c>
      <c r="C297" s="20" t="s">
        <v>325</v>
      </c>
      <c r="D297" s="55" t="s">
        <v>461</v>
      </c>
      <c r="E297" s="55" t="s">
        <v>32</v>
      </c>
      <c r="F297" s="55" t="s">
        <v>152</v>
      </c>
      <c r="G297" s="55">
        <v>2</v>
      </c>
      <c r="H297" s="157">
        <v>57.620440000000002</v>
      </c>
      <c r="I297" s="157">
        <v>35.535870000000003</v>
      </c>
      <c r="J297" s="20">
        <v>1.7873E-2</v>
      </c>
      <c r="K297" s="20" t="s">
        <v>27</v>
      </c>
      <c r="L297" s="20" t="s">
        <v>27</v>
      </c>
      <c r="M297" s="20" t="s">
        <v>27</v>
      </c>
      <c r="N297" s="20" t="s">
        <v>27</v>
      </c>
      <c r="O297" s="20">
        <v>5.4446709999999996</v>
      </c>
      <c r="P297" s="20">
        <v>0.306286</v>
      </c>
      <c r="Q297" s="20" t="s">
        <v>27</v>
      </c>
      <c r="R297" s="20" t="s">
        <v>27</v>
      </c>
      <c r="S297" s="20" t="s">
        <v>27</v>
      </c>
      <c r="T297" s="20" t="s">
        <v>27</v>
      </c>
      <c r="U297" s="20"/>
      <c r="V297" s="20"/>
      <c r="W297" s="20"/>
      <c r="X297" s="20">
        <v>98.925139999999999</v>
      </c>
      <c r="Y297" s="95"/>
      <c r="Z297" s="124" t="s">
        <v>85</v>
      </c>
      <c r="AA297" s="20"/>
      <c r="AB297" s="508"/>
      <c r="AC297" s="20">
        <v>46.085965151871932</v>
      </c>
      <c r="AD297" s="20">
        <v>49.510053200954971</v>
      </c>
      <c r="AE297" s="20">
        <v>2.8425944454358514E-2</v>
      </c>
      <c r="AF297" s="20" t="s">
        <v>27</v>
      </c>
      <c r="AG297" s="20" t="s">
        <v>27</v>
      </c>
      <c r="AH297" s="20" t="s">
        <v>27</v>
      </c>
      <c r="AI297" s="20" t="s">
        <v>27</v>
      </c>
      <c r="AJ297" s="20">
        <v>4.1434183600478365</v>
      </c>
      <c r="AK297" s="20">
        <v>0.23213734267092676</v>
      </c>
      <c r="AL297" s="20" t="s">
        <v>27</v>
      </c>
      <c r="AM297" s="20" t="s">
        <v>27</v>
      </c>
      <c r="AN297" s="20" t="s">
        <v>27</v>
      </c>
      <c r="AO297" s="20" t="s">
        <v>27</v>
      </c>
      <c r="AP297" s="20" t="s">
        <v>27</v>
      </c>
      <c r="AQ297" s="20" t="s">
        <v>27</v>
      </c>
      <c r="AR297" s="20">
        <v>100.00000000000001</v>
      </c>
      <c r="AS297" s="20"/>
      <c r="AT297" s="49" t="s">
        <v>131</v>
      </c>
      <c r="AU297" s="20" t="str">
        <f>Z297</f>
        <v>po</v>
      </c>
      <c r="AV297" s="56">
        <f>AC297/AD297</f>
        <v>0.93084054999526855</v>
      </c>
      <c r="AW297" s="195">
        <f>SUM(AC297,AJ297,AK297,AL297,AO297,AG297)/AD297</f>
        <v>1.0192176657490921</v>
      </c>
      <c r="AX297" s="95"/>
      <c r="AY297" s="327" t="s">
        <v>509</v>
      </c>
    </row>
    <row r="298" spans="1:51" s="62" customFormat="1" x14ac:dyDescent="0.2">
      <c r="A298" s="44"/>
      <c r="B298" s="139"/>
      <c r="C298" s="18"/>
      <c r="D298" s="3"/>
      <c r="E298" s="3"/>
      <c r="F298" s="3"/>
      <c r="G298" s="3"/>
      <c r="H298" s="78"/>
      <c r="I298" s="7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Z298" s="118"/>
      <c r="AA298" s="18"/>
      <c r="AB298" s="501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23"/>
      <c r="AU298" s="18"/>
      <c r="AV298" s="44"/>
      <c r="AW298" s="44"/>
      <c r="AY298" s="329">
        <v>1</v>
      </c>
    </row>
    <row r="299" spans="1:51" s="62" customFormat="1" x14ac:dyDescent="0.2">
      <c r="A299" s="44" t="s">
        <v>444</v>
      </c>
      <c r="B299" s="139" t="s">
        <v>451</v>
      </c>
      <c r="C299" s="18" t="s">
        <v>325</v>
      </c>
      <c r="D299" s="3" t="s">
        <v>461</v>
      </c>
      <c r="E299" s="3" t="s">
        <v>32</v>
      </c>
      <c r="F299" s="3" t="s">
        <v>152</v>
      </c>
      <c r="G299" s="3">
        <v>8</v>
      </c>
      <c r="H299" s="78">
        <v>63.228479999999998</v>
      </c>
      <c r="I299" s="78">
        <v>36.699449999999999</v>
      </c>
      <c r="J299" s="18">
        <v>2.8586E-2</v>
      </c>
      <c r="K299" s="18" t="s">
        <v>27</v>
      </c>
      <c r="L299" s="18" t="s">
        <v>27</v>
      </c>
      <c r="M299" s="18" t="s">
        <v>27</v>
      </c>
      <c r="N299" s="18" t="s">
        <v>27</v>
      </c>
      <c r="O299" s="18">
        <v>0.20005700000000001</v>
      </c>
      <c r="P299" s="18" t="s">
        <v>27</v>
      </c>
      <c r="Q299" s="18" t="s">
        <v>27</v>
      </c>
      <c r="R299" s="18" t="s">
        <v>27</v>
      </c>
      <c r="S299" s="18" t="s">
        <v>27</v>
      </c>
      <c r="T299" s="18" t="s">
        <v>27</v>
      </c>
      <c r="U299" s="18"/>
      <c r="V299" s="1"/>
      <c r="W299" s="18"/>
      <c r="X299" s="18">
        <v>100.15657300000001</v>
      </c>
      <c r="Y299" s="74"/>
      <c r="Z299" s="118" t="s">
        <v>85</v>
      </c>
      <c r="AA299" s="18"/>
      <c r="AB299" s="501"/>
      <c r="AC299" s="18">
        <v>49.628301549251361</v>
      </c>
      <c r="AD299" s="18">
        <v>50.177676852356747</v>
      </c>
      <c r="AE299" s="18">
        <v>4.4616488968690006E-2</v>
      </c>
      <c r="AF299" s="18" t="s">
        <v>27</v>
      </c>
      <c r="AG299" s="18" t="s">
        <v>27</v>
      </c>
      <c r="AH299" s="18" t="s">
        <v>27</v>
      </c>
      <c r="AI299" s="18" t="s">
        <v>27</v>
      </c>
      <c r="AJ299" s="18">
        <v>0.14940510942318286</v>
      </c>
      <c r="AK299" s="18" t="s">
        <v>27</v>
      </c>
      <c r="AL299" s="18" t="s">
        <v>27</v>
      </c>
      <c r="AM299" s="18" t="s">
        <v>27</v>
      </c>
      <c r="AN299" s="18" t="s">
        <v>27</v>
      </c>
      <c r="AO299" s="18" t="s">
        <v>27</v>
      </c>
      <c r="AP299" s="18" t="s">
        <v>27</v>
      </c>
      <c r="AQ299" s="18" t="s">
        <v>27</v>
      </c>
      <c r="AR299" s="18">
        <v>99.999999999999986</v>
      </c>
      <c r="AS299" s="18"/>
      <c r="AT299" s="281" t="s">
        <v>134</v>
      </c>
      <c r="AU299" s="53" t="str">
        <f>Z299</f>
        <v>po</v>
      </c>
      <c r="AV299" s="44">
        <f>AC299/AD299</f>
        <v>0.98905140019292104</v>
      </c>
      <c r="AW299" s="86">
        <f t="shared" ref="AW299:AW303" si="39">SUM(AC299,AJ299,AK299,AL299,AO299,AG299)/AD299</f>
        <v>0.99202892164858336</v>
      </c>
      <c r="AY299" s="326"/>
    </row>
    <row r="300" spans="1:51" s="62" customFormat="1" x14ac:dyDescent="0.2">
      <c r="A300" s="44" t="s">
        <v>444</v>
      </c>
      <c r="B300" s="139" t="s">
        <v>451</v>
      </c>
      <c r="C300" s="18" t="s">
        <v>325</v>
      </c>
      <c r="D300" s="3" t="s">
        <v>461</v>
      </c>
      <c r="E300" s="3" t="s">
        <v>32</v>
      </c>
      <c r="F300" s="3" t="s">
        <v>152</v>
      </c>
      <c r="G300" s="3">
        <v>4</v>
      </c>
      <c r="H300" s="78">
        <v>62.75311</v>
      </c>
      <c r="I300" s="78">
        <v>36.682850000000002</v>
      </c>
      <c r="J300" s="18">
        <v>1.9452000000000001E-2</v>
      </c>
      <c r="K300" s="18" t="s">
        <v>27</v>
      </c>
      <c r="L300" s="18" t="s">
        <v>27</v>
      </c>
      <c r="M300" s="18" t="s">
        <v>27</v>
      </c>
      <c r="N300" s="18" t="s">
        <v>27</v>
      </c>
      <c r="O300" s="18">
        <v>0.80744700000000003</v>
      </c>
      <c r="P300" s="18" t="s">
        <v>27</v>
      </c>
      <c r="Q300" s="18" t="s">
        <v>27</v>
      </c>
      <c r="R300" s="18" t="s">
        <v>27</v>
      </c>
      <c r="S300" s="18" t="s">
        <v>27</v>
      </c>
      <c r="T300" s="18" t="s">
        <v>27</v>
      </c>
      <c r="U300" s="18"/>
      <c r="V300" s="1"/>
      <c r="W300" s="18"/>
      <c r="X300" s="18">
        <v>100.26285899999999</v>
      </c>
      <c r="Y300" s="74"/>
      <c r="Z300" s="118" t="s">
        <v>85</v>
      </c>
      <c r="AA300" s="18"/>
      <c r="AB300" s="501"/>
      <c r="AC300" s="18">
        <v>49.233748224337049</v>
      </c>
      <c r="AD300" s="18">
        <v>50.13315539471229</v>
      </c>
      <c r="AE300" s="18">
        <v>3.0347102963859982E-2</v>
      </c>
      <c r="AF300" s="18" t="s">
        <v>27</v>
      </c>
      <c r="AG300" s="18" t="s">
        <v>27</v>
      </c>
      <c r="AH300" s="18" t="s">
        <v>27</v>
      </c>
      <c r="AI300" s="18" t="s">
        <v>27</v>
      </c>
      <c r="AJ300" s="18">
        <v>0.6027492779867849</v>
      </c>
      <c r="AK300" s="18" t="s">
        <v>27</v>
      </c>
      <c r="AL300" s="18" t="s">
        <v>27</v>
      </c>
      <c r="AM300" s="18" t="s">
        <v>27</v>
      </c>
      <c r="AN300" s="18" t="s">
        <v>27</v>
      </c>
      <c r="AO300" s="18" t="s">
        <v>27</v>
      </c>
      <c r="AP300" s="18" t="s">
        <v>27</v>
      </c>
      <c r="AQ300" s="18" t="s">
        <v>27</v>
      </c>
      <c r="AR300" s="18">
        <v>99.999999999999986</v>
      </c>
      <c r="AS300" s="18"/>
      <c r="AT300" s="281" t="s">
        <v>134</v>
      </c>
      <c r="AU300" s="53" t="str">
        <f>Z300</f>
        <v>po</v>
      </c>
      <c r="AV300" s="44">
        <f>AC300/AD300</f>
        <v>0.98205963372355165</v>
      </c>
      <c r="AW300" s="86">
        <f t="shared" si="39"/>
        <v>0.99408260082468813</v>
      </c>
    </row>
    <row r="301" spans="1:51" s="62" customFormat="1" x14ac:dyDescent="0.2">
      <c r="A301" s="44" t="s">
        <v>444</v>
      </c>
      <c r="B301" s="139" t="s">
        <v>451</v>
      </c>
      <c r="C301" s="18" t="s">
        <v>325</v>
      </c>
      <c r="D301" s="3" t="s">
        <v>461</v>
      </c>
      <c r="E301" s="3" t="s">
        <v>32</v>
      </c>
      <c r="F301" s="3" t="s">
        <v>152</v>
      </c>
      <c r="G301" s="3">
        <v>7</v>
      </c>
      <c r="H301" s="78">
        <v>63.271320000000003</v>
      </c>
      <c r="I301" s="78">
        <v>36.712229999999998</v>
      </c>
      <c r="J301" s="18">
        <v>1.8586999999999999E-2</v>
      </c>
      <c r="K301" s="18" t="s">
        <v>27</v>
      </c>
      <c r="L301" s="18" t="s">
        <v>27</v>
      </c>
      <c r="M301" s="18" t="s">
        <v>27</v>
      </c>
      <c r="N301" s="18" t="s">
        <v>27</v>
      </c>
      <c r="O301" s="18" t="s">
        <v>27</v>
      </c>
      <c r="P301" s="18" t="s">
        <v>27</v>
      </c>
      <c r="Q301" s="18" t="s">
        <v>27</v>
      </c>
      <c r="R301" s="18" t="s">
        <v>27</v>
      </c>
      <c r="S301" s="18" t="s">
        <v>27</v>
      </c>
      <c r="T301" s="18" t="s">
        <v>27</v>
      </c>
      <c r="U301" s="18"/>
      <c r="V301" s="1"/>
      <c r="W301" s="18"/>
      <c r="X301" s="18">
        <v>100.002137</v>
      </c>
      <c r="Y301" s="74"/>
      <c r="Z301" s="118" t="s">
        <v>85</v>
      </c>
      <c r="AA301" s="18"/>
      <c r="AB301" s="501"/>
      <c r="AC301" s="18">
        <v>49.718562496242633</v>
      </c>
      <c r="AD301" s="18">
        <v>50.25239418119267</v>
      </c>
      <c r="AE301" s="18">
        <v>2.9043322564701202E-2</v>
      </c>
      <c r="AF301" s="18" t="s">
        <v>27</v>
      </c>
      <c r="AG301" s="18" t="s">
        <v>27</v>
      </c>
      <c r="AH301" s="18" t="s">
        <v>27</v>
      </c>
      <c r="AI301" s="18" t="s">
        <v>27</v>
      </c>
      <c r="AJ301" s="18" t="s">
        <v>27</v>
      </c>
      <c r="AK301" s="18" t="s">
        <v>27</v>
      </c>
      <c r="AL301" s="18" t="s">
        <v>27</v>
      </c>
      <c r="AM301" s="18" t="s">
        <v>27</v>
      </c>
      <c r="AN301" s="18" t="s">
        <v>27</v>
      </c>
      <c r="AO301" s="18" t="s">
        <v>27</v>
      </c>
      <c r="AP301" s="18" t="s">
        <v>27</v>
      </c>
      <c r="AQ301" s="18" t="s">
        <v>27</v>
      </c>
      <c r="AR301" s="18">
        <v>100.00000000000001</v>
      </c>
      <c r="AS301" s="18"/>
      <c r="AT301" s="281" t="s">
        <v>134</v>
      </c>
      <c r="AU301" s="53" t="str">
        <f>Z301</f>
        <v>po</v>
      </c>
      <c r="AV301" s="44">
        <f>AC301/AD301</f>
        <v>0.98937699001911783</v>
      </c>
      <c r="AW301" s="86">
        <f t="shared" si="39"/>
        <v>0.98937699001911783</v>
      </c>
    </row>
    <row r="302" spans="1:51" s="62" customFormat="1" x14ac:dyDescent="0.2">
      <c r="A302" s="44" t="s">
        <v>444</v>
      </c>
      <c r="B302" s="139" t="s">
        <v>451</v>
      </c>
      <c r="C302" s="18" t="s">
        <v>325</v>
      </c>
      <c r="D302" s="3" t="s">
        <v>461</v>
      </c>
      <c r="E302" s="3" t="s">
        <v>32</v>
      </c>
      <c r="F302" s="3" t="s">
        <v>152</v>
      </c>
      <c r="G302" s="3">
        <v>6</v>
      </c>
      <c r="H302" s="78">
        <v>63.367109999999997</v>
      </c>
      <c r="I302" s="78">
        <v>36.855699999999999</v>
      </c>
      <c r="J302" s="18">
        <v>2.0027E-2</v>
      </c>
      <c r="K302" s="18" t="s">
        <v>27</v>
      </c>
      <c r="L302" s="18" t="s">
        <v>27</v>
      </c>
      <c r="M302" s="18" t="s">
        <v>27</v>
      </c>
      <c r="N302" s="18" t="s">
        <v>27</v>
      </c>
      <c r="O302" s="18" t="s">
        <v>27</v>
      </c>
      <c r="P302" s="18" t="s">
        <v>27</v>
      </c>
      <c r="Q302" s="18" t="s">
        <v>27</v>
      </c>
      <c r="R302" s="18" t="s">
        <v>27</v>
      </c>
      <c r="S302" s="18" t="s">
        <v>27</v>
      </c>
      <c r="T302" s="18" t="s">
        <v>27</v>
      </c>
      <c r="U302" s="18"/>
      <c r="V302" s="1"/>
      <c r="W302" s="18"/>
      <c r="X302" s="18">
        <v>100.24283699999999</v>
      </c>
      <c r="Y302" s="74"/>
      <c r="Z302" s="118" t="s">
        <v>85</v>
      </c>
      <c r="AA302" s="18"/>
      <c r="AB302" s="501"/>
      <c r="AC302" s="18">
        <v>49.657818345787035</v>
      </c>
      <c r="AD302" s="18">
        <v>50.31097372418337</v>
      </c>
      <c r="AE302" s="18">
        <v>3.1207930029605993E-2</v>
      </c>
      <c r="AF302" s="18" t="s">
        <v>27</v>
      </c>
      <c r="AG302" s="18" t="s">
        <v>27</v>
      </c>
      <c r="AH302" s="18" t="s">
        <v>27</v>
      </c>
      <c r="AI302" s="18" t="s">
        <v>27</v>
      </c>
      <c r="AJ302" s="18" t="s">
        <v>27</v>
      </c>
      <c r="AK302" s="18" t="s">
        <v>27</v>
      </c>
      <c r="AL302" s="18" t="s">
        <v>27</v>
      </c>
      <c r="AM302" s="18" t="s">
        <v>27</v>
      </c>
      <c r="AN302" s="18" t="s">
        <v>27</v>
      </c>
      <c r="AO302" s="18" t="s">
        <v>27</v>
      </c>
      <c r="AP302" s="18" t="s">
        <v>27</v>
      </c>
      <c r="AQ302" s="18" t="s">
        <v>27</v>
      </c>
      <c r="AR302" s="18">
        <v>100.00000000000001</v>
      </c>
      <c r="AS302" s="18"/>
      <c r="AT302" s="281" t="s">
        <v>134</v>
      </c>
      <c r="AU302" s="53" t="str">
        <f>Z302</f>
        <v>po</v>
      </c>
      <c r="AV302" s="44">
        <f>AC302/AD302</f>
        <v>0.98701763591424241</v>
      </c>
      <c r="AW302" s="86">
        <f t="shared" si="39"/>
        <v>0.98701763591424241</v>
      </c>
    </row>
    <row r="303" spans="1:51" s="62" customFormat="1" x14ac:dyDescent="0.2">
      <c r="A303" s="44" t="s">
        <v>444</v>
      </c>
      <c r="B303" s="139" t="s">
        <v>451</v>
      </c>
      <c r="C303" s="18" t="s">
        <v>325</v>
      </c>
      <c r="D303" s="3" t="s">
        <v>461</v>
      </c>
      <c r="E303" s="3" t="s">
        <v>32</v>
      </c>
      <c r="F303" s="3" t="s">
        <v>152</v>
      </c>
      <c r="G303" s="3">
        <v>5</v>
      </c>
      <c r="H303" s="78">
        <v>63.3596</v>
      </c>
      <c r="I303" s="78">
        <v>36.863630000000001</v>
      </c>
      <c r="J303" s="18">
        <v>2.4836E-2</v>
      </c>
      <c r="K303" s="18" t="s">
        <v>27</v>
      </c>
      <c r="L303" s="18" t="s">
        <v>27</v>
      </c>
      <c r="M303" s="18" t="s">
        <v>27</v>
      </c>
      <c r="N303" s="18" t="s">
        <v>27</v>
      </c>
      <c r="O303" s="18" t="s">
        <v>27</v>
      </c>
      <c r="P303" s="18" t="s">
        <v>27</v>
      </c>
      <c r="Q303" s="18" t="s">
        <v>27</v>
      </c>
      <c r="R303" s="18" t="s">
        <v>27</v>
      </c>
      <c r="S303" s="18" t="s">
        <v>27</v>
      </c>
      <c r="T303" s="18" t="s">
        <v>27</v>
      </c>
      <c r="U303" s="18"/>
      <c r="V303" s="1"/>
      <c r="W303" s="18"/>
      <c r="X303" s="18">
        <v>100.24806599999999</v>
      </c>
      <c r="Y303" s="74"/>
      <c r="Z303" s="118" t="s">
        <v>85</v>
      </c>
      <c r="AA303" s="18"/>
      <c r="AB303" s="501"/>
      <c r="AC303" s="18">
        <v>49.645760317556629</v>
      </c>
      <c r="AD303" s="18">
        <v>50.315542733763643</v>
      </c>
      <c r="AE303" s="18">
        <v>3.8696948679721954E-2</v>
      </c>
      <c r="AF303" s="18" t="s">
        <v>27</v>
      </c>
      <c r="AG303" s="18" t="s">
        <v>27</v>
      </c>
      <c r="AH303" s="18" t="s">
        <v>27</v>
      </c>
      <c r="AI303" s="18" t="s">
        <v>27</v>
      </c>
      <c r="AJ303" s="18" t="s">
        <v>27</v>
      </c>
      <c r="AK303" s="18" t="s">
        <v>27</v>
      </c>
      <c r="AL303" s="18" t="s">
        <v>27</v>
      </c>
      <c r="AM303" s="18" t="s">
        <v>27</v>
      </c>
      <c r="AN303" s="18" t="s">
        <v>27</v>
      </c>
      <c r="AO303" s="18" t="s">
        <v>27</v>
      </c>
      <c r="AP303" s="18" t="s">
        <v>27</v>
      </c>
      <c r="AQ303" s="18" t="s">
        <v>27</v>
      </c>
      <c r="AR303" s="18">
        <v>100</v>
      </c>
      <c r="AS303" s="18"/>
      <c r="AT303" s="281" t="s">
        <v>134</v>
      </c>
      <c r="AU303" s="53" t="str">
        <f>Z303</f>
        <v>po</v>
      </c>
      <c r="AV303" s="44">
        <f>AC303/AD303</f>
        <v>0.98668835950451617</v>
      </c>
      <c r="AW303" s="86">
        <f t="shared" si="39"/>
        <v>0.98668835950451617</v>
      </c>
    </row>
    <row r="304" spans="1:51" s="62" customFormat="1" ht="16" thickBot="1" x14ac:dyDescent="0.25">
      <c r="A304" s="18"/>
      <c r="B304" s="417"/>
      <c r="C304" s="18"/>
      <c r="D304" s="3"/>
      <c r="E304" s="3"/>
      <c r="F304" s="3"/>
      <c r="G304" s="3"/>
      <c r="H304" s="78"/>
      <c r="I304" s="7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"/>
      <c r="W304" s="18"/>
      <c r="X304" s="18"/>
      <c r="Y304" s="74"/>
      <c r="Z304" s="18"/>
      <c r="AA304" s="18"/>
      <c r="AB304" s="501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23"/>
      <c r="AV304" s="86"/>
      <c r="AW304" s="86"/>
      <c r="AX304" s="53" t="s">
        <v>84</v>
      </c>
    </row>
    <row r="305" spans="1:51" s="62" customFormat="1" x14ac:dyDescent="0.2">
      <c r="A305" s="18"/>
      <c r="B305" s="417"/>
      <c r="C305" s="18"/>
      <c r="D305" s="3"/>
      <c r="E305" s="339" t="s">
        <v>324</v>
      </c>
      <c r="F305" s="336" t="s">
        <v>386</v>
      </c>
      <c r="G305" s="336" t="s">
        <v>511</v>
      </c>
      <c r="H305" s="364">
        <v>63.195923999999991</v>
      </c>
      <c r="I305" s="364">
        <v>36.762771999999998</v>
      </c>
      <c r="J305" s="100">
        <v>2.2297599999999997E-2</v>
      </c>
      <c r="K305" s="100" t="s">
        <v>27</v>
      </c>
      <c r="L305" s="100" t="s">
        <v>27</v>
      </c>
      <c r="M305" s="100" t="s">
        <v>27</v>
      </c>
      <c r="N305" s="100" t="s">
        <v>27</v>
      </c>
      <c r="O305" s="100">
        <v>0.20150079999999998</v>
      </c>
      <c r="P305" s="100" t="s">
        <v>27</v>
      </c>
      <c r="Q305" s="100" t="s">
        <v>27</v>
      </c>
      <c r="R305" s="100" t="s">
        <v>27</v>
      </c>
      <c r="S305" s="100" t="s">
        <v>27</v>
      </c>
      <c r="T305" s="100" t="s">
        <v>27</v>
      </c>
      <c r="U305" s="100"/>
      <c r="V305" s="446"/>
      <c r="W305" s="100"/>
      <c r="X305" s="99">
        <v>100.1824944</v>
      </c>
      <c r="Y305" s="74"/>
      <c r="Z305" s="18"/>
      <c r="AA305" s="18"/>
      <c r="AB305" s="501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72" t="s">
        <v>477</v>
      </c>
      <c r="AU305" s="53" t="s">
        <v>129</v>
      </c>
      <c r="AV305" s="209">
        <f>AVERAGE(AV299:AV303)</f>
        <v>0.98683880387086975</v>
      </c>
      <c r="AW305" s="209">
        <f>AVERAGE(AW299:AW303)</f>
        <v>0.98983890158222965</v>
      </c>
      <c r="AX305" s="317">
        <f>COUNT(AV299:AV303)</f>
        <v>5</v>
      </c>
    </row>
    <row r="306" spans="1:51" s="62" customFormat="1" x14ac:dyDescent="0.2">
      <c r="A306" s="18"/>
      <c r="B306" s="417"/>
      <c r="C306" s="18"/>
      <c r="D306" s="3"/>
      <c r="E306" s="340"/>
      <c r="F306" s="3"/>
      <c r="G306" s="3" t="s">
        <v>83</v>
      </c>
      <c r="H306" s="78">
        <v>0.25442246762029475</v>
      </c>
      <c r="I306" s="78">
        <v>8.9106179471459657E-2</v>
      </c>
      <c r="J306" s="18">
        <v>4.2722671147764164E-3</v>
      </c>
      <c r="K306" s="18" t="s">
        <v>27</v>
      </c>
      <c r="L306" s="18" t="s">
        <v>27</v>
      </c>
      <c r="M306" s="18" t="s">
        <v>27</v>
      </c>
      <c r="N306" s="18" t="s">
        <v>27</v>
      </c>
      <c r="O306" s="18">
        <v>0.34963573868198883</v>
      </c>
      <c r="P306" s="18" t="s">
        <v>27</v>
      </c>
      <c r="Q306" s="18" t="s">
        <v>27</v>
      </c>
      <c r="R306" s="18" t="s">
        <v>27</v>
      </c>
      <c r="S306" s="18" t="s">
        <v>27</v>
      </c>
      <c r="T306" s="18" t="s">
        <v>27</v>
      </c>
      <c r="U306" s="18"/>
      <c r="V306" s="1"/>
      <c r="W306" s="18"/>
      <c r="X306" s="98">
        <v>0.10908717127508064</v>
      </c>
      <c r="Y306" s="74"/>
      <c r="Z306" s="18"/>
      <c r="AA306" s="18"/>
      <c r="AB306" s="501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23"/>
      <c r="AU306" s="53" t="s">
        <v>83</v>
      </c>
      <c r="AV306" s="209">
        <f>STDEV(AV299:AV303)</f>
        <v>2.9254509529145325E-3</v>
      </c>
      <c r="AW306" s="209">
        <f>STDEV(AW299:AW303)</f>
        <v>3.1978113138683511E-3</v>
      </c>
    </row>
    <row r="307" spans="1:51" s="62" customFormat="1" x14ac:dyDescent="0.2">
      <c r="A307" s="18"/>
      <c r="B307" s="417"/>
      <c r="C307" s="18"/>
      <c r="D307" s="3"/>
      <c r="E307" s="348"/>
      <c r="G307" s="62" t="s">
        <v>82</v>
      </c>
      <c r="H307" s="102">
        <v>62.75311</v>
      </c>
      <c r="I307" s="102">
        <v>36.682850000000002</v>
      </c>
      <c r="J307" s="62">
        <v>1.8586999999999999E-2</v>
      </c>
      <c r="K307" s="62" t="s">
        <v>27</v>
      </c>
      <c r="L307" s="62" t="s">
        <v>27</v>
      </c>
      <c r="M307" s="62" t="s">
        <v>27</v>
      </c>
      <c r="N307" s="62" t="s">
        <v>27</v>
      </c>
      <c r="O307" s="62" t="s">
        <v>27</v>
      </c>
      <c r="P307" s="62" t="s">
        <v>27</v>
      </c>
      <c r="Q307" s="62" t="s">
        <v>27</v>
      </c>
      <c r="R307" s="62" t="s">
        <v>27</v>
      </c>
      <c r="S307" s="62" t="s">
        <v>27</v>
      </c>
      <c r="T307" s="62" t="s">
        <v>27</v>
      </c>
      <c r="U307" s="18"/>
      <c r="V307" s="1"/>
      <c r="W307" s="18"/>
      <c r="X307" s="98"/>
      <c r="Y307" s="74"/>
      <c r="Z307" s="18"/>
      <c r="AA307" s="18"/>
      <c r="AB307" s="501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23"/>
      <c r="AU307" s="53" t="s">
        <v>82</v>
      </c>
      <c r="AV307" s="209">
        <f>MIN(AV299:AV303)</f>
        <v>0.98205963372355165</v>
      </c>
      <c r="AW307" s="209">
        <f>MIN(AW299:AW303)</f>
        <v>0.98668835950451617</v>
      </c>
    </row>
    <row r="308" spans="1:51" s="62" customFormat="1" ht="16" thickBot="1" x14ac:dyDescent="0.25">
      <c r="A308" s="19"/>
      <c r="B308" s="63"/>
      <c r="C308" s="19"/>
      <c r="D308" s="63"/>
      <c r="E308" s="338"/>
      <c r="F308" s="178"/>
      <c r="G308" s="178" t="s">
        <v>81</v>
      </c>
      <c r="H308" s="177">
        <v>63.367109999999997</v>
      </c>
      <c r="I308" s="177">
        <v>36.863630000000001</v>
      </c>
      <c r="J308" s="97">
        <v>2.8586E-2</v>
      </c>
      <c r="K308" s="97" t="s">
        <v>27</v>
      </c>
      <c r="L308" s="97" t="s">
        <v>27</v>
      </c>
      <c r="M308" s="97" t="s">
        <v>27</v>
      </c>
      <c r="N308" s="97" t="s">
        <v>27</v>
      </c>
      <c r="O308" s="97">
        <v>0.80744700000000003</v>
      </c>
      <c r="P308" s="97" t="s">
        <v>27</v>
      </c>
      <c r="Q308" s="97" t="s">
        <v>27</v>
      </c>
      <c r="R308" s="97" t="s">
        <v>27</v>
      </c>
      <c r="S308" s="97" t="s">
        <v>27</v>
      </c>
      <c r="T308" s="97" t="s">
        <v>27</v>
      </c>
      <c r="U308" s="97"/>
      <c r="V308" s="176"/>
      <c r="W308" s="97"/>
      <c r="X308" s="96"/>
      <c r="Y308" s="153"/>
      <c r="Z308" s="19"/>
      <c r="AA308" s="19"/>
      <c r="AB308" s="496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39"/>
      <c r="AU308" s="166" t="s">
        <v>81</v>
      </c>
      <c r="AV308" s="316">
        <f>MAX(AV299:AV303)</f>
        <v>0.98937699001911783</v>
      </c>
      <c r="AW308" s="316">
        <f>MAX(AW299:AW303)</f>
        <v>0.99408260082468813</v>
      </c>
      <c r="AX308" s="94"/>
      <c r="AY308" s="94"/>
    </row>
    <row r="309" spans="1:51" s="62" customFormat="1" x14ac:dyDescent="0.2">
      <c r="A309" s="9"/>
      <c r="B309" s="6"/>
      <c r="C309" s="9"/>
      <c r="D309" s="6"/>
      <c r="E309" s="6"/>
      <c r="F309" s="6"/>
      <c r="G309" s="6"/>
      <c r="H309" s="82"/>
      <c r="I309" s="82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/>
      <c r="W309" s="9"/>
      <c r="X309" s="9"/>
      <c r="Y309" s="83"/>
      <c r="Z309" s="9"/>
      <c r="AA309" s="9"/>
      <c r="AB309" s="501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23"/>
      <c r="AU309" s="18"/>
      <c r="AV309" s="44"/>
      <c r="AW309" s="44"/>
    </row>
    <row r="310" spans="1:51" x14ac:dyDescent="0.2">
      <c r="A310" s="44"/>
      <c r="B310" s="44"/>
      <c r="C310" s="76"/>
      <c r="D310" s="3"/>
      <c r="E310" s="3"/>
      <c r="F310" s="3"/>
      <c r="G310" s="3"/>
      <c r="H310" s="78"/>
      <c r="I310" s="7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"/>
      <c r="V310" s="1"/>
      <c r="W310" s="1"/>
      <c r="X310" s="18"/>
      <c r="Y310" s="62"/>
      <c r="Z310" s="18"/>
      <c r="AA310" s="18"/>
      <c r="AB310" s="501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X310" s="62"/>
      <c r="AY310" s="62"/>
    </row>
    <row r="311" spans="1:51" x14ac:dyDescent="0.2">
      <c r="A311" s="56" t="s">
        <v>444</v>
      </c>
      <c r="B311" s="142" t="s">
        <v>451</v>
      </c>
      <c r="C311" s="55" t="s">
        <v>322</v>
      </c>
      <c r="D311" s="55" t="s">
        <v>323</v>
      </c>
      <c r="E311" s="55" t="s">
        <v>48</v>
      </c>
      <c r="F311" s="55" t="s">
        <v>152</v>
      </c>
      <c r="G311" s="55">
        <v>21</v>
      </c>
      <c r="H311" s="157">
        <v>63.161879999999996</v>
      </c>
      <c r="I311" s="157">
        <v>36.53528</v>
      </c>
      <c r="J311" s="20">
        <v>1.6808E-2</v>
      </c>
      <c r="K311" s="20" t="s">
        <v>27</v>
      </c>
      <c r="L311" s="20" t="s">
        <v>27</v>
      </c>
      <c r="M311" s="20" t="s">
        <v>27</v>
      </c>
      <c r="N311" s="20" t="s">
        <v>27</v>
      </c>
      <c r="O311" s="20" t="s">
        <v>27</v>
      </c>
      <c r="P311" s="20" t="s">
        <v>27</v>
      </c>
      <c r="Q311" s="20" t="s">
        <v>27</v>
      </c>
      <c r="R311" s="20" t="s">
        <v>27</v>
      </c>
      <c r="S311" s="20" t="s">
        <v>27</v>
      </c>
      <c r="T311" s="20" t="s">
        <v>27</v>
      </c>
      <c r="U311" s="20"/>
      <c r="V311" s="20"/>
      <c r="W311" s="48"/>
      <c r="X311" s="20">
        <v>99.713967999999994</v>
      </c>
      <c r="Y311" s="54"/>
      <c r="Z311" s="124" t="s">
        <v>85</v>
      </c>
      <c r="AA311" s="20"/>
      <c r="AB311" s="508"/>
      <c r="AC311" s="20">
        <v>49.797389083249158</v>
      </c>
      <c r="AD311" s="20">
        <v>50.176260171947476</v>
      </c>
      <c r="AE311" s="20">
        <v>2.6350744803373061E-2</v>
      </c>
      <c r="AF311" s="20" t="s">
        <v>27</v>
      </c>
      <c r="AG311" s="20" t="s">
        <v>27</v>
      </c>
      <c r="AH311" s="20" t="s">
        <v>27</v>
      </c>
      <c r="AI311" s="20" t="s">
        <v>27</v>
      </c>
      <c r="AJ311" s="20" t="s">
        <v>27</v>
      </c>
      <c r="AK311" s="20" t="s">
        <v>27</v>
      </c>
      <c r="AL311" s="20" t="s">
        <v>27</v>
      </c>
      <c r="AM311" s="20" t="s">
        <v>27</v>
      </c>
      <c r="AN311" s="20" t="s">
        <v>27</v>
      </c>
      <c r="AO311" s="20" t="s">
        <v>27</v>
      </c>
      <c r="AP311" s="20" t="s">
        <v>27</v>
      </c>
      <c r="AQ311" s="20" t="s">
        <v>27</v>
      </c>
      <c r="AR311" s="20">
        <v>100</v>
      </c>
      <c r="AS311" s="20"/>
      <c r="AT311" s="285" t="s">
        <v>134</v>
      </c>
      <c r="AU311" s="58" t="str">
        <f t="shared" ref="AU311:AU321" si="40">Z311</f>
        <v>po</v>
      </c>
      <c r="AV311" s="56">
        <f t="shared" ref="AV311:AV321" si="41">AC311/AD311</f>
        <v>0.99244919634504492</v>
      </c>
      <c r="AW311" s="195">
        <f t="shared" ref="AW311:AW321" si="42">SUM(AC311,AJ311,AK311,AL311,AO311,AG311)/AD311</f>
        <v>0.99244919634504492</v>
      </c>
      <c r="AX311" s="95"/>
      <c r="AY311" s="95"/>
    </row>
    <row r="312" spans="1:51" x14ac:dyDescent="0.2">
      <c r="A312" s="44" t="s">
        <v>444</v>
      </c>
      <c r="B312" s="139" t="s">
        <v>451</v>
      </c>
      <c r="C312" s="3" t="s">
        <v>322</v>
      </c>
      <c r="D312" s="3" t="s">
        <v>323</v>
      </c>
      <c r="E312" s="3" t="s">
        <v>48</v>
      </c>
      <c r="F312" s="3" t="s">
        <v>152</v>
      </c>
      <c r="G312" s="3">
        <v>22</v>
      </c>
      <c r="H312" s="78">
        <v>63.756</v>
      </c>
      <c r="I312" s="78">
        <v>36.722079999999998</v>
      </c>
      <c r="J312" s="18">
        <v>1.5088000000000001E-2</v>
      </c>
      <c r="K312" s="18" t="s">
        <v>27</v>
      </c>
      <c r="L312" s="18" t="s">
        <v>27</v>
      </c>
      <c r="M312" s="18" t="s">
        <v>27</v>
      </c>
      <c r="N312" s="18" t="s">
        <v>27</v>
      </c>
      <c r="O312" s="18" t="s">
        <v>27</v>
      </c>
      <c r="P312" s="18" t="s">
        <v>27</v>
      </c>
      <c r="Q312" s="18" t="s">
        <v>27</v>
      </c>
      <c r="R312" s="18" t="s">
        <v>27</v>
      </c>
      <c r="S312" s="18" t="s">
        <v>27</v>
      </c>
      <c r="T312" s="18" t="s">
        <v>27</v>
      </c>
      <c r="U312" s="18"/>
      <c r="V312" s="18"/>
      <c r="W312" s="1"/>
      <c r="X312" s="18">
        <v>100.49316800000001</v>
      </c>
      <c r="Y312" s="74"/>
      <c r="Z312" s="118" t="s">
        <v>85</v>
      </c>
      <c r="AA312" s="18"/>
      <c r="AB312" s="501"/>
      <c r="AC312" s="18">
        <v>49.905353438068701</v>
      </c>
      <c r="AD312" s="18">
        <v>50.071161966660696</v>
      </c>
      <c r="AE312" s="18">
        <v>2.3484595270610926E-2</v>
      </c>
      <c r="AF312" s="18" t="s">
        <v>27</v>
      </c>
      <c r="AG312" s="18" t="s">
        <v>27</v>
      </c>
      <c r="AH312" s="18" t="s">
        <v>27</v>
      </c>
      <c r="AI312" s="18" t="s">
        <v>27</v>
      </c>
      <c r="AJ312" s="18" t="s">
        <v>27</v>
      </c>
      <c r="AK312" s="18" t="s">
        <v>27</v>
      </c>
      <c r="AL312" s="18" t="s">
        <v>27</v>
      </c>
      <c r="AM312" s="18" t="s">
        <v>27</v>
      </c>
      <c r="AN312" s="18" t="s">
        <v>27</v>
      </c>
      <c r="AO312" s="18" t="s">
        <v>27</v>
      </c>
      <c r="AP312" s="18" t="s">
        <v>27</v>
      </c>
      <c r="AQ312" s="18" t="s">
        <v>27</v>
      </c>
      <c r="AR312" s="18">
        <v>100.00000000000001</v>
      </c>
      <c r="AS312" s="18"/>
      <c r="AT312" s="281" t="s">
        <v>134</v>
      </c>
      <c r="AU312" s="53" t="str">
        <f t="shared" si="40"/>
        <v>po</v>
      </c>
      <c r="AV312" s="44">
        <f t="shared" si="41"/>
        <v>0.99668854242483129</v>
      </c>
      <c r="AW312" s="86">
        <f t="shared" si="42"/>
        <v>0.99668854242483129</v>
      </c>
      <c r="AX312" s="62"/>
      <c r="AY312" s="62"/>
    </row>
    <row r="313" spans="1:51" x14ac:dyDescent="0.2">
      <c r="A313" s="44" t="s">
        <v>444</v>
      </c>
      <c r="B313" s="139" t="s">
        <v>451</v>
      </c>
      <c r="C313" s="3" t="s">
        <v>322</v>
      </c>
      <c r="D313" s="3" t="s">
        <v>323</v>
      </c>
      <c r="E313" s="3" t="s">
        <v>250</v>
      </c>
      <c r="F313" s="3" t="s">
        <v>250</v>
      </c>
      <c r="G313" s="3">
        <v>15</v>
      </c>
      <c r="H313" s="78">
        <v>63.506100000000004</v>
      </c>
      <c r="I313" s="78">
        <v>36.734760000000001</v>
      </c>
      <c r="J313" s="18" t="s">
        <v>27</v>
      </c>
      <c r="K313" s="18" t="s">
        <v>27</v>
      </c>
      <c r="L313" s="18" t="s">
        <v>27</v>
      </c>
      <c r="M313" s="18" t="s">
        <v>27</v>
      </c>
      <c r="N313" s="18" t="s">
        <v>27</v>
      </c>
      <c r="O313" s="18" t="s">
        <v>27</v>
      </c>
      <c r="P313" s="18" t="s">
        <v>27</v>
      </c>
      <c r="Q313" s="18" t="s">
        <v>27</v>
      </c>
      <c r="R313" s="18" t="s">
        <v>27</v>
      </c>
      <c r="S313" s="18" t="s">
        <v>27</v>
      </c>
      <c r="T313" s="18" t="s">
        <v>27</v>
      </c>
      <c r="U313" s="18"/>
      <c r="V313" s="18"/>
      <c r="W313" s="1"/>
      <c r="X313" s="18">
        <v>100.24086</v>
      </c>
      <c r="Y313" s="74"/>
      <c r="Z313" s="118" t="s">
        <v>85</v>
      </c>
      <c r="AA313" s="18"/>
      <c r="AB313" s="501"/>
      <c r="AC313" s="18">
        <v>49.810262853032171</v>
      </c>
      <c r="AD313" s="18">
        <v>50.189737146967829</v>
      </c>
      <c r="AE313" s="18" t="s">
        <v>27</v>
      </c>
      <c r="AF313" s="18" t="s">
        <v>27</v>
      </c>
      <c r="AG313" s="18" t="s">
        <v>27</v>
      </c>
      <c r="AH313" s="18" t="s">
        <v>27</v>
      </c>
      <c r="AI313" s="18" t="s">
        <v>27</v>
      </c>
      <c r="AJ313" s="18" t="s">
        <v>27</v>
      </c>
      <c r="AK313" s="18" t="s">
        <v>27</v>
      </c>
      <c r="AL313" s="18" t="s">
        <v>27</v>
      </c>
      <c r="AM313" s="18" t="s">
        <v>27</v>
      </c>
      <c r="AN313" s="18" t="s">
        <v>27</v>
      </c>
      <c r="AO313" s="18" t="s">
        <v>27</v>
      </c>
      <c r="AP313" s="18" t="s">
        <v>27</v>
      </c>
      <c r="AQ313" s="18" t="s">
        <v>27</v>
      </c>
      <c r="AR313" s="18">
        <v>100</v>
      </c>
      <c r="AS313" s="18"/>
      <c r="AT313" s="281" t="s">
        <v>134</v>
      </c>
      <c r="AU313" s="53" t="str">
        <f t="shared" si="40"/>
        <v>po</v>
      </c>
      <c r="AV313" s="44">
        <f t="shared" si="41"/>
        <v>0.99243920539323682</v>
      </c>
      <c r="AW313" s="86">
        <f t="shared" si="42"/>
        <v>0.99243920539323682</v>
      </c>
      <c r="AX313" s="62"/>
      <c r="AY313" s="62"/>
    </row>
    <row r="314" spans="1:51" x14ac:dyDescent="0.2">
      <c r="A314" s="44" t="s">
        <v>444</v>
      </c>
      <c r="B314" s="139" t="s">
        <v>451</v>
      </c>
      <c r="C314" s="3" t="s">
        <v>322</v>
      </c>
      <c r="D314" s="3" t="s">
        <v>323</v>
      </c>
      <c r="E314" s="3" t="s">
        <v>250</v>
      </c>
      <c r="F314" s="3" t="s">
        <v>250</v>
      </c>
      <c r="G314" s="3">
        <v>18</v>
      </c>
      <c r="H314" s="78">
        <v>63.595709999999997</v>
      </c>
      <c r="I314" s="78">
        <v>36.80442</v>
      </c>
      <c r="J314" s="18" t="s">
        <v>27</v>
      </c>
      <c r="K314" s="18" t="s">
        <v>27</v>
      </c>
      <c r="L314" s="18" t="s">
        <v>27</v>
      </c>
      <c r="M314" s="18" t="s">
        <v>27</v>
      </c>
      <c r="N314" s="18" t="s">
        <v>27</v>
      </c>
      <c r="O314" s="18" t="s">
        <v>27</v>
      </c>
      <c r="P314" s="18" t="s">
        <v>27</v>
      </c>
      <c r="Q314" s="18" t="s">
        <v>27</v>
      </c>
      <c r="R314" s="18" t="s">
        <v>27</v>
      </c>
      <c r="S314" s="18" t="s">
        <v>27</v>
      </c>
      <c r="T314" s="18" t="s">
        <v>27</v>
      </c>
      <c r="U314" s="18"/>
      <c r="V314" s="18"/>
      <c r="W314" s="1"/>
      <c r="X314" s="18">
        <v>100.40012999999999</v>
      </c>
      <c r="Y314" s="74"/>
      <c r="Z314" s="118" t="s">
        <v>85</v>
      </c>
      <c r="AA314" s="18"/>
      <c r="AB314" s="501"/>
      <c r="AC314" s="18">
        <v>49.798151790748385</v>
      </c>
      <c r="AD314" s="18">
        <v>50.201848209251608</v>
      </c>
      <c r="AE314" s="18" t="s">
        <v>27</v>
      </c>
      <c r="AF314" s="18" t="s">
        <v>27</v>
      </c>
      <c r="AG314" s="18" t="s">
        <v>27</v>
      </c>
      <c r="AH314" s="18" t="s">
        <v>27</v>
      </c>
      <c r="AI314" s="18" t="s">
        <v>27</v>
      </c>
      <c r="AJ314" s="18" t="s">
        <v>27</v>
      </c>
      <c r="AK314" s="18" t="s">
        <v>27</v>
      </c>
      <c r="AL314" s="18" t="s">
        <v>27</v>
      </c>
      <c r="AM314" s="18" t="s">
        <v>27</v>
      </c>
      <c r="AN314" s="18" t="s">
        <v>27</v>
      </c>
      <c r="AO314" s="18" t="s">
        <v>27</v>
      </c>
      <c r="AP314" s="18" t="s">
        <v>27</v>
      </c>
      <c r="AQ314" s="18" t="s">
        <v>27</v>
      </c>
      <c r="AR314" s="18">
        <v>100</v>
      </c>
      <c r="AS314" s="18"/>
      <c r="AT314" s="281" t="s">
        <v>134</v>
      </c>
      <c r="AU314" s="53" t="str">
        <f t="shared" si="40"/>
        <v>po</v>
      </c>
      <c r="AV314" s="44">
        <f t="shared" si="41"/>
        <v>0.99195853473719664</v>
      </c>
      <c r="AW314" s="86">
        <f t="shared" si="42"/>
        <v>0.99195853473719664</v>
      </c>
      <c r="AX314" s="62"/>
      <c r="AY314" s="62"/>
    </row>
    <row r="315" spans="1:51" x14ac:dyDescent="0.2">
      <c r="A315" s="44" t="s">
        <v>444</v>
      </c>
      <c r="B315" s="139" t="s">
        <v>451</v>
      </c>
      <c r="C315" s="3" t="s">
        <v>322</v>
      </c>
      <c r="D315" s="3" t="s">
        <v>323</v>
      </c>
      <c r="E315" s="3" t="s">
        <v>250</v>
      </c>
      <c r="F315" s="3" t="s">
        <v>250</v>
      </c>
      <c r="G315" s="3">
        <v>4</v>
      </c>
      <c r="H315" s="78">
        <v>63.47495</v>
      </c>
      <c r="I315" s="78">
        <v>36.810890000000001</v>
      </c>
      <c r="J315" s="18">
        <v>1.7325E-2</v>
      </c>
      <c r="K315" s="18" t="s">
        <v>27</v>
      </c>
      <c r="L315" s="18" t="s">
        <v>27</v>
      </c>
      <c r="M315" s="18" t="s">
        <v>27</v>
      </c>
      <c r="N315" s="18" t="s">
        <v>27</v>
      </c>
      <c r="O315" s="18" t="s">
        <v>27</v>
      </c>
      <c r="P315" s="18" t="s">
        <v>27</v>
      </c>
      <c r="Q315" s="18" t="s">
        <v>27</v>
      </c>
      <c r="R315" s="18" t="s">
        <v>27</v>
      </c>
      <c r="S315" s="18" t="s">
        <v>27</v>
      </c>
      <c r="T315" s="18" t="s">
        <v>27</v>
      </c>
      <c r="U315" s="18"/>
      <c r="V315" s="18"/>
      <c r="W315" s="1"/>
      <c r="X315" s="18">
        <v>100.30316500000001</v>
      </c>
      <c r="Y315" s="74"/>
      <c r="Z315" s="118" t="s">
        <v>85</v>
      </c>
      <c r="AA315" s="18"/>
      <c r="AB315" s="501"/>
      <c r="AC315" s="18">
        <v>49.732813888036304</v>
      </c>
      <c r="AD315" s="18">
        <v>50.240193852551315</v>
      </c>
      <c r="AE315" s="18">
        <v>2.6992259412394061E-2</v>
      </c>
      <c r="AF315" s="18" t="s">
        <v>27</v>
      </c>
      <c r="AG315" s="18" t="s">
        <v>27</v>
      </c>
      <c r="AH315" s="18" t="s">
        <v>27</v>
      </c>
      <c r="AI315" s="18" t="s">
        <v>27</v>
      </c>
      <c r="AJ315" s="18" t="s">
        <v>27</v>
      </c>
      <c r="AK315" s="18" t="s">
        <v>27</v>
      </c>
      <c r="AL315" s="18" t="s">
        <v>27</v>
      </c>
      <c r="AM315" s="18" t="s">
        <v>27</v>
      </c>
      <c r="AN315" s="18" t="s">
        <v>27</v>
      </c>
      <c r="AO315" s="18" t="s">
        <v>27</v>
      </c>
      <c r="AP315" s="18" t="s">
        <v>27</v>
      </c>
      <c r="AQ315" s="18" t="s">
        <v>27</v>
      </c>
      <c r="AR315" s="18">
        <v>100.00000000000001</v>
      </c>
      <c r="AS315" s="18"/>
      <c r="AT315" s="281" t="s">
        <v>134</v>
      </c>
      <c r="AU315" s="53" t="str">
        <f t="shared" si="40"/>
        <v>po</v>
      </c>
      <c r="AV315" s="44">
        <f t="shared" si="41"/>
        <v>0.98990091547010928</v>
      </c>
      <c r="AW315" s="86">
        <f t="shared" si="42"/>
        <v>0.98990091547010928</v>
      </c>
      <c r="AX315" s="62"/>
      <c r="AY315" s="62"/>
    </row>
    <row r="316" spans="1:51" x14ac:dyDescent="0.2">
      <c r="A316" s="44" t="s">
        <v>444</v>
      </c>
      <c r="B316" s="139" t="s">
        <v>451</v>
      </c>
      <c r="C316" s="3" t="s">
        <v>322</v>
      </c>
      <c r="D316" s="3" t="s">
        <v>323</v>
      </c>
      <c r="E316" s="3" t="s">
        <v>250</v>
      </c>
      <c r="F316" s="3" t="s">
        <v>250</v>
      </c>
      <c r="G316" s="3">
        <v>11</v>
      </c>
      <c r="H316" s="78">
        <v>63.921559999999999</v>
      </c>
      <c r="I316" s="78">
        <v>36.820500000000003</v>
      </c>
      <c r="J316" s="18">
        <v>1.8526000000000001E-2</v>
      </c>
      <c r="K316" s="18" t="s">
        <v>27</v>
      </c>
      <c r="L316" s="18" t="s">
        <v>27</v>
      </c>
      <c r="M316" s="18" t="s">
        <v>27</v>
      </c>
      <c r="N316" s="18" t="s">
        <v>27</v>
      </c>
      <c r="O316" s="18" t="s">
        <v>27</v>
      </c>
      <c r="P316" s="18" t="s">
        <v>27</v>
      </c>
      <c r="Q316" s="18" t="s">
        <v>27</v>
      </c>
      <c r="R316" s="18" t="s">
        <v>27</v>
      </c>
      <c r="S316" s="18" t="s">
        <v>27</v>
      </c>
      <c r="T316" s="18" t="s">
        <v>27</v>
      </c>
      <c r="U316" s="18"/>
      <c r="V316" s="18"/>
      <c r="W316" s="1"/>
      <c r="X316" s="18">
        <v>100.760586</v>
      </c>
      <c r="Y316" s="74"/>
      <c r="Z316" s="118" t="s">
        <v>85</v>
      </c>
      <c r="AA316" s="18"/>
      <c r="AB316" s="501"/>
      <c r="AC316" s="18">
        <v>49.900643056631239</v>
      </c>
      <c r="AD316" s="18">
        <v>50.070598474000505</v>
      </c>
      <c r="AE316" s="18">
        <v>2.8758469368263088E-2</v>
      </c>
      <c r="AF316" s="18" t="s">
        <v>27</v>
      </c>
      <c r="AG316" s="18" t="s">
        <v>27</v>
      </c>
      <c r="AH316" s="18" t="s">
        <v>27</v>
      </c>
      <c r="AI316" s="18" t="s">
        <v>27</v>
      </c>
      <c r="AJ316" s="18" t="s">
        <v>27</v>
      </c>
      <c r="AK316" s="18" t="s">
        <v>27</v>
      </c>
      <c r="AL316" s="18" t="s">
        <v>27</v>
      </c>
      <c r="AM316" s="18" t="s">
        <v>27</v>
      </c>
      <c r="AN316" s="18" t="s">
        <v>27</v>
      </c>
      <c r="AO316" s="18" t="s">
        <v>27</v>
      </c>
      <c r="AP316" s="18" t="s">
        <v>27</v>
      </c>
      <c r="AQ316" s="18" t="s">
        <v>27</v>
      </c>
      <c r="AR316" s="18">
        <v>100</v>
      </c>
      <c r="AS316" s="18"/>
      <c r="AT316" s="281" t="s">
        <v>134</v>
      </c>
      <c r="AU316" s="53" t="str">
        <f t="shared" si="40"/>
        <v>po</v>
      </c>
      <c r="AV316" s="44">
        <f t="shared" si="41"/>
        <v>0.99660568432275642</v>
      </c>
      <c r="AW316" s="86">
        <f t="shared" si="42"/>
        <v>0.99660568432275642</v>
      </c>
      <c r="AX316" s="62"/>
      <c r="AY316" s="62"/>
    </row>
    <row r="317" spans="1:51" x14ac:dyDescent="0.2">
      <c r="A317" s="44" t="s">
        <v>444</v>
      </c>
      <c r="B317" s="139" t="s">
        <v>451</v>
      </c>
      <c r="C317" s="3" t="s">
        <v>322</v>
      </c>
      <c r="D317" s="3" t="s">
        <v>323</v>
      </c>
      <c r="E317" s="3" t="s">
        <v>250</v>
      </c>
      <c r="F317" s="3" t="s">
        <v>250</v>
      </c>
      <c r="G317" s="3">
        <v>3</v>
      </c>
      <c r="H317" s="78">
        <v>63.709479999999999</v>
      </c>
      <c r="I317" s="78">
        <v>36.892980000000001</v>
      </c>
      <c r="J317" s="18">
        <v>2.2917E-2</v>
      </c>
      <c r="K317" s="18" t="s">
        <v>27</v>
      </c>
      <c r="L317" s="18" t="s">
        <v>27</v>
      </c>
      <c r="M317" s="18" t="s">
        <v>27</v>
      </c>
      <c r="N317" s="18" t="s">
        <v>27</v>
      </c>
      <c r="O317" s="18" t="s">
        <v>27</v>
      </c>
      <c r="P317" s="18" t="s">
        <v>27</v>
      </c>
      <c r="Q317" s="18" t="s">
        <v>27</v>
      </c>
      <c r="R317" s="18" t="s">
        <v>27</v>
      </c>
      <c r="S317" s="18" t="s">
        <v>27</v>
      </c>
      <c r="T317" s="18" t="s">
        <v>27</v>
      </c>
      <c r="U317" s="18"/>
      <c r="V317" s="18"/>
      <c r="W317" s="1"/>
      <c r="X317" s="18">
        <v>100.62537700000001</v>
      </c>
      <c r="Y317" s="74"/>
      <c r="Z317" s="118" t="s">
        <v>85</v>
      </c>
      <c r="AA317" s="18"/>
      <c r="AB317" s="501"/>
      <c r="AC317" s="18">
        <v>49.765031718252118</v>
      </c>
      <c r="AD317" s="18">
        <v>50.199372107789173</v>
      </c>
      <c r="AE317" s="18">
        <v>3.5596173958713083E-2</v>
      </c>
      <c r="AF317" s="18" t="s">
        <v>27</v>
      </c>
      <c r="AG317" s="18" t="s">
        <v>27</v>
      </c>
      <c r="AH317" s="18" t="s">
        <v>27</v>
      </c>
      <c r="AI317" s="18" t="s">
        <v>27</v>
      </c>
      <c r="AJ317" s="18" t="s">
        <v>27</v>
      </c>
      <c r="AK317" s="18" t="s">
        <v>27</v>
      </c>
      <c r="AL317" s="18" t="s">
        <v>27</v>
      </c>
      <c r="AM317" s="18" t="s">
        <v>27</v>
      </c>
      <c r="AN317" s="18" t="s">
        <v>27</v>
      </c>
      <c r="AO317" s="18" t="s">
        <v>27</v>
      </c>
      <c r="AP317" s="18" t="s">
        <v>27</v>
      </c>
      <c r="AQ317" s="18" t="s">
        <v>27</v>
      </c>
      <c r="AR317" s="18">
        <v>100</v>
      </c>
      <c r="AS317" s="18"/>
      <c r="AT317" s="281" t="s">
        <v>134</v>
      </c>
      <c r="AU317" s="53" t="str">
        <f t="shared" si="40"/>
        <v>po</v>
      </c>
      <c r="AV317" s="44">
        <f t="shared" si="41"/>
        <v>0.99134769278379753</v>
      </c>
      <c r="AW317" s="86">
        <f t="shared" si="42"/>
        <v>0.99134769278379753</v>
      </c>
      <c r="AX317" s="62"/>
      <c r="AY317" s="62"/>
    </row>
    <row r="318" spans="1:51" x14ac:dyDescent="0.2">
      <c r="A318" s="44" t="s">
        <v>444</v>
      </c>
      <c r="B318" s="139" t="s">
        <v>451</v>
      </c>
      <c r="C318" s="3" t="s">
        <v>322</v>
      </c>
      <c r="D318" s="3" t="s">
        <v>323</v>
      </c>
      <c r="E318" s="3" t="s">
        <v>250</v>
      </c>
      <c r="F318" s="3" t="s">
        <v>250</v>
      </c>
      <c r="G318" s="3">
        <v>10</v>
      </c>
      <c r="H318" s="78">
        <v>63.491160000000001</v>
      </c>
      <c r="I318" s="78">
        <v>36.919170000000001</v>
      </c>
      <c r="J318" s="18">
        <v>1.7947999999999999E-2</v>
      </c>
      <c r="K318" s="18" t="s">
        <v>27</v>
      </c>
      <c r="L318" s="18" t="s">
        <v>27</v>
      </c>
      <c r="M318" s="18" t="s">
        <v>27</v>
      </c>
      <c r="N318" s="18" t="s">
        <v>27</v>
      </c>
      <c r="O318" s="18" t="s">
        <v>27</v>
      </c>
      <c r="P318" s="18" t="s">
        <v>27</v>
      </c>
      <c r="Q318" s="18" t="s">
        <v>27</v>
      </c>
      <c r="R318" s="18" t="s">
        <v>27</v>
      </c>
      <c r="S318" s="18" t="s">
        <v>27</v>
      </c>
      <c r="T318" s="18" t="s">
        <v>27</v>
      </c>
      <c r="U318" s="18"/>
      <c r="V318" s="18"/>
      <c r="W318" s="1"/>
      <c r="X318" s="18">
        <v>100.42827800000001</v>
      </c>
      <c r="Y318" s="74"/>
      <c r="Z318" s="118" t="s">
        <v>85</v>
      </c>
      <c r="AA318" s="18"/>
      <c r="AB318" s="501"/>
      <c r="AC318" s="18">
        <v>49.665327916704364</v>
      </c>
      <c r="AD318" s="18">
        <v>50.306754267512822</v>
      </c>
      <c r="AE318" s="18">
        <v>2.79178157828067E-2</v>
      </c>
      <c r="AF318" s="18" t="s">
        <v>27</v>
      </c>
      <c r="AG318" s="18" t="s">
        <v>27</v>
      </c>
      <c r="AH318" s="18" t="s">
        <v>27</v>
      </c>
      <c r="AI318" s="18" t="s">
        <v>27</v>
      </c>
      <c r="AJ318" s="18" t="s">
        <v>27</v>
      </c>
      <c r="AK318" s="18" t="s">
        <v>27</v>
      </c>
      <c r="AL318" s="18" t="s">
        <v>27</v>
      </c>
      <c r="AM318" s="18" t="s">
        <v>27</v>
      </c>
      <c r="AN318" s="18" t="s">
        <v>27</v>
      </c>
      <c r="AO318" s="18" t="s">
        <v>27</v>
      </c>
      <c r="AP318" s="18" t="s">
        <v>27</v>
      </c>
      <c r="AQ318" s="18" t="s">
        <v>27</v>
      </c>
      <c r="AR318" s="18">
        <v>99.999999999999986</v>
      </c>
      <c r="AS318" s="18"/>
      <c r="AT318" s="281" t="s">
        <v>134</v>
      </c>
      <c r="AU318" s="53" t="str">
        <f t="shared" si="40"/>
        <v>po</v>
      </c>
      <c r="AV318" s="44">
        <f t="shared" si="41"/>
        <v>0.98724969717987388</v>
      </c>
      <c r="AW318" s="86">
        <f t="shared" si="42"/>
        <v>0.98724969717987388</v>
      </c>
      <c r="AX318" s="62"/>
      <c r="AY318" s="62"/>
    </row>
    <row r="319" spans="1:51" x14ac:dyDescent="0.2">
      <c r="A319" s="44" t="s">
        <v>444</v>
      </c>
      <c r="B319" s="139" t="s">
        <v>451</v>
      </c>
      <c r="C319" s="3" t="s">
        <v>322</v>
      </c>
      <c r="D319" s="3" t="s">
        <v>323</v>
      </c>
      <c r="E319" s="3" t="s">
        <v>250</v>
      </c>
      <c r="F319" s="3" t="s">
        <v>250</v>
      </c>
      <c r="G319" s="3">
        <v>8</v>
      </c>
      <c r="H319" s="78">
        <v>63.682989999999997</v>
      </c>
      <c r="I319" s="78">
        <v>37.029119999999999</v>
      </c>
      <c r="J319" s="18">
        <v>1.6927999999999999E-2</v>
      </c>
      <c r="K319" s="18" t="s">
        <v>27</v>
      </c>
      <c r="L319" s="18" t="s">
        <v>27</v>
      </c>
      <c r="M319" s="18" t="s">
        <v>27</v>
      </c>
      <c r="N319" s="18" t="s">
        <v>27</v>
      </c>
      <c r="O319" s="18" t="s">
        <v>27</v>
      </c>
      <c r="P319" s="18" t="s">
        <v>27</v>
      </c>
      <c r="Q319" s="18" t="s">
        <v>27</v>
      </c>
      <c r="R319" s="18" t="s">
        <v>27</v>
      </c>
      <c r="S319" s="18" t="s">
        <v>27</v>
      </c>
      <c r="T319" s="18" t="s">
        <v>27</v>
      </c>
      <c r="U319" s="18"/>
      <c r="V319" s="18"/>
      <c r="W319" s="1"/>
      <c r="X319" s="18">
        <v>100.72903799999999</v>
      </c>
      <c r="Y319" s="74"/>
      <c r="Z319" s="118" t="s">
        <v>85</v>
      </c>
      <c r="AA319" s="18"/>
      <c r="AB319" s="501"/>
      <c r="AC319" s="18">
        <v>49.667232413910277</v>
      </c>
      <c r="AD319" s="18">
        <v>50.306514673290579</v>
      </c>
      <c r="AE319" s="18">
        <v>2.6252912799151706E-2</v>
      </c>
      <c r="AF319" s="18" t="s">
        <v>27</v>
      </c>
      <c r="AG319" s="18" t="s">
        <v>27</v>
      </c>
      <c r="AH319" s="18" t="s">
        <v>27</v>
      </c>
      <c r="AI319" s="18" t="s">
        <v>27</v>
      </c>
      <c r="AJ319" s="18" t="s">
        <v>27</v>
      </c>
      <c r="AK319" s="18" t="s">
        <v>27</v>
      </c>
      <c r="AL319" s="18" t="s">
        <v>27</v>
      </c>
      <c r="AM319" s="18" t="s">
        <v>27</v>
      </c>
      <c r="AN319" s="18" t="s">
        <v>27</v>
      </c>
      <c r="AO319" s="18" t="s">
        <v>27</v>
      </c>
      <c r="AP319" s="18" t="s">
        <v>27</v>
      </c>
      <c r="AQ319" s="18" t="s">
        <v>27</v>
      </c>
      <c r="AR319" s="18">
        <v>100</v>
      </c>
      <c r="AS319" s="18"/>
      <c r="AT319" s="281" t="s">
        <v>134</v>
      </c>
      <c r="AU319" s="53" t="str">
        <f t="shared" si="40"/>
        <v>po</v>
      </c>
      <c r="AV319" s="44">
        <f t="shared" si="41"/>
        <v>0.98729225700623391</v>
      </c>
      <c r="AW319" s="86">
        <f t="shared" si="42"/>
        <v>0.98729225700623391</v>
      </c>
      <c r="AX319" s="62"/>
      <c r="AY319" s="62"/>
    </row>
    <row r="320" spans="1:51" x14ac:dyDescent="0.2">
      <c r="A320" s="44" t="s">
        <v>444</v>
      </c>
      <c r="B320" s="139" t="s">
        <v>451</v>
      </c>
      <c r="C320" s="3" t="s">
        <v>322</v>
      </c>
      <c r="D320" s="3" t="s">
        <v>323</v>
      </c>
      <c r="E320" s="3" t="s">
        <v>32</v>
      </c>
      <c r="F320" s="3" t="s">
        <v>152</v>
      </c>
      <c r="G320" s="3">
        <v>43</v>
      </c>
      <c r="H320" s="78">
        <v>61.841450000000002</v>
      </c>
      <c r="I320" s="78">
        <v>35.876899999999999</v>
      </c>
      <c r="J320" s="18">
        <v>2.6261E-2</v>
      </c>
      <c r="K320" s="18">
        <v>0.36138799999999999</v>
      </c>
      <c r="L320" s="18" t="s">
        <v>27</v>
      </c>
      <c r="M320" s="18" t="s">
        <v>27</v>
      </c>
      <c r="N320" s="18">
        <v>0.55426299999999995</v>
      </c>
      <c r="O320" s="18" t="s">
        <v>27</v>
      </c>
      <c r="P320" s="18" t="s">
        <v>27</v>
      </c>
      <c r="Q320" s="18" t="s">
        <v>27</v>
      </c>
      <c r="R320" s="18" t="s">
        <v>27</v>
      </c>
      <c r="S320" s="18" t="s">
        <v>27</v>
      </c>
      <c r="T320" s="18" t="s">
        <v>27</v>
      </c>
      <c r="U320" s="18"/>
      <c r="V320" s="1"/>
      <c r="W320" s="18"/>
      <c r="X320" s="18">
        <v>98.660262000000017</v>
      </c>
      <c r="Y320" s="74"/>
      <c r="Z320" s="118" t="s">
        <v>85</v>
      </c>
      <c r="AA320" s="18"/>
      <c r="AB320" s="501"/>
      <c r="AC320" s="18">
        <v>49.153409227072878</v>
      </c>
      <c r="AD320" s="18">
        <v>49.673323150674754</v>
      </c>
      <c r="AE320" s="18">
        <v>4.1505970402931421E-2</v>
      </c>
      <c r="AF320" s="18">
        <v>0.5179033637895013</v>
      </c>
      <c r="AG320" s="18" t="s">
        <v>27</v>
      </c>
      <c r="AH320" s="18" t="s">
        <v>27</v>
      </c>
      <c r="AI320" s="18">
        <v>0.61385828805993137</v>
      </c>
      <c r="AJ320" s="18" t="s">
        <v>27</v>
      </c>
      <c r="AK320" s="18" t="s">
        <v>27</v>
      </c>
      <c r="AL320" s="18" t="s">
        <v>27</v>
      </c>
      <c r="AM320" s="18" t="s">
        <v>27</v>
      </c>
      <c r="AN320" s="18" t="s">
        <v>27</v>
      </c>
      <c r="AO320" s="18" t="s">
        <v>27</v>
      </c>
      <c r="AP320" s="18" t="s">
        <v>27</v>
      </c>
      <c r="AQ320" s="18" t="s">
        <v>27</v>
      </c>
      <c r="AR320" s="18">
        <v>100</v>
      </c>
      <c r="AS320" s="18"/>
      <c r="AT320" s="281" t="s">
        <v>134</v>
      </c>
      <c r="AU320" s="53" t="str">
        <f t="shared" si="40"/>
        <v>po</v>
      </c>
      <c r="AV320" s="44">
        <f t="shared" si="41"/>
        <v>0.98953333719942971</v>
      </c>
      <c r="AW320" s="86">
        <f t="shared" si="42"/>
        <v>0.98953333719942971</v>
      </c>
      <c r="AX320" s="62"/>
      <c r="AY320" s="62"/>
    </row>
    <row r="321" spans="1:51" x14ac:dyDescent="0.2">
      <c r="A321" s="44" t="s">
        <v>444</v>
      </c>
      <c r="B321" s="139" t="s">
        <v>451</v>
      </c>
      <c r="C321" s="3" t="s">
        <v>322</v>
      </c>
      <c r="D321" s="3" t="s">
        <v>323</v>
      </c>
      <c r="E321" s="3" t="s">
        <v>32</v>
      </c>
      <c r="F321" s="3" t="s">
        <v>152</v>
      </c>
      <c r="G321" s="3">
        <v>42</v>
      </c>
      <c r="H321" s="78">
        <v>62.794199999999996</v>
      </c>
      <c r="I321" s="78">
        <v>36.04316</v>
      </c>
      <c r="J321" s="18">
        <v>2.0593E-2</v>
      </c>
      <c r="K321" s="18" t="s">
        <v>27</v>
      </c>
      <c r="L321" s="18" t="s">
        <v>27</v>
      </c>
      <c r="M321" s="18" t="s">
        <v>27</v>
      </c>
      <c r="N321" s="18">
        <v>5.7354000000000002E-2</v>
      </c>
      <c r="O321" s="18" t="s">
        <v>27</v>
      </c>
      <c r="P321" s="18" t="s">
        <v>27</v>
      </c>
      <c r="Q321" s="18" t="s">
        <v>27</v>
      </c>
      <c r="R321" s="18" t="s">
        <v>27</v>
      </c>
      <c r="S321" s="18" t="s">
        <v>27</v>
      </c>
      <c r="T321" s="18" t="s">
        <v>27</v>
      </c>
      <c r="U321" s="18"/>
      <c r="V321" s="1"/>
      <c r="W321" s="18"/>
      <c r="X321" s="18">
        <v>98.915306999999999</v>
      </c>
      <c r="Y321" s="74"/>
      <c r="Z321" s="118" t="s">
        <v>85</v>
      </c>
      <c r="AA321" s="18"/>
      <c r="AB321" s="501"/>
      <c r="AC321" s="18">
        <v>49.955508272650079</v>
      </c>
      <c r="AD321" s="18">
        <v>49.94833705197523</v>
      </c>
      <c r="AE321" s="18">
        <v>3.2576828429784564E-2</v>
      </c>
      <c r="AF321" s="18" t="s">
        <v>27</v>
      </c>
      <c r="AG321" s="18" t="s">
        <v>27</v>
      </c>
      <c r="AH321" s="18" t="s">
        <v>27</v>
      </c>
      <c r="AI321" s="18">
        <v>6.3577846944905467E-2</v>
      </c>
      <c r="AJ321" s="18" t="s">
        <v>27</v>
      </c>
      <c r="AK321" s="18" t="s">
        <v>27</v>
      </c>
      <c r="AL321" s="18" t="s">
        <v>27</v>
      </c>
      <c r="AM321" s="18" t="s">
        <v>27</v>
      </c>
      <c r="AN321" s="18" t="s">
        <v>27</v>
      </c>
      <c r="AO321" s="18" t="s">
        <v>27</v>
      </c>
      <c r="AP321" s="18" t="s">
        <v>27</v>
      </c>
      <c r="AQ321" s="18" t="s">
        <v>27</v>
      </c>
      <c r="AR321" s="18">
        <v>100</v>
      </c>
      <c r="AS321" s="18"/>
      <c r="AT321" s="281" t="s">
        <v>134</v>
      </c>
      <c r="AU321" s="53" t="str">
        <f t="shared" si="40"/>
        <v>po</v>
      </c>
      <c r="AV321" s="44">
        <f t="shared" si="41"/>
        <v>1.000143572761339</v>
      </c>
      <c r="AW321" s="86">
        <f t="shared" si="42"/>
        <v>1.000143572761339</v>
      </c>
      <c r="AX321" s="62"/>
      <c r="AY321" s="62"/>
    </row>
    <row r="322" spans="1:51" ht="16" thickBot="1" x14ac:dyDescent="0.25">
      <c r="A322" s="18"/>
      <c r="B322" s="417"/>
      <c r="C322" s="3"/>
      <c r="D322" s="3"/>
      <c r="E322" s="3"/>
      <c r="F322" s="3"/>
      <c r="G322" s="3"/>
      <c r="H322" s="78"/>
      <c r="I322" s="7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"/>
      <c r="W322" s="18"/>
      <c r="X322" s="18"/>
      <c r="Y322" s="74"/>
      <c r="Z322" s="18"/>
      <c r="AA322" s="18"/>
      <c r="AB322" s="501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281"/>
      <c r="AU322" s="53"/>
      <c r="AX322" s="62"/>
      <c r="AY322" s="62"/>
    </row>
    <row r="323" spans="1:51" x14ac:dyDescent="0.2">
      <c r="A323" s="18"/>
      <c r="B323" s="417"/>
      <c r="C323" s="3"/>
      <c r="D323" s="3"/>
      <c r="E323" s="339" t="s">
        <v>321</v>
      </c>
      <c r="F323" s="336" t="s">
        <v>386</v>
      </c>
      <c r="G323" s="336" t="s">
        <v>511</v>
      </c>
      <c r="H323" s="364">
        <v>63.35777090909091</v>
      </c>
      <c r="I323" s="364">
        <v>36.653569090909087</v>
      </c>
      <c r="J323" s="100">
        <v>1.5672181818181818E-2</v>
      </c>
      <c r="K323" s="100">
        <v>3.2853454545454547E-2</v>
      </c>
      <c r="L323" s="100" t="s">
        <v>27</v>
      </c>
      <c r="M323" s="100" t="s">
        <v>27</v>
      </c>
      <c r="N323" s="100">
        <v>5.5601545454545452E-2</v>
      </c>
      <c r="O323" s="100" t="s">
        <v>27</v>
      </c>
      <c r="P323" s="100" t="s">
        <v>27</v>
      </c>
      <c r="Q323" s="100" t="s">
        <v>27</v>
      </c>
      <c r="R323" s="100" t="s">
        <v>27</v>
      </c>
      <c r="S323" s="100" t="s">
        <v>27</v>
      </c>
      <c r="T323" s="100" t="s">
        <v>27</v>
      </c>
      <c r="U323" s="100"/>
      <c r="V323" s="446"/>
      <c r="W323" s="100"/>
      <c r="X323" s="99">
        <v>100.11546718181818</v>
      </c>
      <c r="Y323" s="74"/>
      <c r="Z323" s="18"/>
      <c r="AA323" s="18"/>
      <c r="AB323" s="501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23"/>
      <c r="AU323" s="62"/>
      <c r="AV323" s="86"/>
      <c r="AX323" s="53" t="s">
        <v>84</v>
      </c>
      <c r="AY323" s="62"/>
    </row>
    <row r="324" spans="1:51" x14ac:dyDescent="0.2">
      <c r="A324" s="18"/>
      <c r="B324" s="417"/>
      <c r="C324" s="3"/>
      <c r="D324" s="3"/>
      <c r="E324" s="340"/>
      <c r="F324" s="3"/>
      <c r="G324" s="3" t="s">
        <v>83</v>
      </c>
      <c r="H324" s="78">
        <v>0.58917450096647139</v>
      </c>
      <c r="I324" s="78">
        <v>0.36679201977291048</v>
      </c>
      <c r="J324" s="18">
        <v>8.3625554924099833E-3</v>
      </c>
      <c r="K324" s="18">
        <v>0.10896258179426883</v>
      </c>
      <c r="L324" s="18" t="s">
        <v>27</v>
      </c>
      <c r="M324" s="18" t="s">
        <v>27</v>
      </c>
      <c r="N324" s="18">
        <v>0.16627991582230464</v>
      </c>
      <c r="O324" s="18" t="s">
        <v>27</v>
      </c>
      <c r="P324" s="18" t="s">
        <v>27</v>
      </c>
      <c r="Q324" s="18" t="s">
        <v>27</v>
      </c>
      <c r="R324" s="18" t="s">
        <v>27</v>
      </c>
      <c r="S324" s="18" t="s">
        <v>27</v>
      </c>
      <c r="T324" s="18" t="s">
        <v>27</v>
      </c>
      <c r="U324" s="18"/>
      <c r="V324" s="1"/>
      <c r="W324" s="18"/>
      <c r="X324" s="98">
        <v>0.71724186320038574</v>
      </c>
      <c r="Y324" s="74"/>
      <c r="Z324" s="18"/>
      <c r="AA324" s="18"/>
      <c r="AB324" s="501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72" t="s">
        <v>478</v>
      </c>
      <c r="AU324" s="53" t="s">
        <v>214</v>
      </c>
      <c r="AV324" s="209">
        <f>AVERAGE(AV311:AV321)</f>
        <v>0.99232805778398614</v>
      </c>
      <c r="AW324" s="209">
        <f>AVERAGE(AW311:AW321)</f>
        <v>0.99232805778398614</v>
      </c>
      <c r="AX324" s="317">
        <f>COUNT(AV311:AV321)</f>
        <v>11</v>
      </c>
      <c r="AY324" s="62"/>
    </row>
    <row r="325" spans="1:51" x14ac:dyDescent="0.2">
      <c r="A325" s="18"/>
      <c r="B325" s="417"/>
      <c r="C325" s="3"/>
      <c r="D325" s="3"/>
      <c r="E325" s="337"/>
      <c r="F325" s="3"/>
      <c r="G325" s="3" t="s">
        <v>82</v>
      </c>
      <c r="H325" s="78">
        <v>61.841450000000002</v>
      </c>
      <c r="I325" s="78">
        <v>35.876899999999999</v>
      </c>
      <c r="J325" s="18" t="s">
        <v>27</v>
      </c>
      <c r="K325" s="18" t="s">
        <v>27</v>
      </c>
      <c r="L325" s="18" t="s">
        <v>27</v>
      </c>
      <c r="M325" s="18" t="s">
        <v>27</v>
      </c>
      <c r="N325" s="18" t="s">
        <v>27</v>
      </c>
      <c r="O325" s="18" t="s">
        <v>27</v>
      </c>
      <c r="P325" s="18" t="s">
        <v>27</v>
      </c>
      <c r="Q325" s="18" t="s">
        <v>27</v>
      </c>
      <c r="R325" s="18" t="s">
        <v>27</v>
      </c>
      <c r="S325" s="18" t="s">
        <v>27</v>
      </c>
      <c r="T325" s="18" t="s">
        <v>27</v>
      </c>
      <c r="U325" s="18"/>
      <c r="V325" s="1"/>
      <c r="W325" s="18"/>
      <c r="X325" s="98"/>
      <c r="Y325" s="74"/>
      <c r="Z325" s="18"/>
      <c r="AA325" s="18"/>
      <c r="AB325" s="501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23"/>
      <c r="AU325" s="53" t="s">
        <v>195</v>
      </c>
      <c r="AV325" s="209">
        <f>STDEV(AV311:AV321)</f>
        <v>4.0542496159382069E-3</v>
      </c>
      <c r="AW325" s="209">
        <f>STDEV(AW311:AW321)</f>
        <v>4.0542496159382069E-3</v>
      </c>
      <c r="AX325" s="62"/>
      <c r="AY325" s="62"/>
    </row>
    <row r="326" spans="1:51" ht="16" thickBot="1" x14ac:dyDescent="0.25">
      <c r="A326" s="18"/>
      <c r="B326" s="417"/>
      <c r="C326" s="3"/>
      <c r="D326" s="3"/>
      <c r="E326" s="338"/>
      <c r="F326" s="178"/>
      <c r="G326" s="178" t="s">
        <v>81</v>
      </c>
      <c r="H326" s="177">
        <v>63.921559999999999</v>
      </c>
      <c r="I326" s="177">
        <v>37.029119999999999</v>
      </c>
      <c r="J326" s="97">
        <v>2.6261E-2</v>
      </c>
      <c r="K326" s="97">
        <v>0.36138799999999999</v>
      </c>
      <c r="L326" s="97" t="s">
        <v>27</v>
      </c>
      <c r="M326" s="97" t="s">
        <v>27</v>
      </c>
      <c r="N326" s="97">
        <v>0.55426299999999995</v>
      </c>
      <c r="O326" s="97" t="s">
        <v>27</v>
      </c>
      <c r="P326" s="97" t="s">
        <v>27</v>
      </c>
      <c r="Q326" s="97" t="s">
        <v>27</v>
      </c>
      <c r="R326" s="97" t="s">
        <v>27</v>
      </c>
      <c r="S326" s="97" t="s">
        <v>27</v>
      </c>
      <c r="T326" s="18" t="s">
        <v>27</v>
      </c>
      <c r="U326" s="18"/>
      <c r="V326" s="1"/>
      <c r="W326" s="18"/>
      <c r="X326" s="98"/>
      <c r="Y326" s="74"/>
      <c r="Z326" s="18"/>
      <c r="AA326" s="18"/>
      <c r="AB326" s="501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23"/>
      <c r="AU326" s="53" t="s">
        <v>82</v>
      </c>
      <c r="AV326" s="209">
        <f>MIN(AV311:AV321)</f>
        <v>0.98724969717987388</v>
      </c>
      <c r="AW326" s="209">
        <f>MIN(AW311:AW321)</f>
        <v>0.98724969717987388</v>
      </c>
      <c r="AX326" s="62"/>
      <c r="AY326" s="62"/>
    </row>
    <row r="327" spans="1:51" x14ac:dyDescent="0.2">
      <c r="A327" s="18"/>
      <c r="B327" s="417"/>
      <c r="C327" s="417"/>
      <c r="D327" s="417"/>
      <c r="E327" s="431" t="s">
        <v>517</v>
      </c>
      <c r="F327" s="3" t="s">
        <v>386</v>
      </c>
      <c r="G327" s="3" t="s">
        <v>511</v>
      </c>
      <c r="H327" s="78">
        <v>63.171448928571429</v>
      </c>
      <c r="I327" s="78">
        <v>36.814051428571425</v>
      </c>
      <c r="J327" s="18">
        <v>1.4536714285714283E-2</v>
      </c>
      <c r="K327" s="18">
        <v>1.4303142857142858E-2</v>
      </c>
      <c r="L327" s="18" t="s">
        <v>27</v>
      </c>
      <c r="M327" s="18" t="s">
        <v>27</v>
      </c>
      <c r="N327" s="78">
        <v>3.3978722222222223E-2</v>
      </c>
      <c r="O327" s="18">
        <v>6.1318214285714281E-2</v>
      </c>
      <c r="P327" s="18" t="s">
        <v>27</v>
      </c>
      <c r="Q327" s="18">
        <v>1.9914285714285714E-2</v>
      </c>
      <c r="R327" s="18" t="s">
        <v>27</v>
      </c>
      <c r="S327" s="18" t="s">
        <v>27</v>
      </c>
      <c r="T327" s="100" t="s">
        <v>27</v>
      </c>
      <c r="U327" s="100"/>
      <c r="V327" s="446"/>
      <c r="W327" s="100"/>
      <c r="X327" s="99">
        <v>100.11741617857139</v>
      </c>
      <c r="Y327" s="153"/>
      <c r="Z327" s="19"/>
      <c r="AA327" s="19"/>
      <c r="AB327" s="496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39"/>
      <c r="AU327" s="166" t="s">
        <v>81</v>
      </c>
      <c r="AV327" s="316">
        <f>MAX(AV311:AV321)</f>
        <v>1.000143572761339</v>
      </c>
      <c r="AW327" s="316">
        <f>MAX(AW311:AW321)</f>
        <v>1.000143572761339</v>
      </c>
      <c r="AX327" s="94"/>
      <c r="AY327" s="94"/>
    </row>
    <row r="328" spans="1:51" x14ac:dyDescent="0.2">
      <c r="A328" s="18"/>
      <c r="B328" s="417"/>
      <c r="C328" s="3"/>
      <c r="D328" s="3"/>
      <c r="E328" s="346"/>
      <c r="F328" s="3"/>
      <c r="G328" s="3" t="s">
        <v>83</v>
      </c>
      <c r="H328" s="78">
        <v>0.43224394534104749</v>
      </c>
      <c r="I328" s="78">
        <v>0.2857130017487024</v>
      </c>
      <c r="J328" s="18">
        <v>1.2012303127787878E-2</v>
      </c>
      <c r="K328" s="18">
        <v>6.8421855796561834E-2</v>
      </c>
      <c r="L328" s="18" t="s">
        <v>27</v>
      </c>
      <c r="M328" s="18" t="s">
        <v>27</v>
      </c>
      <c r="N328" s="78">
        <v>0.13054523451676028</v>
      </c>
      <c r="O328" s="18">
        <v>0.18033998079807118</v>
      </c>
      <c r="P328" s="18" t="s">
        <v>27</v>
      </c>
      <c r="Q328" s="18">
        <v>4.7420574642984867E-2</v>
      </c>
      <c r="R328" s="18" t="s">
        <v>27</v>
      </c>
      <c r="S328" s="18" t="s">
        <v>27</v>
      </c>
      <c r="T328" s="18" t="s">
        <v>27</v>
      </c>
      <c r="U328" s="18"/>
      <c r="V328" s="1"/>
      <c r="W328" s="18"/>
      <c r="X328" s="98">
        <v>0.45457640635423313</v>
      </c>
      <c r="Y328" s="74"/>
      <c r="Z328" s="18"/>
      <c r="AA328" s="18"/>
      <c r="AB328" s="501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23"/>
      <c r="AU328" s="62"/>
      <c r="AV328" s="86"/>
      <c r="AW328" s="86"/>
      <c r="AX328" s="62"/>
      <c r="AY328" s="62"/>
    </row>
    <row r="329" spans="1:51" x14ac:dyDescent="0.2">
      <c r="A329" s="18"/>
      <c r="B329" s="417"/>
      <c r="C329" s="3"/>
      <c r="D329" s="3"/>
      <c r="E329" s="346"/>
      <c r="F329" s="3"/>
      <c r="G329" s="3" t="s">
        <v>82</v>
      </c>
      <c r="H329" s="78">
        <v>61.841450000000002</v>
      </c>
      <c r="I329" s="78">
        <v>35.876899999999999</v>
      </c>
      <c r="J329" s="18" t="s">
        <v>27</v>
      </c>
      <c r="K329" s="18" t="s">
        <v>27</v>
      </c>
      <c r="L329" s="18" t="s">
        <v>27</v>
      </c>
      <c r="M329" s="18" t="s">
        <v>27</v>
      </c>
      <c r="N329" s="78" t="s">
        <v>27</v>
      </c>
      <c r="O329" s="18" t="s">
        <v>27</v>
      </c>
      <c r="P329" s="18" t="s">
        <v>27</v>
      </c>
      <c r="Q329" s="18" t="s">
        <v>27</v>
      </c>
      <c r="R329" s="18" t="s">
        <v>27</v>
      </c>
      <c r="S329" s="18" t="s">
        <v>27</v>
      </c>
      <c r="T329" s="18" t="s">
        <v>27</v>
      </c>
      <c r="U329" s="18"/>
      <c r="V329" s="1"/>
      <c r="W329" s="18"/>
      <c r="X329" s="98"/>
      <c r="Y329" s="74"/>
      <c r="Z329" s="18"/>
      <c r="AA329" s="18"/>
      <c r="AB329" s="501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23"/>
      <c r="AU329" s="62"/>
      <c r="AV329" s="86"/>
      <c r="AW329" s="86"/>
      <c r="AX329" s="62"/>
      <c r="AY329" s="62"/>
    </row>
    <row r="330" spans="1:51" ht="16" thickBot="1" x14ac:dyDescent="0.25">
      <c r="A330" s="417"/>
      <c r="B330" s="417"/>
      <c r="C330" s="3"/>
      <c r="D330" s="3"/>
      <c r="E330" s="359"/>
      <c r="F330" s="178"/>
      <c r="G330" s="178" t="s">
        <v>81</v>
      </c>
      <c r="H330" s="177">
        <v>63.921559999999999</v>
      </c>
      <c r="I330" s="177">
        <v>37.192999999999998</v>
      </c>
      <c r="J330" s="97">
        <v>3.4890999999999998E-2</v>
      </c>
      <c r="K330" s="97">
        <v>0.36138799999999999</v>
      </c>
      <c r="L330" s="97" t="s">
        <v>27</v>
      </c>
      <c r="M330" s="97" t="s">
        <v>27</v>
      </c>
      <c r="N330" s="177">
        <v>0.55426299999999995</v>
      </c>
      <c r="O330" s="97">
        <v>0.80744700000000003</v>
      </c>
      <c r="P330" s="97" t="s">
        <v>27</v>
      </c>
      <c r="Q330" s="97">
        <v>0.17449999999999999</v>
      </c>
      <c r="R330" s="97" t="s">
        <v>27</v>
      </c>
      <c r="S330" s="97" t="s">
        <v>27</v>
      </c>
      <c r="T330" s="97" t="s">
        <v>27</v>
      </c>
      <c r="U330" s="176"/>
      <c r="V330" s="176"/>
      <c r="W330" s="176"/>
      <c r="X330" s="96"/>
      <c r="Y330" s="74"/>
      <c r="Z330" s="3"/>
      <c r="AA330" s="1"/>
      <c r="AB330" s="501"/>
    </row>
    <row r="331" spans="1:51" x14ac:dyDescent="0.2">
      <c r="A331" s="432" t="s">
        <v>320</v>
      </c>
      <c r="B331" s="214"/>
      <c r="C331" s="214"/>
      <c r="D331" s="214"/>
      <c r="E331" s="214"/>
      <c r="F331" s="214"/>
      <c r="G331" s="214"/>
      <c r="H331" s="369"/>
      <c r="I331" s="369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  <c r="AB331" s="511"/>
      <c r="AC331" s="217"/>
      <c r="AD331" s="213"/>
      <c r="AE331" s="218"/>
      <c r="AF331" s="218"/>
      <c r="AG331" s="218"/>
      <c r="AH331" s="218"/>
      <c r="AI331" s="218"/>
      <c r="AJ331" s="218"/>
      <c r="AK331" s="218"/>
      <c r="AL331" s="218"/>
      <c r="AM331" s="218"/>
      <c r="AN331" s="218"/>
      <c r="AO331" s="218"/>
      <c r="AP331" s="217"/>
      <c r="AQ331" s="217"/>
      <c r="AR331" s="217"/>
      <c r="AS331" s="217"/>
      <c r="AT331" s="217"/>
      <c r="AU331" s="217"/>
      <c r="AV331" s="218"/>
      <c r="AW331" s="218"/>
      <c r="AX331" s="217"/>
      <c r="AY331" s="217"/>
    </row>
    <row r="332" spans="1:51" x14ac:dyDescent="0.2">
      <c r="N332" s="9"/>
      <c r="U332" s="9"/>
      <c r="V332" s="9"/>
      <c r="W332" s="9"/>
      <c r="Y332" s="85"/>
      <c r="Z332" s="9"/>
      <c r="AA332" s="9"/>
      <c r="AB332" s="501"/>
    </row>
    <row r="333" spans="1:51" x14ac:dyDescent="0.2">
      <c r="N333" s="9"/>
      <c r="U333" s="9"/>
      <c r="V333" s="9"/>
      <c r="W333" s="9"/>
      <c r="Y333" s="85"/>
      <c r="Z333" s="9"/>
      <c r="AA333" s="9"/>
      <c r="AB333" s="501"/>
    </row>
    <row r="334" spans="1:51" x14ac:dyDescent="0.2">
      <c r="A334" s="56" t="s">
        <v>444</v>
      </c>
      <c r="B334" s="142" t="s">
        <v>451</v>
      </c>
      <c r="C334" s="55" t="s">
        <v>167</v>
      </c>
      <c r="D334" s="55" t="s">
        <v>166</v>
      </c>
      <c r="E334" s="55"/>
      <c r="F334" s="55" t="s">
        <v>158</v>
      </c>
      <c r="G334" s="55">
        <v>15</v>
      </c>
      <c r="H334" s="157">
        <v>57.768900000000002</v>
      </c>
      <c r="I334" s="157">
        <v>39.514719999999997</v>
      </c>
      <c r="J334" s="20">
        <v>0.11786000000000001</v>
      </c>
      <c r="K334" s="20" t="s">
        <v>27</v>
      </c>
      <c r="L334" s="20" t="s">
        <v>27</v>
      </c>
      <c r="M334" s="20" t="s">
        <v>27</v>
      </c>
      <c r="N334" s="20">
        <v>6.1796999999999998E-2</v>
      </c>
      <c r="O334" s="20">
        <v>1.03444</v>
      </c>
      <c r="P334" s="20" t="s">
        <v>27</v>
      </c>
      <c r="Q334" s="20" t="s">
        <v>27</v>
      </c>
      <c r="R334" s="20">
        <v>4.1223999999999997E-2</v>
      </c>
      <c r="S334" s="20">
        <v>0.142708</v>
      </c>
      <c r="T334" s="20" t="s">
        <v>27</v>
      </c>
      <c r="U334" s="141"/>
      <c r="V334" s="141"/>
      <c r="W334" s="140"/>
      <c r="X334" s="20">
        <v>98.681648999999993</v>
      </c>
      <c r="Y334" s="479"/>
      <c r="Z334" s="124" t="s">
        <v>85</v>
      </c>
      <c r="AA334" s="141"/>
      <c r="AB334" s="508"/>
      <c r="AC334" s="20">
        <v>45.027769793183801</v>
      </c>
      <c r="AD334" s="20">
        <v>53.651216249553514</v>
      </c>
      <c r="AE334" s="20">
        <v>0.18267457545223445</v>
      </c>
      <c r="AF334" s="20" t="s">
        <v>27</v>
      </c>
      <c r="AG334" s="20" t="s">
        <v>27</v>
      </c>
      <c r="AH334" s="20" t="s">
        <v>27</v>
      </c>
      <c r="AI334" s="20">
        <v>6.7116914931271573E-2</v>
      </c>
      <c r="AJ334" s="20">
        <v>0.76716127415105773</v>
      </c>
      <c r="AK334" s="20" t="s">
        <v>27</v>
      </c>
      <c r="AL334" s="20" t="s">
        <v>27</v>
      </c>
      <c r="AM334" s="20">
        <v>7.3831723615480696E-2</v>
      </c>
      <c r="AN334" s="20">
        <v>0.23022946911261866</v>
      </c>
      <c r="AO334" s="20" t="s">
        <v>27</v>
      </c>
      <c r="AP334" s="20" t="s">
        <v>27</v>
      </c>
      <c r="AQ334" s="20" t="s">
        <v>27</v>
      </c>
      <c r="AR334" s="20">
        <v>99.999999999999986</v>
      </c>
      <c r="AS334" s="20"/>
      <c r="AT334" s="20" t="s">
        <v>131</v>
      </c>
      <c r="AU334" s="20" t="str">
        <f>Z334</f>
        <v>po</v>
      </c>
      <c r="AV334" s="56">
        <f>AC334/AD334</f>
        <v>0.83926838832024653</v>
      </c>
      <c r="AW334" s="195">
        <f>SUM(AC334,AJ334,AK334,AL334,AO334,AG334)/AD334</f>
        <v>0.85356743553257219</v>
      </c>
      <c r="AX334" s="20"/>
      <c r="AY334" s="327" t="s">
        <v>509</v>
      </c>
    </row>
    <row r="335" spans="1:51" x14ac:dyDescent="0.2">
      <c r="A335" s="44"/>
      <c r="B335" s="139"/>
      <c r="C335" s="3"/>
      <c r="D335" s="3"/>
      <c r="E335" s="3"/>
      <c r="F335" s="3"/>
      <c r="G335" s="3"/>
      <c r="H335" s="78"/>
      <c r="I335" s="7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10"/>
      <c r="V335" s="110"/>
      <c r="W335" s="138"/>
      <c r="X335" s="18"/>
      <c r="Y335" s="197"/>
      <c r="Z335" s="118"/>
      <c r="AA335" s="110"/>
      <c r="AB335" s="501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X335" s="18"/>
      <c r="AY335" s="326">
        <v>1</v>
      </c>
    </row>
    <row r="336" spans="1:51" s="197" customFormat="1" x14ac:dyDescent="0.2">
      <c r="A336" s="44" t="s">
        <v>444</v>
      </c>
      <c r="B336" s="139" t="s">
        <v>451</v>
      </c>
      <c r="C336" s="3" t="s">
        <v>167</v>
      </c>
      <c r="D336" s="3" t="s">
        <v>166</v>
      </c>
      <c r="E336" s="3"/>
      <c r="F336" s="3" t="s">
        <v>160</v>
      </c>
      <c r="G336" s="3">
        <v>5</v>
      </c>
      <c r="H336" s="78">
        <v>59.327010000000001</v>
      </c>
      <c r="I336" s="78">
        <v>39.465179999999997</v>
      </c>
      <c r="J336" s="18">
        <v>3.5638999999999997E-2</v>
      </c>
      <c r="K336" s="18" t="s">
        <v>27</v>
      </c>
      <c r="L336" s="18" t="s">
        <v>27</v>
      </c>
      <c r="M336" s="18">
        <v>3.8212000000000003E-2</v>
      </c>
      <c r="N336" s="18">
        <v>3.9578000000000002E-2</v>
      </c>
      <c r="O336" s="18">
        <v>0.49034800000000001</v>
      </c>
      <c r="P336" s="18" t="s">
        <v>27</v>
      </c>
      <c r="Q336" s="18" t="s">
        <v>27</v>
      </c>
      <c r="R336" s="18" t="s">
        <v>27</v>
      </c>
      <c r="S336" s="18" t="s">
        <v>27</v>
      </c>
      <c r="T336" s="18" t="s">
        <v>27</v>
      </c>
      <c r="U336" s="110"/>
      <c r="V336" s="110"/>
      <c r="W336" s="138"/>
      <c r="X336" s="18">
        <v>99.395967000000013</v>
      </c>
      <c r="Z336" s="118" t="s">
        <v>85</v>
      </c>
      <c r="AA336" s="110"/>
      <c r="AB336" s="501"/>
      <c r="AC336" s="18">
        <v>46.095494127002013</v>
      </c>
      <c r="AD336" s="18">
        <v>53.413916787054802</v>
      </c>
      <c r="AE336" s="18">
        <v>5.506261772506324E-2</v>
      </c>
      <c r="AF336" s="18" t="s">
        <v>27</v>
      </c>
      <c r="AG336" s="18" t="s">
        <v>27</v>
      </c>
      <c r="AH336" s="18">
        <v>3.01798608536296E-2</v>
      </c>
      <c r="AI336" s="18">
        <v>4.2848745583696023E-2</v>
      </c>
      <c r="AJ336" s="18">
        <v>0.36249786178079574</v>
      </c>
      <c r="AK336" s="18" t="s">
        <v>27</v>
      </c>
      <c r="AL336" s="18" t="s">
        <v>27</v>
      </c>
      <c r="AM336" s="18" t="s">
        <v>27</v>
      </c>
      <c r="AN336" s="18" t="s">
        <v>27</v>
      </c>
      <c r="AO336" s="18" t="s">
        <v>27</v>
      </c>
      <c r="AP336" s="18" t="s">
        <v>27</v>
      </c>
      <c r="AQ336" s="18" t="s">
        <v>27</v>
      </c>
      <c r="AR336" s="18">
        <v>100</v>
      </c>
      <c r="AS336" s="18"/>
      <c r="AT336" s="53" t="s">
        <v>134</v>
      </c>
      <c r="AU336" s="53" t="str">
        <f t="shared" ref="AU336:AU357" si="43">Z336</f>
        <v>po</v>
      </c>
      <c r="AV336" s="44">
        <f t="shared" ref="AV336:AV357" si="44">AC336/AD336</f>
        <v>0.86298659412622492</v>
      </c>
      <c r="AW336" s="86">
        <f t="shared" ref="AW336:AW357" si="45">SUM(AC336,AJ336,AK336,AL336,AO336,AG336)/AD336</f>
        <v>0.86977317491987771</v>
      </c>
      <c r="AX336" s="18"/>
      <c r="AY336" s="18"/>
    </row>
    <row r="337" spans="1:51" s="197" customFormat="1" x14ac:dyDescent="0.2">
      <c r="A337" s="44" t="s">
        <v>444</v>
      </c>
      <c r="B337" s="139" t="s">
        <v>451</v>
      </c>
      <c r="C337" s="3" t="s">
        <v>167</v>
      </c>
      <c r="D337" s="3" t="s">
        <v>166</v>
      </c>
      <c r="E337" s="3" t="s">
        <v>154</v>
      </c>
      <c r="F337" s="3" t="s">
        <v>154</v>
      </c>
      <c r="G337" s="3">
        <v>32</v>
      </c>
      <c r="H337" s="78">
        <v>59.147869999999998</v>
      </c>
      <c r="I337" s="78">
        <v>40.553249999999998</v>
      </c>
      <c r="J337" s="18">
        <v>1.7458000000000001E-2</v>
      </c>
      <c r="K337" s="18" t="s">
        <v>27</v>
      </c>
      <c r="L337" s="18" t="s">
        <v>27</v>
      </c>
      <c r="M337" s="18" t="s">
        <v>27</v>
      </c>
      <c r="N337" s="18">
        <v>4.3399E-2</v>
      </c>
      <c r="O337" s="18">
        <v>0.71546699999999996</v>
      </c>
      <c r="P337" s="18" t="s">
        <v>27</v>
      </c>
      <c r="Q337" s="18" t="s">
        <v>27</v>
      </c>
      <c r="R337" s="18" t="s">
        <v>27</v>
      </c>
      <c r="S337" s="18" t="s">
        <v>27</v>
      </c>
      <c r="T337" s="18" t="s">
        <v>27</v>
      </c>
      <c r="U337" s="18"/>
      <c r="V337" s="18"/>
      <c r="W337" s="155"/>
      <c r="X337" s="18">
        <v>100.47744400000001</v>
      </c>
      <c r="Y337" s="74"/>
      <c r="Z337" s="118" t="s">
        <v>85</v>
      </c>
      <c r="AA337" s="1"/>
      <c r="AB337" s="501"/>
      <c r="AC337" s="18">
        <v>45.301364929197987</v>
      </c>
      <c r="AD337" s="18">
        <v>54.104347843658239</v>
      </c>
      <c r="AE337" s="18">
        <v>2.6588387396941183E-2</v>
      </c>
      <c r="AF337" s="18" t="s">
        <v>27</v>
      </c>
      <c r="AG337" s="18" t="s">
        <v>27</v>
      </c>
      <c r="AH337" s="18" t="s">
        <v>27</v>
      </c>
      <c r="AI337" s="18">
        <v>4.6315905032250852E-2</v>
      </c>
      <c r="AJ337" s="18">
        <v>0.52138293471456931</v>
      </c>
      <c r="AK337" s="18" t="s">
        <v>27</v>
      </c>
      <c r="AL337" s="18" t="s">
        <v>27</v>
      </c>
      <c r="AM337" s="18" t="s">
        <v>27</v>
      </c>
      <c r="AN337" s="18" t="s">
        <v>27</v>
      </c>
      <c r="AO337" s="18" t="s">
        <v>27</v>
      </c>
      <c r="AP337" s="18" t="s">
        <v>27</v>
      </c>
      <c r="AQ337" s="18" t="s">
        <v>27</v>
      </c>
      <c r="AR337" s="18">
        <v>99.999999999999972</v>
      </c>
      <c r="AS337" s="18"/>
      <c r="AT337" s="53" t="s">
        <v>134</v>
      </c>
      <c r="AU337" s="53" t="str">
        <f t="shared" si="43"/>
        <v>po</v>
      </c>
      <c r="AV337" s="44">
        <f t="shared" si="44"/>
        <v>0.83729620140884709</v>
      </c>
      <c r="AW337" s="86">
        <f t="shared" si="45"/>
        <v>0.84693281945331866</v>
      </c>
      <c r="AX337" s="18"/>
      <c r="AY337" s="18"/>
    </row>
    <row r="338" spans="1:51" s="197" customFormat="1" x14ac:dyDescent="0.2">
      <c r="A338" s="44" t="s">
        <v>444</v>
      </c>
      <c r="B338" s="139" t="s">
        <v>451</v>
      </c>
      <c r="C338" s="3" t="s">
        <v>167</v>
      </c>
      <c r="D338" s="3" t="s">
        <v>166</v>
      </c>
      <c r="E338" s="3"/>
      <c r="F338" s="3" t="s">
        <v>160</v>
      </c>
      <c r="G338" s="3">
        <v>4</v>
      </c>
      <c r="H338" s="78">
        <v>58.795810000000003</v>
      </c>
      <c r="I338" s="78">
        <v>38.818489999999997</v>
      </c>
      <c r="J338" s="18">
        <v>4.514E-2</v>
      </c>
      <c r="K338" s="18" t="s">
        <v>27</v>
      </c>
      <c r="L338" s="18" t="s">
        <v>27</v>
      </c>
      <c r="M338" s="18">
        <v>4.4732000000000001E-2</v>
      </c>
      <c r="N338" s="18">
        <v>4.0240999999999999E-2</v>
      </c>
      <c r="O338" s="18">
        <v>0.71746100000000002</v>
      </c>
      <c r="P338" s="18" t="s">
        <v>27</v>
      </c>
      <c r="Q338" s="18" t="s">
        <v>27</v>
      </c>
      <c r="R338" s="18" t="s">
        <v>27</v>
      </c>
      <c r="S338" s="18" t="s">
        <v>27</v>
      </c>
      <c r="T338" s="18" t="s">
        <v>27</v>
      </c>
      <c r="U338" s="110"/>
      <c r="V338" s="110"/>
      <c r="W338" s="138"/>
      <c r="X338" s="18">
        <v>98.461873999999995</v>
      </c>
      <c r="Z338" s="118" t="s">
        <v>85</v>
      </c>
      <c r="AA338" s="110"/>
      <c r="AB338" s="501"/>
      <c r="AC338" s="18">
        <v>46.190652284970376</v>
      </c>
      <c r="AD338" s="18">
        <v>53.122765893036586</v>
      </c>
      <c r="AE338" s="18">
        <v>7.0517125871905784E-2</v>
      </c>
      <c r="AF338" s="18" t="s">
        <v>27</v>
      </c>
      <c r="AG338" s="18" t="s">
        <v>27</v>
      </c>
      <c r="AH338" s="18">
        <v>3.5722141290814219E-2</v>
      </c>
      <c r="AI338" s="18">
        <v>4.4050894969222862E-2</v>
      </c>
      <c r="AJ338" s="18">
        <v>0.53629165986108818</v>
      </c>
      <c r="AK338" s="18" t="s">
        <v>27</v>
      </c>
      <c r="AL338" s="18" t="s">
        <v>27</v>
      </c>
      <c r="AM338" s="18" t="s">
        <v>27</v>
      </c>
      <c r="AN338" s="18" t="s">
        <v>27</v>
      </c>
      <c r="AO338" s="18" t="s">
        <v>27</v>
      </c>
      <c r="AP338" s="18" t="s">
        <v>27</v>
      </c>
      <c r="AQ338" s="18" t="s">
        <v>27</v>
      </c>
      <c r="AR338" s="18">
        <v>100</v>
      </c>
      <c r="AS338" s="18"/>
      <c r="AT338" s="53" t="s">
        <v>134</v>
      </c>
      <c r="AU338" s="53" t="str">
        <f t="shared" si="43"/>
        <v>po</v>
      </c>
      <c r="AV338" s="44">
        <f t="shared" si="44"/>
        <v>0.86950766791728962</v>
      </c>
      <c r="AW338" s="86">
        <f t="shared" si="45"/>
        <v>0.87960299429658462</v>
      </c>
      <c r="AX338" s="18"/>
      <c r="AY338" s="18"/>
    </row>
    <row r="339" spans="1:51" s="197" customFormat="1" x14ac:dyDescent="0.2">
      <c r="A339" s="44" t="s">
        <v>444</v>
      </c>
      <c r="B339" s="139" t="s">
        <v>451</v>
      </c>
      <c r="C339" s="3" t="s">
        <v>167</v>
      </c>
      <c r="D339" s="3" t="s">
        <v>166</v>
      </c>
      <c r="E339" s="3" t="s">
        <v>152</v>
      </c>
      <c r="F339" s="3" t="s">
        <v>152</v>
      </c>
      <c r="G339" s="3">
        <v>22</v>
      </c>
      <c r="H339" s="78">
        <v>58.942410000000002</v>
      </c>
      <c r="I339" s="78">
        <v>39.859279999999998</v>
      </c>
      <c r="J339" s="18" t="s">
        <v>27</v>
      </c>
      <c r="K339" s="18" t="s">
        <v>27</v>
      </c>
      <c r="L339" s="18" t="s">
        <v>27</v>
      </c>
      <c r="M339" s="18" t="s">
        <v>27</v>
      </c>
      <c r="N339" s="18">
        <v>3.2985E-2</v>
      </c>
      <c r="O339" s="18">
        <v>0.74670300000000001</v>
      </c>
      <c r="P339" s="18" t="s">
        <v>27</v>
      </c>
      <c r="Q339" s="18" t="s">
        <v>27</v>
      </c>
      <c r="R339" s="18" t="s">
        <v>27</v>
      </c>
      <c r="S339" s="18" t="s">
        <v>27</v>
      </c>
      <c r="T339" s="18" t="s">
        <v>27</v>
      </c>
      <c r="U339" s="18"/>
      <c r="V339" s="18"/>
      <c r="W339" s="29"/>
      <c r="X339" s="18">
        <v>99.581378000000001</v>
      </c>
      <c r="Y339" s="74"/>
      <c r="Z339" s="118" t="s">
        <v>85</v>
      </c>
      <c r="AA339" s="1"/>
      <c r="AB339" s="501"/>
      <c r="AC339" s="18">
        <v>45.645263632030748</v>
      </c>
      <c r="AD339" s="18">
        <v>53.768955989443157</v>
      </c>
      <c r="AE339" s="18" t="s">
        <v>27</v>
      </c>
      <c r="AF339" s="18" t="s">
        <v>27</v>
      </c>
      <c r="AG339" s="18" t="s">
        <v>27</v>
      </c>
      <c r="AH339" s="18" t="s">
        <v>27</v>
      </c>
      <c r="AI339" s="18">
        <v>3.5592834358278279E-2</v>
      </c>
      <c r="AJ339" s="18">
        <v>0.55018754416782312</v>
      </c>
      <c r="AK339" s="18" t="s">
        <v>27</v>
      </c>
      <c r="AL339" s="18" t="s">
        <v>27</v>
      </c>
      <c r="AM339" s="18" t="s">
        <v>27</v>
      </c>
      <c r="AN339" s="18" t="s">
        <v>27</v>
      </c>
      <c r="AO339" s="18" t="s">
        <v>27</v>
      </c>
      <c r="AP339" s="18" t="s">
        <v>27</v>
      </c>
      <c r="AQ339" s="18" t="s">
        <v>27</v>
      </c>
      <c r="AR339" s="18">
        <v>100.00000000000001</v>
      </c>
      <c r="AS339" s="18"/>
      <c r="AT339" s="53" t="s">
        <v>134</v>
      </c>
      <c r="AU339" s="53" t="str">
        <f t="shared" si="43"/>
        <v>po</v>
      </c>
      <c r="AV339" s="44">
        <f t="shared" si="44"/>
        <v>0.84891482068189328</v>
      </c>
      <c r="AW339" s="86">
        <f t="shared" si="45"/>
        <v>0.85914725934549407</v>
      </c>
      <c r="AX339" s="18"/>
      <c r="AY339" s="18"/>
    </row>
    <row r="340" spans="1:51" s="197" customFormat="1" x14ac:dyDescent="0.2">
      <c r="A340" s="44" t="s">
        <v>444</v>
      </c>
      <c r="B340" s="139" t="s">
        <v>451</v>
      </c>
      <c r="C340" s="3" t="s">
        <v>167</v>
      </c>
      <c r="D340" s="3" t="s">
        <v>166</v>
      </c>
      <c r="E340" s="3" t="s">
        <v>158</v>
      </c>
      <c r="F340" s="3" t="s">
        <v>158</v>
      </c>
      <c r="G340" s="3">
        <v>29</v>
      </c>
      <c r="H340" s="78">
        <v>58.79795</v>
      </c>
      <c r="I340" s="78">
        <v>39.803539999999998</v>
      </c>
      <c r="J340" s="18">
        <v>4.6601999999999998E-2</v>
      </c>
      <c r="K340" s="18" t="s">
        <v>27</v>
      </c>
      <c r="L340" s="18" t="s">
        <v>27</v>
      </c>
      <c r="M340" s="18" t="s">
        <v>27</v>
      </c>
      <c r="N340" s="18">
        <v>5.8210999999999999E-2</v>
      </c>
      <c r="O340" s="18">
        <v>0.75681900000000002</v>
      </c>
      <c r="P340" s="18" t="s">
        <v>27</v>
      </c>
      <c r="Q340" s="18" t="s">
        <v>27</v>
      </c>
      <c r="R340" s="18" t="s">
        <v>27</v>
      </c>
      <c r="S340" s="18" t="s">
        <v>27</v>
      </c>
      <c r="T340" s="18" t="s">
        <v>27</v>
      </c>
      <c r="U340" s="18"/>
      <c r="V340" s="18"/>
      <c r="W340" s="155"/>
      <c r="X340" s="18">
        <v>99.463121999999984</v>
      </c>
      <c r="Y340" s="74"/>
      <c r="Z340" s="118" t="s">
        <v>85</v>
      </c>
      <c r="AA340" s="1"/>
      <c r="AB340" s="501"/>
      <c r="AC340" s="18">
        <v>45.570134274321752</v>
      </c>
      <c r="AD340" s="18">
        <v>53.737090173651104</v>
      </c>
      <c r="AE340" s="18">
        <v>7.1820431508529944E-2</v>
      </c>
      <c r="AF340" s="18" t="s">
        <v>27</v>
      </c>
      <c r="AG340" s="18" t="s">
        <v>27</v>
      </c>
      <c r="AH340" s="18" t="s">
        <v>27</v>
      </c>
      <c r="AI340" s="18">
        <v>6.2863916996359168E-2</v>
      </c>
      <c r="AJ340" s="18">
        <v>0.55809120352227626</v>
      </c>
      <c r="AK340" s="18" t="s">
        <v>27</v>
      </c>
      <c r="AL340" s="18" t="s">
        <v>27</v>
      </c>
      <c r="AM340" s="18" t="s">
        <v>27</v>
      </c>
      <c r="AN340" s="18" t="s">
        <v>27</v>
      </c>
      <c r="AO340" s="18" t="s">
        <v>27</v>
      </c>
      <c r="AP340" s="18" t="s">
        <v>27</v>
      </c>
      <c r="AQ340" s="18" t="s">
        <v>27</v>
      </c>
      <c r="AR340" s="18">
        <v>100.00000000000003</v>
      </c>
      <c r="AS340" s="18"/>
      <c r="AT340" s="53" t="s">
        <v>134</v>
      </c>
      <c r="AU340" s="53" t="str">
        <f t="shared" si="43"/>
        <v>po</v>
      </c>
      <c r="AV340" s="44">
        <f t="shared" si="44"/>
        <v>0.84802013147831634</v>
      </c>
      <c r="AW340" s="86">
        <f t="shared" si="45"/>
        <v>0.85840571807630306</v>
      </c>
      <c r="AX340" s="18"/>
      <c r="AY340" s="18"/>
    </row>
    <row r="341" spans="1:51" s="197" customFormat="1" x14ac:dyDescent="0.2">
      <c r="A341" s="44" t="s">
        <v>444</v>
      </c>
      <c r="B341" s="139" t="s">
        <v>451</v>
      </c>
      <c r="C341" s="3" t="s">
        <v>167</v>
      </c>
      <c r="D341" s="3" t="s">
        <v>166</v>
      </c>
      <c r="E341" s="3"/>
      <c r="F341" s="3" t="s">
        <v>160</v>
      </c>
      <c r="G341" s="3">
        <v>3</v>
      </c>
      <c r="H341" s="78">
        <v>58.958559999999999</v>
      </c>
      <c r="I341" s="78">
        <v>39.74982</v>
      </c>
      <c r="J341" s="18">
        <v>1.9848999999999999E-2</v>
      </c>
      <c r="K341" s="18" t="s">
        <v>27</v>
      </c>
      <c r="L341" s="18" t="s">
        <v>27</v>
      </c>
      <c r="M341" s="18" t="s">
        <v>27</v>
      </c>
      <c r="N341" s="18">
        <v>4.0404000000000002E-2</v>
      </c>
      <c r="O341" s="18">
        <v>0.75852699999999995</v>
      </c>
      <c r="P341" s="18" t="s">
        <v>27</v>
      </c>
      <c r="Q341" s="18" t="s">
        <v>27</v>
      </c>
      <c r="R341" s="18" t="s">
        <v>27</v>
      </c>
      <c r="S341" s="18" t="s">
        <v>27</v>
      </c>
      <c r="T341" s="18" t="s">
        <v>27</v>
      </c>
      <c r="U341" s="110"/>
      <c r="V341" s="110"/>
      <c r="W341" s="138"/>
      <c r="X341" s="18">
        <v>99.527159999999995</v>
      </c>
      <c r="Z341" s="118" t="s">
        <v>85</v>
      </c>
      <c r="AA341" s="110"/>
      <c r="AB341" s="501"/>
      <c r="AC341" s="18">
        <v>45.697924259079215</v>
      </c>
      <c r="AD341" s="18">
        <v>53.668455346502078</v>
      </c>
      <c r="AE341" s="18">
        <v>3.0592401357318132E-2</v>
      </c>
      <c r="AF341" s="18" t="s">
        <v>27</v>
      </c>
      <c r="AG341" s="18" t="s">
        <v>27</v>
      </c>
      <c r="AH341" s="18" t="s">
        <v>27</v>
      </c>
      <c r="AI341" s="18">
        <v>4.3636732414116204E-2</v>
      </c>
      <c r="AJ341" s="18">
        <v>0.55939126064724798</v>
      </c>
      <c r="AK341" s="18" t="s">
        <v>27</v>
      </c>
      <c r="AL341" s="18" t="s">
        <v>27</v>
      </c>
      <c r="AM341" s="18" t="s">
        <v>27</v>
      </c>
      <c r="AN341" s="18" t="s">
        <v>27</v>
      </c>
      <c r="AO341" s="18" t="s">
        <v>27</v>
      </c>
      <c r="AP341" s="18" t="s">
        <v>27</v>
      </c>
      <c r="AQ341" s="18" t="s">
        <v>27</v>
      </c>
      <c r="AR341" s="18">
        <v>99.999999999999986</v>
      </c>
      <c r="AS341" s="18"/>
      <c r="AT341" s="53" t="s">
        <v>134</v>
      </c>
      <c r="AU341" s="53" t="str">
        <f t="shared" si="43"/>
        <v>po</v>
      </c>
      <c r="AV341" s="44">
        <f t="shared" si="44"/>
        <v>0.8514857370877853</v>
      </c>
      <c r="AW341" s="86">
        <f t="shared" si="45"/>
        <v>0.86190882933136903</v>
      </c>
      <c r="AX341" s="18"/>
      <c r="AY341" s="18"/>
    </row>
    <row r="342" spans="1:51" s="197" customFormat="1" x14ac:dyDescent="0.2">
      <c r="A342" s="44" t="s">
        <v>444</v>
      </c>
      <c r="B342" s="139" t="s">
        <v>451</v>
      </c>
      <c r="C342" s="3" t="s">
        <v>167</v>
      </c>
      <c r="D342" s="3" t="s">
        <v>166</v>
      </c>
      <c r="E342" s="3"/>
      <c r="F342" s="3" t="s">
        <v>158</v>
      </c>
      <c r="G342" s="3">
        <v>10</v>
      </c>
      <c r="H342" s="78">
        <v>59.042589999999997</v>
      </c>
      <c r="I342" s="78">
        <v>39.6325</v>
      </c>
      <c r="J342" s="18">
        <v>2.5999000000000001E-2</v>
      </c>
      <c r="K342" s="18" t="s">
        <v>27</v>
      </c>
      <c r="L342" s="18" t="s">
        <v>27</v>
      </c>
      <c r="M342" s="18" t="s">
        <v>27</v>
      </c>
      <c r="N342" s="18">
        <v>5.9147999999999999E-2</v>
      </c>
      <c r="O342" s="18">
        <v>0.76874699999999996</v>
      </c>
      <c r="P342" s="18" t="s">
        <v>27</v>
      </c>
      <c r="Q342" s="18" t="s">
        <v>27</v>
      </c>
      <c r="R342" s="18" t="s">
        <v>27</v>
      </c>
      <c r="S342" s="18" t="s">
        <v>27</v>
      </c>
      <c r="T342" s="18" t="s">
        <v>27</v>
      </c>
      <c r="U342" s="110"/>
      <c r="V342" s="110"/>
      <c r="W342" s="138"/>
      <c r="X342" s="18">
        <v>99.528983999999994</v>
      </c>
      <c r="Z342" s="118" t="s">
        <v>85</v>
      </c>
      <c r="AA342" s="110"/>
      <c r="AB342" s="501"/>
      <c r="AC342" s="18">
        <v>45.788701160885275</v>
      </c>
      <c r="AD342" s="18">
        <v>53.540043083864234</v>
      </c>
      <c r="AE342" s="18">
        <v>4.00935857768311E-2</v>
      </c>
      <c r="AF342" s="18" t="s">
        <v>27</v>
      </c>
      <c r="AG342" s="18" t="s">
        <v>27</v>
      </c>
      <c r="AH342" s="18" t="s">
        <v>27</v>
      </c>
      <c r="AI342" s="18">
        <v>6.3916243529502745E-2</v>
      </c>
      <c r="AJ342" s="18">
        <v>0.56724592594414969</v>
      </c>
      <c r="AK342" s="18" t="s">
        <v>27</v>
      </c>
      <c r="AL342" s="18" t="s">
        <v>27</v>
      </c>
      <c r="AM342" s="18" t="s">
        <v>27</v>
      </c>
      <c r="AN342" s="18" t="s">
        <v>27</v>
      </c>
      <c r="AO342" s="18" t="s">
        <v>27</v>
      </c>
      <c r="AP342" s="18" t="s">
        <v>27</v>
      </c>
      <c r="AQ342" s="18" t="s">
        <v>27</v>
      </c>
      <c r="AR342" s="18">
        <v>100</v>
      </c>
      <c r="AS342" s="18"/>
      <c r="AT342" s="53" t="s">
        <v>134</v>
      </c>
      <c r="AU342" s="53" t="str">
        <f t="shared" si="43"/>
        <v>po</v>
      </c>
      <c r="AV342" s="44">
        <f t="shared" si="44"/>
        <v>0.85522346497111734</v>
      </c>
      <c r="AW342" s="86">
        <f t="shared" si="45"/>
        <v>0.86581826268272211</v>
      </c>
      <c r="AX342" s="18"/>
      <c r="AY342" s="18"/>
    </row>
    <row r="343" spans="1:51" s="197" customFormat="1" x14ac:dyDescent="0.2">
      <c r="A343" s="44" t="s">
        <v>444</v>
      </c>
      <c r="B343" s="139" t="s">
        <v>451</v>
      </c>
      <c r="C343" s="3" t="s">
        <v>167</v>
      </c>
      <c r="D343" s="3" t="s">
        <v>166</v>
      </c>
      <c r="E343" s="3"/>
      <c r="F343" s="3" t="s">
        <v>158</v>
      </c>
      <c r="G343" s="3">
        <v>11</v>
      </c>
      <c r="H343" s="78">
        <v>58.566659999999999</v>
      </c>
      <c r="I343" s="78">
        <v>39.945239999999998</v>
      </c>
      <c r="J343" s="18">
        <v>5.8966999999999999E-2</v>
      </c>
      <c r="K343" s="18" t="s">
        <v>27</v>
      </c>
      <c r="L343" s="18" t="s">
        <v>27</v>
      </c>
      <c r="M343" s="18" t="s">
        <v>27</v>
      </c>
      <c r="N343" s="18">
        <v>8.5283999999999999E-2</v>
      </c>
      <c r="O343" s="18">
        <v>0.77768599999999999</v>
      </c>
      <c r="P343" s="18" t="s">
        <v>27</v>
      </c>
      <c r="Q343" s="18" t="s">
        <v>27</v>
      </c>
      <c r="R343" s="18" t="s">
        <v>27</v>
      </c>
      <c r="S343" s="18" t="s">
        <v>27</v>
      </c>
      <c r="T343" s="18" t="s">
        <v>27</v>
      </c>
      <c r="U343" s="110"/>
      <c r="V343" s="110"/>
      <c r="W343" s="138"/>
      <c r="X343" s="18">
        <v>99.433836999999997</v>
      </c>
      <c r="Z343" s="118" t="s">
        <v>85</v>
      </c>
      <c r="AA343" s="110"/>
      <c r="AB343" s="501"/>
      <c r="AC343" s="18">
        <v>45.356530319538322</v>
      </c>
      <c r="AD343" s="18">
        <v>53.887585608091072</v>
      </c>
      <c r="AE343" s="18">
        <v>9.0807920679543297E-2</v>
      </c>
      <c r="AF343" s="18" t="s">
        <v>27</v>
      </c>
      <c r="AG343" s="18" t="s">
        <v>27</v>
      </c>
      <c r="AH343" s="18" t="s">
        <v>27</v>
      </c>
      <c r="AI343" s="18">
        <v>9.2031220801549171E-2</v>
      </c>
      <c r="AJ343" s="18">
        <v>0.57304493088950381</v>
      </c>
      <c r="AK343" s="18" t="s">
        <v>27</v>
      </c>
      <c r="AL343" s="18" t="s">
        <v>27</v>
      </c>
      <c r="AM343" s="18" t="s">
        <v>27</v>
      </c>
      <c r="AN343" s="18" t="s">
        <v>27</v>
      </c>
      <c r="AO343" s="18" t="s">
        <v>27</v>
      </c>
      <c r="AP343" s="18" t="s">
        <v>27</v>
      </c>
      <c r="AQ343" s="18" t="s">
        <v>27</v>
      </c>
      <c r="AR343" s="18">
        <v>99.999999999999986</v>
      </c>
      <c r="AS343" s="18"/>
      <c r="AT343" s="53" t="s">
        <v>134</v>
      </c>
      <c r="AU343" s="53" t="str">
        <f t="shared" si="43"/>
        <v>po</v>
      </c>
      <c r="AV343" s="44">
        <f t="shared" si="44"/>
        <v>0.8416879288191409</v>
      </c>
      <c r="AW343" s="86">
        <f t="shared" si="45"/>
        <v>0.85232200945984904</v>
      </c>
      <c r="AX343" s="18"/>
      <c r="AY343" s="18"/>
    </row>
    <row r="344" spans="1:51" s="197" customFormat="1" x14ac:dyDescent="0.2">
      <c r="A344" s="44" t="s">
        <v>444</v>
      </c>
      <c r="B344" s="139" t="s">
        <v>451</v>
      </c>
      <c r="C344" s="3" t="s">
        <v>167</v>
      </c>
      <c r="D344" s="3" t="s">
        <v>166</v>
      </c>
      <c r="E344" s="3"/>
      <c r="F344" s="3" t="s">
        <v>158</v>
      </c>
      <c r="G344" s="3">
        <v>13</v>
      </c>
      <c r="H344" s="78">
        <v>58.681420000000003</v>
      </c>
      <c r="I344" s="78">
        <v>39.682609999999997</v>
      </c>
      <c r="J344" s="18">
        <v>5.4109999999999998E-2</v>
      </c>
      <c r="K344" s="18" t="s">
        <v>27</v>
      </c>
      <c r="L344" s="18" t="s">
        <v>27</v>
      </c>
      <c r="M344" s="18" t="s">
        <v>27</v>
      </c>
      <c r="N344" s="18">
        <v>5.9930999999999998E-2</v>
      </c>
      <c r="O344" s="18">
        <v>0.779026</v>
      </c>
      <c r="P344" s="18" t="s">
        <v>27</v>
      </c>
      <c r="Q344" s="18" t="s">
        <v>27</v>
      </c>
      <c r="R344" s="18" t="s">
        <v>27</v>
      </c>
      <c r="S344" s="18" t="s">
        <v>27</v>
      </c>
      <c r="T344" s="18" t="s">
        <v>27</v>
      </c>
      <c r="U344" s="110"/>
      <c r="V344" s="110"/>
      <c r="W344" s="138"/>
      <c r="X344" s="18">
        <v>99.257097000000002</v>
      </c>
      <c r="Z344" s="118" t="s">
        <v>85</v>
      </c>
      <c r="AA344" s="110"/>
      <c r="AB344" s="501"/>
      <c r="AC344" s="18">
        <v>45.581819672678925</v>
      </c>
      <c r="AD344" s="18">
        <v>53.693979996501994</v>
      </c>
      <c r="AE344" s="18">
        <v>8.3578372301883946E-2</v>
      </c>
      <c r="AF344" s="18" t="s">
        <v>27</v>
      </c>
      <c r="AG344" s="18" t="s">
        <v>27</v>
      </c>
      <c r="AH344" s="18" t="s">
        <v>27</v>
      </c>
      <c r="AI344" s="18">
        <v>6.486655338668483E-2</v>
      </c>
      <c r="AJ344" s="18">
        <v>0.57575540513052059</v>
      </c>
      <c r="AK344" s="18" t="s">
        <v>27</v>
      </c>
      <c r="AL344" s="18" t="s">
        <v>27</v>
      </c>
      <c r="AM344" s="18" t="s">
        <v>27</v>
      </c>
      <c r="AN344" s="18" t="s">
        <v>27</v>
      </c>
      <c r="AO344" s="18" t="s">
        <v>27</v>
      </c>
      <c r="AP344" s="18" t="s">
        <v>27</v>
      </c>
      <c r="AQ344" s="18" t="s">
        <v>27</v>
      </c>
      <c r="AR344" s="18">
        <v>100</v>
      </c>
      <c r="AS344" s="18"/>
      <c r="AT344" s="53" t="s">
        <v>134</v>
      </c>
      <c r="AU344" s="53" t="str">
        <f t="shared" si="43"/>
        <v>po</v>
      </c>
      <c r="AV344" s="44">
        <f t="shared" si="44"/>
        <v>0.84891862506091831</v>
      </c>
      <c r="AW344" s="86">
        <f t="shared" si="45"/>
        <v>0.85964152928906512</v>
      </c>
      <c r="AX344" s="18"/>
      <c r="AY344" s="18"/>
    </row>
    <row r="345" spans="1:51" s="197" customFormat="1" x14ac:dyDescent="0.2">
      <c r="A345" s="44" t="s">
        <v>444</v>
      </c>
      <c r="B345" s="139" t="s">
        <v>451</v>
      </c>
      <c r="C345" s="3" t="s">
        <v>167</v>
      </c>
      <c r="D345" s="3" t="s">
        <v>166</v>
      </c>
      <c r="E345" s="3"/>
      <c r="F345" s="3" t="s">
        <v>160</v>
      </c>
      <c r="G345" s="3">
        <v>6</v>
      </c>
      <c r="H345" s="78">
        <v>58.211829999999999</v>
      </c>
      <c r="I345" s="78">
        <v>39.58314</v>
      </c>
      <c r="J345" s="18">
        <v>6.3690999999999998E-2</v>
      </c>
      <c r="K345" s="18" t="s">
        <v>27</v>
      </c>
      <c r="L345" s="18" t="s">
        <v>27</v>
      </c>
      <c r="M345" s="18">
        <v>4.1472000000000002E-2</v>
      </c>
      <c r="N345" s="18">
        <v>5.2821E-2</v>
      </c>
      <c r="O345" s="18">
        <v>0.78107499999999996</v>
      </c>
      <c r="P345" s="18" t="s">
        <v>27</v>
      </c>
      <c r="Q345" s="18" t="s">
        <v>27</v>
      </c>
      <c r="R345" s="18" t="s">
        <v>27</v>
      </c>
      <c r="S345" s="18" t="s">
        <v>27</v>
      </c>
      <c r="T345" s="18" t="s">
        <v>27</v>
      </c>
      <c r="U345" s="110"/>
      <c r="V345" s="110"/>
      <c r="W345" s="138"/>
      <c r="X345" s="18">
        <v>98.734029000000007</v>
      </c>
      <c r="Z345" s="118" t="s">
        <v>85</v>
      </c>
      <c r="AA345" s="110"/>
      <c r="AB345" s="501"/>
      <c r="AC345" s="18">
        <v>45.425099892726578</v>
      </c>
      <c r="AD345" s="18">
        <v>53.805813852408448</v>
      </c>
      <c r="AE345" s="18">
        <v>9.8829827484886751E-2</v>
      </c>
      <c r="AF345" s="18" t="s">
        <v>27</v>
      </c>
      <c r="AG345" s="18" t="s">
        <v>27</v>
      </c>
      <c r="AH345" s="18">
        <v>3.2896604137197256E-2</v>
      </c>
      <c r="AI345" s="18">
        <v>5.7434059259066958E-2</v>
      </c>
      <c r="AJ345" s="18">
        <v>0.57992576398382267</v>
      </c>
      <c r="AK345" s="18" t="s">
        <v>27</v>
      </c>
      <c r="AL345" s="18" t="s">
        <v>27</v>
      </c>
      <c r="AM345" s="18" t="s">
        <v>27</v>
      </c>
      <c r="AN345" s="18" t="s">
        <v>27</v>
      </c>
      <c r="AO345" s="18" t="s">
        <v>27</v>
      </c>
      <c r="AP345" s="18" t="s">
        <v>27</v>
      </c>
      <c r="AQ345" s="18" t="s">
        <v>27</v>
      </c>
      <c r="AR345" s="18">
        <v>100</v>
      </c>
      <c r="AS345" s="18"/>
      <c r="AT345" s="53" t="s">
        <v>134</v>
      </c>
      <c r="AU345" s="53" t="str">
        <f t="shared" si="43"/>
        <v>po</v>
      </c>
      <c r="AV345" s="44">
        <f t="shared" si="44"/>
        <v>0.84424147950497486</v>
      </c>
      <c r="AW345" s="86">
        <f t="shared" si="45"/>
        <v>0.8550196040692567</v>
      </c>
      <c r="AX345" s="18"/>
      <c r="AY345" s="18"/>
    </row>
    <row r="346" spans="1:51" s="198" customFormat="1" x14ac:dyDescent="0.2">
      <c r="A346" s="44" t="s">
        <v>444</v>
      </c>
      <c r="B346" s="139" t="s">
        <v>451</v>
      </c>
      <c r="C346" s="3" t="s">
        <v>167</v>
      </c>
      <c r="D346" s="3" t="s">
        <v>166</v>
      </c>
      <c r="E346" s="3"/>
      <c r="F346" s="3" t="s">
        <v>159</v>
      </c>
      <c r="G346" s="3">
        <v>17</v>
      </c>
      <c r="H346" s="78">
        <v>59.082949999999997</v>
      </c>
      <c r="I346" s="78">
        <v>39.734969999999997</v>
      </c>
      <c r="J346" s="18" t="s">
        <v>27</v>
      </c>
      <c r="K346" s="18" t="s">
        <v>27</v>
      </c>
      <c r="L346" s="18" t="s">
        <v>27</v>
      </c>
      <c r="M346" s="18" t="s">
        <v>27</v>
      </c>
      <c r="N346" s="18">
        <v>4.5524000000000002E-2</v>
      </c>
      <c r="O346" s="18">
        <v>0.79136799999999996</v>
      </c>
      <c r="P346" s="18" t="s">
        <v>27</v>
      </c>
      <c r="Q346" s="18" t="s">
        <v>27</v>
      </c>
      <c r="R346" s="18" t="s">
        <v>27</v>
      </c>
      <c r="S346" s="18" t="s">
        <v>27</v>
      </c>
      <c r="T346" s="18" t="s">
        <v>27</v>
      </c>
      <c r="U346" s="110"/>
      <c r="V346" s="110"/>
      <c r="W346" s="138"/>
      <c r="X346" s="18">
        <v>99.654811999999993</v>
      </c>
      <c r="Y346" s="197"/>
      <c r="Z346" s="118" t="s">
        <v>85</v>
      </c>
      <c r="AA346" s="110"/>
      <c r="AB346" s="501"/>
      <c r="AC346" s="18">
        <v>45.75977954653969</v>
      </c>
      <c r="AD346" s="18">
        <v>53.607921050439124</v>
      </c>
      <c r="AE346" s="18" t="s">
        <v>27</v>
      </c>
      <c r="AF346" s="18" t="s">
        <v>27</v>
      </c>
      <c r="AG346" s="18" t="s">
        <v>27</v>
      </c>
      <c r="AH346" s="18" t="s">
        <v>27</v>
      </c>
      <c r="AI346" s="18">
        <v>4.9129282444209041E-2</v>
      </c>
      <c r="AJ346" s="18">
        <v>0.58317012057697226</v>
      </c>
      <c r="AK346" s="18" t="s">
        <v>27</v>
      </c>
      <c r="AL346" s="18" t="s">
        <v>27</v>
      </c>
      <c r="AM346" s="18" t="s">
        <v>27</v>
      </c>
      <c r="AN346" s="18" t="s">
        <v>27</v>
      </c>
      <c r="AO346" s="18" t="s">
        <v>27</v>
      </c>
      <c r="AP346" s="18" t="s">
        <v>27</v>
      </c>
      <c r="AQ346" s="18" t="s">
        <v>27</v>
      </c>
      <c r="AR346" s="18">
        <v>99.999999999999986</v>
      </c>
      <c r="AS346" s="18"/>
      <c r="AT346" s="53" t="s">
        <v>134</v>
      </c>
      <c r="AU346" s="53" t="str">
        <f t="shared" si="43"/>
        <v>po</v>
      </c>
      <c r="AV346" s="44">
        <f t="shared" si="44"/>
        <v>0.85360108450176231</v>
      </c>
      <c r="AW346" s="86">
        <f t="shared" si="45"/>
        <v>0.86447951644148024</v>
      </c>
      <c r="AX346" s="18"/>
      <c r="AY346" s="18"/>
    </row>
    <row r="347" spans="1:51" x14ac:dyDescent="0.2">
      <c r="A347" s="44" t="s">
        <v>444</v>
      </c>
      <c r="B347" s="139" t="s">
        <v>451</v>
      </c>
      <c r="C347" s="3" t="s">
        <v>167</v>
      </c>
      <c r="D347" s="3" t="s">
        <v>166</v>
      </c>
      <c r="E347" s="3" t="s">
        <v>159</v>
      </c>
      <c r="F347" s="3" t="s">
        <v>159</v>
      </c>
      <c r="G347" s="3">
        <v>23</v>
      </c>
      <c r="H347" s="78">
        <v>59.073120000000003</v>
      </c>
      <c r="I347" s="78">
        <v>40.03266</v>
      </c>
      <c r="J347" s="18">
        <v>5.9131000000000003E-2</v>
      </c>
      <c r="K347" s="18" t="s">
        <v>27</v>
      </c>
      <c r="L347" s="18" t="s">
        <v>27</v>
      </c>
      <c r="M347" s="18" t="s">
        <v>27</v>
      </c>
      <c r="N347" s="18">
        <v>5.6347000000000001E-2</v>
      </c>
      <c r="O347" s="18">
        <v>0.80421600000000004</v>
      </c>
      <c r="P347" s="18" t="s">
        <v>27</v>
      </c>
      <c r="Q347" s="18" t="s">
        <v>27</v>
      </c>
      <c r="R347" s="18">
        <v>2.7611E-2</v>
      </c>
      <c r="S347" s="18">
        <v>3.7096999999999998E-2</v>
      </c>
      <c r="T347" s="18" t="s">
        <v>27</v>
      </c>
      <c r="U347" s="18"/>
      <c r="V347" s="18"/>
      <c r="W347" s="29"/>
      <c r="X347" s="18">
        <v>100.090182</v>
      </c>
      <c r="Y347" s="74"/>
      <c r="Z347" s="118" t="s">
        <v>85</v>
      </c>
      <c r="AA347" s="1"/>
      <c r="AB347" s="501"/>
      <c r="AC347" s="18">
        <v>45.472586095898706</v>
      </c>
      <c r="AD347" s="18">
        <v>53.679506762912887</v>
      </c>
      <c r="AE347" s="18">
        <v>9.0510778294807095E-2</v>
      </c>
      <c r="AF347" s="18" t="s">
        <v>27</v>
      </c>
      <c r="AG347" s="18" t="s">
        <v>27</v>
      </c>
      <c r="AH347" s="18" t="s">
        <v>27</v>
      </c>
      <c r="AI347" s="18">
        <v>6.043782093649281E-2</v>
      </c>
      <c r="AJ347" s="18">
        <v>0.58901652765200108</v>
      </c>
      <c r="AK347" s="18" t="s">
        <v>27</v>
      </c>
      <c r="AL347" s="18" t="s">
        <v>27</v>
      </c>
      <c r="AM347" s="18">
        <v>4.8836937208862501E-2</v>
      </c>
      <c r="AN347" s="18">
        <v>5.9105077096235414E-2</v>
      </c>
      <c r="AO347" s="18" t="s">
        <v>27</v>
      </c>
      <c r="AP347" s="18" t="s">
        <v>27</v>
      </c>
      <c r="AQ347" s="18" t="s">
        <v>27</v>
      </c>
      <c r="AR347" s="18">
        <v>100</v>
      </c>
      <c r="AS347" s="18"/>
      <c r="AT347" s="53" t="s">
        <v>134</v>
      </c>
      <c r="AU347" s="53" t="str">
        <f t="shared" si="43"/>
        <v>po</v>
      </c>
      <c r="AV347" s="44">
        <f t="shared" si="44"/>
        <v>0.84711259171471498</v>
      </c>
      <c r="AW347" s="86">
        <f t="shared" si="45"/>
        <v>0.85808542964062062</v>
      </c>
      <c r="AX347" s="18"/>
      <c r="AY347" s="18"/>
    </row>
    <row r="348" spans="1:51" x14ac:dyDescent="0.2">
      <c r="A348" s="44" t="s">
        <v>444</v>
      </c>
      <c r="B348" s="139" t="s">
        <v>451</v>
      </c>
      <c r="C348" s="3" t="s">
        <v>167</v>
      </c>
      <c r="D348" s="3" t="s">
        <v>166</v>
      </c>
      <c r="E348" s="3" t="s">
        <v>152</v>
      </c>
      <c r="F348" s="3" t="s">
        <v>152</v>
      </c>
      <c r="G348" s="3">
        <v>21</v>
      </c>
      <c r="H348" s="78">
        <v>59.515129999999999</v>
      </c>
      <c r="I348" s="78">
        <v>39.72878</v>
      </c>
      <c r="J348" s="18">
        <v>3.5493999999999998E-2</v>
      </c>
      <c r="K348" s="18" t="s">
        <v>27</v>
      </c>
      <c r="L348" s="18" t="s">
        <v>27</v>
      </c>
      <c r="M348" s="18" t="s">
        <v>27</v>
      </c>
      <c r="N348" s="18">
        <v>3.0224999999999998E-2</v>
      </c>
      <c r="O348" s="18">
        <v>0.80864400000000003</v>
      </c>
      <c r="P348" s="18" t="s">
        <v>27</v>
      </c>
      <c r="Q348" s="18" t="s">
        <v>27</v>
      </c>
      <c r="R348" s="18" t="s">
        <v>27</v>
      </c>
      <c r="S348" s="18" t="s">
        <v>27</v>
      </c>
      <c r="T348" s="18" t="s">
        <v>27</v>
      </c>
      <c r="U348" s="18"/>
      <c r="V348" s="18"/>
      <c r="W348" s="29"/>
      <c r="X348" s="18">
        <v>100.118273</v>
      </c>
      <c r="Y348" s="74"/>
      <c r="Z348" s="118" t="s">
        <v>85</v>
      </c>
      <c r="AA348" s="1"/>
      <c r="AB348" s="501"/>
      <c r="AC348" s="18">
        <v>45.921262080217573</v>
      </c>
      <c r="AD348" s="18">
        <v>53.398121791986121</v>
      </c>
      <c r="AE348" s="18">
        <v>5.4458629135033798E-2</v>
      </c>
      <c r="AF348" s="18" t="s">
        <v>27</v>
      </c>
      <c r="AG348" s="18" t="s">
        <v>27</v>
      </c>
      <c r="AH348" s="18" t="s">
        <v>27</v>
      </c>
      <c r="AI348" s="18">
        <v>3.2496081316202408E-2</v>
      </c>
      <c r="AJ348" s="18">
        <v>0.59366141734505995</v>
      </c>
      <c r="AK348" s="18" t="s">
        <v>27</v>
      </c>
      <c r="AL348" s="18" t="s">
        <v>27</v>
      </c>
      <c r="AM348" s="18" t="s">
        <v>27</v>
      </c>
      <c r="AN348" s="18" t="s">
        <v>27</v>
      </c>
      <c r="AO348" s="18" t="s">
        <v>27</v>
      </c>
      <c r="AP348" s="18" t="s">
        <v>27</v>
      </c>
      <c r="AQ348" s="18" t="s">
        <v>27</v>
      </c>
      <c r="AR348" s="18">
        <v>99.999999999999986</v>
      </c>
      <c r="AS348" s="18"/>
      <c r="AT348" s="53" t="s">
        <v>134</v>
      </c>
      <c r="AU348" s="53" t="str">
        <f t="shared" si="43"/>
        <v>po</v>
      </c>
      <c r="AV348" s="44">
        <f t="shared" si="44"/>
        <v>0.85997897564834092</v>
      </c>
      <c r="AW348" s="86">
        <f t="shared" si="45"/>
        <v>0.87109662168948232</v>
      </c>
      <c r="AX348" s="18"/>
      <c r="AY348" s="18"/>
    </row>
    <row r="349" spans="1:51" x14ac:dyDescent="0.2">
      <c r="A349" s="44" t="s">
        <v>444</v>
      </c>
      <c r="B349" s="139" t="s">
        <v>451</v>
      </c>
      <c r="C349" s="3" t="s">
        <v>167</v>
      </c>
      <c r="D349" s="3" t="s">
        <v>166</v>
      </c>
      <c r="E349" s="3"/>
      <c r="F349" s="3" t="s">
        <v>159</v>
      </c>
      <c r="G349" s="3">
        <v>16</v>
      </c>
      <c r="H349" s="78">
        <v>59.134419999999999</v>
      </c>
      <c r="I349" s="78">
        <v>39.641480000000001</v>
      </c>
      <c r="J349" s="18" t="s">
        <v>27</v>
      </c>
      <c r="K349" s="18" t="s">
        <v>27</v>
      </c>
      <c r="L349" s="18" t="s">
        <v>27</v>
      </c>
      <c r="M349" s="18" t="s">
        <v>27</v>
      </c>
      <c r="N349" s="18">
        <v>4.1014000000000002E-2</v>
      </c>
      <c r="O349" s="18">
        <v>0.81463200000000002</v>
      </c>
      <c r="P349" s="18" t="s">
        <v>27</v>
      </c>
      <c r="Q349" s="18" t="s">
        <v>27</v>
      </c>
      <c r="R349" s="18" t="s">
        <v>27</v>
      </c>
      <c r="S349" s="18" t="s">
        <v>27</v>
      </c>
      <c r="T349" s="18" t="s">
        <v>27</v>
      </c>
      <c r="U349" s="110"/>
      <c r="V349" s="110"/>
      <c r="W349" s="138"/>
      <c r="X349" s="18">
        <v>99.631546000000014</v>
      </c>
      <c r="Y349" s="197"/>
      <c r="Z349" s="118" t="s">
        <v>85</v>
      </c>
      <c r="AA349" s="110"/>
      <c r="AB349" s="501"/>
      <c r="AC349" s="18">
        <v>45.833555744747713</v>
      </c>
      <c r="AD349" s="18">
        <v>53.52139117593979</v>
      </c>
      <c r="AE349" s="18" t="s">
        <v>27</v>
      </c>
      <c r="AF349" s="18" t="s">
        <v>27</v>
      </c>
      <c r="AG349" s="18" t="s">
        <v>27</v>
      </c>
      <c r="AH349" s="18" t="s">
        <v>27</v>
      </c>
      <c r="AI349" s="18">
        <v>4.4294886254180502E-2</v>
      </c>
      <c r="AJ349" s="18">
        <v>0.60075819305830769</v>
      </c>
      <c r="AK349" s="18" t="s">
        <v>27</v>
      </c>
      <c r="AL349" s="18" t="s">
        <v>27</v>
      </c>
      <c r="AM349" s="18" t="s">
        <v>27</v>
      </c>
      <c r="AN349" s="18" t="s">
        <v>27</v>
      </c>
      <c r="AO349" s="18" t="s">
        <v>27</v>
      </c>
      <c r="AP349" s="18" t="s">
        <v>27</v>
      </c>
      <c r="AQ349" s="18" t="s">
        <v>27</v>
      </c>
      <c r="AR349" s="18">
        <v>99.999999999999986</v>
      </c>
      <c r="AS349" s="18"/>
      <c r="AT349" s="53" t="s">
        <v>134</v>
      </c>
      <c r="AU349" s="53" t="str">
        <f t="shared" si="43"/>
        <v>po</v>
      </c>
      <c r="AV349" s="44">
        <f t="shared" si="44"/>
        <v>0.85635957395202955</v>
      </c>
      <c r="AW349" s="86">
        <f t="shared" si="45"/>
        <v>0.86758421105242634</v>
      </c>
      <c r="AX349" s="18"/>
      <c r="AY349" s="18"/>
    </row>
    <row r="350" spans="1:51" x14ac:dyDescent="0.2">
      <c r="A350" s="44" t="s">
        <v>444</v>
      </c>
      <c r="B350" s="139" t="s">
        <v>451</v>
      </c>
      <c r="C350" s="3" t="s">
        <v>167</v>
      </c>
      <c r="D350" s="3" t="s">
        <v>166</v>
      </c>
      <c r="E350" s="3"/>
      <c r="F350" s="3" t="s">
        <v>158</v>
      </c>
      <c r="G350" s="3">
        <v>14</v>
      </c>
      <c r="H350" s="78">
        <v>58.223880000000001</v>
      </c>
      <c r="I350" s="78">
        <v>39.602460000000001</v>
      </c>
      <c r="J350" s="18">
        <v>8.1755999999999995E-2</v>
      </c>
      <c r="K350" s="18" t="s">
        <v>27</v>
      </c>
      <c r="L350" s="18" t="s">
        <v>27</v>
      </c>
      <c r="M350" s="18" t="s">
        <v>27</v>
      </c>
      <c r="N350" s="18">
        <v>5.7377999999999998E-2</v>
      </c>
      <c r="O350" s="18">
        <v>0.81688499999999997</v>
      </c>
      <c r="P350" s="18" t="s">
        <v>27</v>
      </c>
      <c r="Q350" s="18" t="s">
        <v>27</v>
      </c>
      <c r="R350" s="18" t="s">
        <v>27</v>
      </c>
      <c r="S350" s="18" t="s">
        <v>27</v>
      </c>
      <c r="T350" s="18" t="s">
        <v>27</v>
      </c>
      <c r="U350" s="110"/>
      <c r="V350" s="110"/>
      <c r="W350" s="138"/>
      <c r="X350" s="18">
        <v>98.782359</v>
      </c>
      <c r="Y350" s="197"/>
      <c r="Z350" s="118" t="s">
        <v>85</v>
      </c>
      <c r="AA350" s="110"/>
      <c r="AB350" s="501"/>
      <c r="AC350" s="18">
        <v>45.40619547361279</v>
      </c>
      <c r="AD350" s="18">
        <v>53.798536188660137</v>
      </c>
      <c r="AE350" s="18">
        <v>0.12678239079069251</v>
      </c>
      <c r="AF350" s="18" t="s">
        <v>27</v>
      </c>
      <c r="AG350" s="18" t="s">
        <v>27</v>
      </c>
      <c r="AH350" s="18" t="s">
        <v>27</v>
      </c>
      <c r="AI350" s="18">
        <v>6.2350168543609918E-2</v>
      </c>
      <c r="AJ350" s="18">
        <v>0.60613577839277788</v>
      </c>
      <c r="AK350" s="18" t="s">
        <v>27</v>
      </c>
      <c r="AL350" s="18" t="s">
        <v>27</v>
      </c>
      <c r="AM350" s="18" t="s">
        <v>27</v>
      </c>
      <c r="AN350" s="18" t="s">
        <v>27</v>
      </c>
      <c r="AO350" s="18" t="s">
        <v>27</v>
      </c>
      <c r="AP350" s="18" t="s">
        <v>27</v>
      </c>
      <c r="AQ350" s="18" t="s">
        <v>27</v>
      </c>
      <c r="AR350" s="18">
        <v>100.00000000000003</v>
      </c>
      <c r="AS350" s="18"/>
      <c r="AT350" s="53" t="s">
        <v>134</v>
      </c>
      <c r="AU350" s="53" t="str">
        <f t="shared" si="43"/>
        <v>po</v>
      </c>
      <c r="AV350" s="44">
        <f t="shared" si="44"/>
        <v>0.84400429250310505</v>
      </c>
      <c r="AW350" s="86">
        <f t="shared" si="45"/>
        <v>0.85527106333618463</v>
      </c>
      <c r="AX350" s="18"/>
      <c r="AY350" s="18"/>
    </row>
    <row r="351" spans="1:51" x14ac:dyDescent="0.2">
      <c r="A351" s="44" t="s">
        <v>444</v>
      </c>
      <c r="B351" s="139" t="s">
        <v>451</v>
      </c>
      <c r="C351" s="3" t="s">
        <v>167</v>
      </c>
      <c r="D351" s="3" t="s">
        <v>166</v>
      </c>
      <c r="E351" s="3" t="s">
        <v>154</v>
      </c>
      <c r="F351" s="3" t="s">
        <v>154</v>
      </c>
      <c r="G351" s="3">
        <v>30</v>
      </c>
      <c r="H351" s="78">
        <v>59.455750000000002</v>
      </c>
      <c r="I351" s="78">
        <v>39.715409999999999</v>
      </c>
      <c r="J351" s="18">
        <v>2.7618E-2</v>
      </c>
      <c r="K351" s="18" t="s">
        <v>27</v>
      </c>
      <c r="L351" s="18" t="s">
        <v>27</v>
      </c>
      <c r="M351" s="18" t="s">
        <v>27</v>
      </c>
      <c r="N351" s="18">
        <v>5.0488999999999999E-2</v>
      </c>
      <c r="O351" s="18">
        <v>0.83644200000000002</v>
      </c>
      <c r="P351" s="18" t="s">
        <v>27</v>
      </c>
      <c r="Q351" s="18" t="s">
        <v>27</v>
      </c>
      <c r="R351" s="18" t="s">
        <v>27</v>
      </c>
      <c r="S351" s="18" t="s">
        <v>27</v>
      </c>
      <c r="T351" s="18" t="s">
        <v>27</v>
      </c>
      <c r="U351" s="18"/>
      <c r="V351" s="18"/>
      <c r="W351" s="155"/>
      <c r="X351" s="18">
        <v>100.08570900000001</v>
      </c>
      <c r="Y351" s="74"/>
      <c r="Z351" s="118" t="s">
        <v>85</v>
      </c>
      <c r="AA351" s="1"/>
      <c r="AB351" s="501"/>
      <c r="AC351" s="18">
        <v>45.890899756520973</v>
      </c>
      <c r="AD351" s="18">
        <v>53.398134507166681</v>
      </c>
      <c r="AE351" s="18">
        <v>4.2388716542162107E-2</v>
      </c>
      <c r="AF351" s="18" t="s">
        <v>27</v>
      </c>
      <c r="AG351" s="18" t="s">
        <v>27</v>
      </c>
      <c r="AH351" s="18" t="s">
        <v>27</v>
      </c>
      <c r="AI351" s="18">
        <v>5.430098833012463E-2</v>
      </c>
      <c r="AJ351" s="18">
        <v>0.61427603144004217</v>
      </c>
      <c r="AK351" s="18" t="s">
        <v>27</v>
      </c>
      <c r="AL351" s="18" t="s">
        <v>27</v>
      </c>
      <c r="AM351" s="18" t="s">
        <v>27</v>
      </c>
      <c r="AN351" s="18" t="s">
        <v>27</v>
      </c>
      <c r="AO351" s="18" t="s">
        <v>27</v>
      </c>
      <c r="AP351" s="18" t="s">
        <v>27</v>
      </c>
      <c r="AQ351" s="18" t="s">
        <v>27</v>
      </c>
      <c r="AR351" s="18">
        <v>99.999999999999986</v>
      </c>
      <c r="AS351" s="18"/>
      <c r="AT351" s="53" t="s">
        <v>134</v>
      </c>
      <c r="AU351" s="53" t="str">
        <f t="shared" si="43"/>
        <v>po</v>
      </c>
      <c r="AV351" s="44">
        <f t="shared" si="44"/>
        <v>0.85941016816536642</v>
      </c>
      <c r="AW351" s="86">
        <f t="shared" si="45"/>
        <v>0.87091386650819147</v>
      </c>
      <c r="AX351" s="18"/>
      <c r="AY351" s="18"/>
    </row>
    <row r="352" spans="1:51" x14ac:dyDescent="0.2">
      <c r="A352" s="44" t="s">
        <v>444</v>
      </c>
      <c r="B352" s="139" t="s">
        <v>451</v>
      </c>
      <c r="C352" s="3" t="s">
        <v>167</v>
      </c>
      <c r="D352" s="3" t="s">
        <v>166</v>
      </c>
      <c r="E352" s="3" t="s">
        <v>152</v>
      </c>
      <c r="F352" s="3" t="s">
        <v>152</v>
      </c>
      <c r="G352" s="3">
        <v>19</v>
      </c>
      <c r="H352" s="78">
        <v>59.387270000000001</v>
      </c>
      <c r="I352" s="78">
        <v>39.408569999999997</v>
      </c>
      <c r="J352" s="18" t="s">
        <v>27</v>
      </c>
      <c r="K352" s="18" t="s">
        <v>27</v>
      </c>
      <c r="L352" s="18" t="s">
        <v>27</v>
      </c>
      <c r="M352" s="18" t="s">
        <v>27</v>
      </c>
      <c r="N352" s="18" t="s">
        <v>27</v>
      </c>
      <c r="O352" s="18">
        <v>0.85594700000000001</v>
      </c>
      <c r="P352" s="18" t="s">
        <v>27</v>
      </c>
      <c r="Q352" s="18" t="s">
        <v>27</v>
      </c>
      <c r="R352" s="18" t="s">
        <v>27</v>
      </c>
      <c r="S352" s="18" t="s">
        <v>27</v>
      </c>
      <c r="T352" s="18" t="s">
        <v>27</v>
      </c>
      <c r="U352" s="18"/>
      <c r="V352" s="18"/>
      <c r="W352" s="29"/>
      <c r="X352" s="18">
        <v>99.651786999999999</v>
      </c>
      <c r="Y352" s="74"/>
      <c r="Z352" s="118" t="s">
        <v>85</v>
      </c>
      <c r="AA352" s="1"/>
      <c r="AB352" s="501"/>
      <c r="AC352" s="18">
        <v>46.090515331600223</v>
      </c>
      <c r="AD352" s="18">
        <v>53.27742205318178</v>
      </c>
      <c r="AE352" s="18" t="s">
        <v>27</v>
      </c>
      <c r="AF352" s="18" t="s">
        <v>27</v>
      </c>
      <c r="AG352" s="18" t="s">
        <v>27</v>
      </c>
      <c r="AH352" s="18" t="s">
        <v>27</v>
      </c>
      <c r="AI352" s="18" t="s">
        <v>27</v>
      </c>
      <c r="AJ352" s="18">
        <v>0.63206261521799145</v>
      </c>
      <c r="AK352" s="18" t="s">
        <v>27</v>
      </c>
      <c r="AL352" s="18" t="s">
        <v>27</v>
      </c>
      <c r="AM352" s="18" t="s">
        <v>27</v>
      </c>
      <c r="AN352" s="18" t="s">
        <v>27</v>
      </c>
      <c r="AO352" s="18" t="s">
        <v>27</v>
      </c>
      <c r="AP352" s="18" t="s">
        <v>27</v>
      </c>
      <c r="AQ352" s="18" t="s">
        <v>27</v>
      </c>
      <c r="AR352" s="18">
        <v>100</v>
      </c>
      <c r="AS352" s="18"/>
      <c r="AT352" s="53" t="s">
        <v>134</v>
      </c>
      <c r="AU352" s="53" t="str">
        <f t="shared" si="43"/>
        <v>po</v>
      </c>
      <c r="AV352" s="44">
        <f t="shared" si="44"/>
        <v>0.86510408265610994</v>
      </c>
      <c r="AW352" s="86">
        <f t="shared" si="45"/>
        <v>0.87696769374801031</v>
      </c>
      <c r="AX352" s="18"/>
      <c r="AY352" s="18"/>
    </row>
    <row r="353" spans="1:51" x14ac:dyDescent="0.2">
      <c r="A353" s="44" t="s">
        <v>444</v>
      </c>
      <c r="B353" s="139" t="s">
        <v>451</v>
      </c>
      <c r="C353" s="3" t="s">
        <v>167</v>
      </c>
      <c r="D353" s="3" t="s">
        <v>166</v>
      </c>
      <c r="E353" s="3"/>
      <c r="F353" s="3" t="s">
        <v>159</v>
      </c>
      <c r="G353" s="3">
        <v>18</v>
      </c>
      <c r="H353" s="78">
        <v>58.819969999999998</v>
      </c>
      <c r="I353" s="78">
        <v>39.793570000000003</v>
      </c>
      <c r="J353" s="18">
        <v>8.2357E-2</v>
      </c>
      <c r="K353" s="18" t="s">
        <v>27</v>
      </c>
      <c r="L353" s="18" t="s">
        <v>27</v>
      </c>
      <c r="M353" s="18" t="s">
        <v>27</v>
      </c>
      <c r="N353" s="18">
        <v>5.0113999999999999E-2</v>
      </c>
      <c r="O353" s="18">
        <v>0.86050199999999999</v>
      </c>
      <c r="P353" s="18" t="s">
        <v>27</v>
      </c>
      <c r="Q353" s="18" t="s">
        <v>27</v>
      </c>
      <c r="R353" s="18">
        <v>5.5523000000000003E-2</v>
      </c>
      <c r="S353" s="18" t="s">
        <v>27</v>
      </c>
      <c r="T353" s="18" t="s">
        <v>27</v>
      </c>
      <c r="U353" s="110"/>
      <c r="V353" s="110"/>
      <c r="W353" s="138"/>
      <c r="X353" s="18">
        <v>99.662035999999986</v>
      </c>
      <c r="Y353" s="197"/>
      <c r="Z353" s="118" t="s">
        <v>85</v>
      </c>
      <c r="AA353" s="110"/>
      <c r="AB353" s="501"/>
      <c r="AC353" s="18">
        <v>45.484723054876461</v>
      </c>
      <c r="AD353" s="18">
        <v>53.602862511198481</v>
      </c>
      <c r="AE353" s="18">
        <v>0.12663874712616249</v>
      </c>
      <c r="AF353" s="18" t="s">
        <v>27</v>
      </c>
      <c r="AG353" s="18" t="s">
        <v>27</v>
      </c>
      <c r="AH353" s="18" t="s">
        <v>27</v>
      </c>
      <c r="AI353" s="18">
        <v>5.3998050295853944E-2</v>
      </c>
      <c r="AJ353" s="18">
        <v>0.63312238261546083</v>
      </c>
      <c r="AK353" s="18" t="s">
        <v>27</v>
      </c>
      <c r="AL353" s="18" t="s">
        <v>27</v>
      </c>
      <c r="AM353" s="18">
        <v>9.8655253887578828E-2</v>
      </c>
      <c r="AN353" s="18" t="s">
        <v>27</v>
      </c>
      <c r="AO353" s="18" t="s">
        <v>27</v>
      </c>
      <c r="AP353" s="18" t="s">
        <v>27</v>
      </c>
      <c r="AQ353" s="18" t="s">
        <v>27</v>
      </c>
      <c r="AR353" s="18">
        <v>100.00000000000001</v>
      </c>
      <c r="AS353" s="18"/>
      <c r="AT353" s="53" t="s">
        <v>134</v>
      </c>
      <c r="AU353" s="53" t="str">
        <f t="shared" si="43"/>
        <v>po</v>
      </c>
      <c r="AV353" s="44">
        <f t="shared" si="44"/>
        <v>0.84855026250461885</v>
      </c>
      <c r="AW353" s="86">
        <f t="shared" si="45"/>
        <v>0.86036161646884401</v>
      </c>
      <c r="AX353" s="18"/>
      <c r="AY353" s="18"/>
    </row>
    <row r="354" spans="1:51" x14ac:dyDescent="0.2">
      <c r="A354" s="44" t="s">
        <v>444</v>
      </c>
      <c r="B354" s="139" t="s">
        <v>451</v>
      </c>
      <c r="C354" s="3" t="s">
        <v>167</v>
      </c>
      <c r="D354" s="3" t="s">
        <v>166</v>
      </c>
      <c r="E354" s="3" t="s">
        <v>160</v>
      </c>
      <c r="F354" s="3" t="s">
        <v>160</v>
      </c>
      <c r="G354" s="3">
        <v>35</v>
      </c>
      <c r="H354" s="78">
        <v>58.162170000000003</v>
      </c>
      <c r="I354" s="78">
        <v>38.794640000000001</v>
      </c>
      <c r="J354" s="18">
        <v>7.9411999999999996E-2</v>
      </c>
      <c r="K354" s="18" t="s">
        <v>27</v>
      </c>
      <c r="L354" s="18" t="s">
        <v>27</v>
      </c>
      <c r="M354" s="18" t="s">
        <v>27</v>
      </c>
      <c r="N354" s="18">
        <v>4.1183999999999998E-2</v>
      </c>
      <c r="O354" s="18">
        <v>0.89120600000000005</v>
      </c>
      <c r="P354" s="18" t="s">
        <v>27</v>
      </c>
      <c r="Q354" s="18" t="s">
        <v>27</v>
      </c>
      <c r="R354" s="18">
        <v>2.6209E-2</v>
      </c>
      <c r="S354" s="18" t="s">
        <v>27</v>
      </c>
      <c r="T354" s="18" t="s">
        <v>27</v>
      </c>
      <c r="U354" s="18"/>
      <c r="V354" s="18"/>
      <c r="W354" s="1"/>
      <c r="X354" s="18">
        <v>97.994821000000002</v>
      </c>
      <c r="Y354" s="74"/>
      <c r="Z354" s="118" t="s">
        <v>85</v>
      </c>
      <c r="AA354" s="1"/>
      <c r="AB354" s="501"/>
      <c r="AC354" s="18">
        <v>45.846167450752503</v>
      </c>
      <c r="AD354" s="18">
        <v>53.268256799411795</v>
      </c>
      <c r="AE354" s="18">
        <v>0.12447263967725766</v>
      </c>
      <c r="AF354" s="18" t="s">
        <v>27</v>
      </c>
      <c r="AG354" s="18" t="s">
        <v>27</v>
      </c>
      <c r="AH354" s="18" t="s">
        <v>27</v>
      </c>
      <c r="AI354" s="18">
        <v>4.5234439611908893E-2</v>
      </c>
      <c r="AJ354" s="18">
        <v>0.66839864948124494</v>
      </c>
      <c r="AK354" s="18" t="s">
        <v>27</v>
      </c>
      <c r="AL354" s="18" t="s">
        <v>27</v>
      </c>
      <c r="AM354" s="18">
        <v>4.7470021065272573E-2</v>
      </c>
      <c r="AN354" s="18" t="s">
        <v>27</v>
      </c>
      <c r="AO354" s="18" t="s">
        <v>27</v>
      </c>
      <c r="AP354" s="18" t="s">
        <v>27</v>
      </c>
      <c r="AQ354" s="18" t="s">
        <v>27</v>
      </c>
      <c r="AR354" s="18">
        <v>99.999999999999957</v>
      </c>
      <c r="AS354" s="18"/>
      <c r="AT354" s="53" t="s">
        <v>134</v>
      </c>
      <c r="AU354" s="53" t="str">
        <f t="shared" si="43"/>
        <v>po</v>
      </c>
      <c r="AV354" s="44">
        <f t="shared" si="44"/>
        <v>0.8606658112239699</v>
      </c>
      <c r="AW354" s="86">
        <f t="shared" si="45"/>
        <v>0.87321359652128472</v>
      </c>
      <c r="AX354" s="18"/>
      <c r="AY354" s="18"/>
    </row>
    <row r="355" spans="1:51" x14ac:dyDescent="0.2">
      <c r="A355" s="44" t="s">
        <v>444</v>
      </c>
      <c r="B355" s="139" t="s">
        <v>451</v>
      </c>
      <c r="C355" s="3" t="s">
        <v>167</v>
      </c>
      <c r="D355" s="3" t="s">
        <v>166</v>
      </c>
      <c r="E355" s="3"/>
      <c r="F355" s="3" t="s">
        <v>158</v>
      </c>
      <c r="G355" s="3">
        <v>12</v>
      </c>
      <c r="H355" s="78">
        <v>58.470359999999999</v>
      </c>
      <c r="I355" s="78">
        <v>39.18045</v>
      </c>
      <c r="J355" s="18">
        <v>4.3587000000000001E-2</v>
      </c>
      <c r="K355" s="18" t="s">
        <v>27</v>
      </c>
      <c r="L355" s="18" t="s">
        <v>27</v>
      </c>
      <c r="M355" s="18" t="s">
        <v>27</v>
      </c>
      <c r="N355" s="18">
        <v>6.9897000000000001E-2</v>
      </c>
      <c r="O355" s="18">
        <v>0.89483599999999996</v>
      </c>
      <c r="P355" s="18" t="s">
        <v>27</v>
      </c>
      <c r="Q355" s="18" t="s">
        <v>27</v>
      </c>
      <c r="R355" s="18" t="s">
        <v>27</v>
      </c>
      <c r="S355" s="18" t="s">
        <v>27</v>
      </c>
      <c r="T355" s="18" t="s">
        <v>27</v>
      </c>
      <c r="U355" s="110"/>
      <c r="V355" s="110"/>
      <c r="W355" s="138"/>
      <c r="X355" s="18">
        <v>98.659130000000005</v>
      </c>
      <c r="Y355" s="197"/>
      <c r="Z355" s="118" t="s">
        <v>85</v>
      </c>
      <c r="AA355" s="110"/>
      <c r="AB355" s="501"/>
      <c r="AC355" s="18">
        <v>45.76720958442435</v>
      </c>
      <c r="AD355" s="18">
        <v>53.422278872653727</v>
      </c>
      <c r="AE355" s="18">
        <v>6.7842364516751352E-2</v>
      </c>
      <c r="AF355" s="18" t="s">
        <v>27</v>
      </c>
      <c r="AG355" s="18" t="s">
        <v>27</v>
      </c>
      <c r="AH355" s="18" t="s">
        <v>27</v>
      </c>
      <c r="AI355" s="18">
        <v>7.62351847402893E-2</v>
      </c>
      <c r="AJ355" s="18">
        <v>0.66643399366489142</v>
      </c>
      <c r="AK355" s="18" t="s">
        <v>27</v>
      </c>
      <c r="AL355" s="18" t="s">
        <v>27</v>
      </c>
      <c r="AM355" s="18" t="s">
        <v>27</v>
      </c>
      <c r="AN355" s="18" t="s">
        <v>27</v>
      </c>
      <c r="AO355" s="18" t="s">
        <v>27</v>
      </c>
      <c r="AP355" s="18" t="s">
        <v>27</v>
      </c>
      <c r="AQ355" s="18" t="s">
        <v>27</v>
      </c>
      <c r="AR355" s="18">
        <v>100.00000000000001</v>
      </c>
      <c r="AS355" s="18"/>
      <c r="AT355" s="53" t="s">
        <v>134</v>
      </c>
      <c r="AU355" s="53" t="str">
        <f t="shared" si="43"/>
        <v>po</v>
      </c>
      <c r="AV355" s="44">
        <f t="shared" si="44"/>
        <v>0.85670642567537636</v>
      </c>
      <c r="AW355" s="86">
        <f t="shared" si="45"/>
        <v>0.86918125841797633</v>
      </c>
      <c r="AX355" s="18"/>
      <c r="AY355" s="18"/>
    </row>
    <row r="356" spans="1:51" x14ac:dyDescent="0.2">
      <c r="A356" s="44" t="s">
        <v>444</v>
      </c>
      <c r="B356" s="139" t="s">
        <v>451</v>
      </c>
      <c r="C356" s="3" t="s">
        <v>167</v>
      </c>
      <c r="D356" s="3" t="s">
        <v>166</v>
      </c>
      <c r="E356" s="3" t="s">
        <v>159</v>
      </c>
      <c r="F356" s="3" t="s">
        <v>159</v>
      </c>
      <c r="G356" s="3">
        <v>24</v>
      </c>
      <c r="H356" s="78">
        <v>58.82931</v>
      </c>
      <c r="I356" s="78">
        <v>39.955550000000002</v>
      </c>
      <c r="J356" s="18">
        <v>1.6670000000000001E-2</v>
      </c>
      <c r="K356" s="18" t="s">
        <v>27</v>
      </c>
      <c r="L356" s="18" t="s">
        <v>27</v>
      </c>
      <c r="M356" s="18" t="s">
        <v>27</v>
      </c>
      <c r="N356" s="18">
        <v>5.2524000000000001E-2</v>
      </c>
      <c r="O356" s="18">
        <v>0.91575300000000004</v>
      </c>
      <c r="P356" s="18" t="s">
        <v>27</v>
      </c>
      <c r="Q356" s="18" t="s">
        <v>27</v>
      </c>
      <c r="R356" s="18" t="s">
        <v>27</v>
      </c>
      <c r="S356" s="18">
        <v>2.613E-2</v>
      </c>
      <c r="T356" s="18" t="s">
        <v>27</v>
      </c>
      <c r="U356" s="18"/>
      <c r="V356" s="18"/>
      <c r="W356" s="29"/>
      <c r="X356" s="18">
        <v>99.795937000000009</v>
      </c>
      <c r="Y356" s="74"/>
      <c r="Z356" s="118" t="s">
        <v>85</v>
      </c>
      <c r="AA356" s="1"/>
      <c r="AB356" s="501"/>
      <c r="AC356" s="18">
        <v>45.441585902993651</v>
      </c>
      <c r="AD356" s="18">
        <v>53.761473342935062</v>
      </c>
      <c r="AE356" s="18">
        <v>2.5604756841384899E-2</v>
      </c>
      <c r="AF356" s="18" t="s">
        <v>27</v>
      </c>
      <c r="AG356" s="18" t="s">
        <v>27</v>
      </c>
      <c r="AH356" s="18" t="s">
        <v>27</v>
      </c>
      <c r="AI356" s="18">
        <v>5.6532185079966157E-2</v>
      </c>
      <c r="AJ356" s="18">
        <v>0.67302795319699282</v>
      </c>
      <c r="AK356" s="18" t="s">
        <v>27</v>
      </c>
      <c r="AL356" s="18" t="s">
        <v>27</v>
      </c>
      <c r="AM356" s="18" t="s">
        <v>27</v>
      </c>
      <c r="AN356" s="18">
        <v>4.1775858952927861E-2</v>
      </c>
      <c r="AO356" s="18" t="s">
        <v>27</v>
      </c>
      <c r="AP356" s="18" t="s">
        <v>27</v>
      </c>
      <c r="AQ356" s="18" t="s">
        <v>27</v>
      </c>
      <c r="AR356" s="18">
        <v>99.999999999999986</v>
      </c>
      <c r="AS356" s="18"/>
      <c r="AT356" s="53" t="s">
        <v>134</v>
      </c>
      <c r="AU356" s="53" t="str">
        <f t="shared" si="43"/>
        <v>po</v>
      </c>
      <c r="AV356" s="44">
        <f t="shared" si="44"/>
        <v>0.84524443020989581</v>
      </c>
      <c r="AW356" s="86">
        <f t="shared" si="45"/>
        <v>0.85776320827432617</v>
      </c>
      <c r="AX356" s="18"/>
      <c r="AY356" s="18"/>
    </row>
    <row r="357" spans="1:51" x14ac:dyDescent="0.2">
      <c r="A357" s="44" t="s">
        <v>444</v>
      </c>
      <c r="B357" s="139" t="s">
        <v>451</v>
      </c>
      <c r="C357" s="3" t="s">
        <v>167</v>
      </c>
      <c r="D357" s="3" t="s">
        <v>166</v>
      </c>
      <c r="E357" s="3" t="s">
        <v>152</v>
      </c>
      <c r="F357" s="3" t="s">
        <v>152</v>
      </c>
      <c r="G357" s="3">
        <v>20</v>
      </c>
      <c r="H357" s="78">
        <v>58.958350000000003</v>
      </c>
      <c r="I357" s="78">
        <v>39.678959999999996</v>
      </c>
      <c r="J357" s="18">
        <v>2.7987000000000001E-2</v>
      </c>
      <c r="K357" s="18" t="s">
        <v>27</v>
      </c>
      <c r="L357" s="18" t="s">
        <v>27</v>
      </c>
      <c r="M357" s="18" t="s">
        <v>27</v>
      </c>
      <c r="N357" s="18">
        <v>3.2614999999999998E-2</v>
      </c>
      <c r="O357" s="18">
        <v>0.91833399999999998</v>
      </c>
      <c r="P357" s="18" t="s">
        <v>27</v>
      </c>
      <c r="Q357" s="18" t="s">
        <v>27</v>
      </c>
      <c r="R357" s="18" t="s">
        <v>27</v>
      </c>
      <c r="S357" s="18" t="s">
        <v>27</v>
      </c>
      <c r="T357" s="18" t="s">
        <v>27</v>
      </c>
      <c r="U357" s="18"/>
      <c r="V357" s="18"/>
      <c r="W357" s="29"/>
      <c r="X357" s="18">
        <v>99.616246000000004</v>
      </c>
      <c r="Y357" s="74"/>
      <c r="Z357" s="118" t="s">
        <v>85</v>
      </c>
      <c r="AA357" s="1"/>
      <c r="AB357" s="501"/>
      <c r="AC357" s="18">
        <v>45.685815257250241</v>
      </c>
      <c r="AD357" s="18">
        <v>53.558778387858332</v>
      </c>
      <c r="AE357" s="18">
        <v>4.3123870881277948E-2</v>
      </c>
      <c r="AF357" s="18" t="s">
        <v>27</v>
      </c>
      <c r="AG357" s="18" t="s">
        <v>27</v>
      </c>
      <c r="AH357" s="18" t="s">
        <v>27</v>
      </c>
      <c r="AI357" s="18">
        <v>3.5215324570137187E-2</v>
      </c>
      <c r="AJ357" s="18">
        <v>0.67706715944003382</v>
      </c>
      <c r="AK357" s="18" t="s">
        <v>27</v>
      </c>
      <c r="AL357" s="18" t="s">
        <v>27</v>
      </c>
      <c r="AM357" s="18" t="s">
        <v>27</v>
      </c>
      <c r="AN357" s="18" t="s">
        <v>27</v>
      </c>
      <c r="AO357" s="18" t="s">
        <v>27</v>
      </c>
      <c r="AP357" s="18" t="s">
        <v>27</v>
      </c>
      <c r="AQ357" s="18" t="s">
        <v>27</v>
      </c>
      <c r="AR357" s="18">
        <v>100.00000000000001</v>
      </c>
      <c r="AS357" s="18"/>
      <c r="AT357" s="53" t="s">
        <v>134</v>
      </c>
      <c r="AU357" s="53" t="str">
        <f t="shared" si="43"/>
        <v>po</v>
      </c>
      <c r="AV357" s="44">
        <f t="shared" si="44"/>
        <v>0.85300331023993492</v>
      </c>
      <c r="AW357" s="86">
        <f t="shared" si="45"/>
        <v>0.86564488235602943</v>
      </c>
      <c r="AX357" s="18"/>
      <c r="AY357" s="18"/>
    </row>
    <row r="358" spans="1:51" ht="16" thickBot="1" x14ac:dyDescent="0.25">
      <c r="A358" s="43"/>
      <c r="B358" s="43"/>
      <c r="C358" s="3"/>
      <c r="D358" s="3"/>
      <c r="E358" s="3"/>
      <c r="F358" s="3"/>
      <c r="G358" s="3"/>
      <c r="H358" s="78"/>
      <c r="I358" s="7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"/>
      <c r="X358" s="18"/>
      <c r="Y358" s="74"/>
      <c r="Z358" s="161"/>
      <c r="AA358" s="1"/>
      <c r="AB358" s="501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62"/>
      <c r="AV358" s="86"/>
      <c r="AX358" s="53" t="s">
        <v>84</v>
      </c>
      <c r="AY358" s="62"/>
    </row>
    <row r="359" spans="1:51" x14ac:dyDescent="0.2">
      <c r="A359" s="43"/>
      <c r="B359" s="43"/>
      <c r="C359" s="3"/>
      <c r="D359" s="3"/>
      <c r="E359" s="339" t="s">
        <v>168</v>
      </c>
      <c r="F359" s="336" t="s">
        <v>386</v>
      </c>
      <c r="G359" s="336" t="s">
        <v>511</v>
      </c>
      <c r="H359" s="364">
        <v>58.890217727272734</v>
      </c>
      <c r="I359" s="364">
        <v>39.65275227272727</v>
      </c>
      <c r="J359" s="100">
        <v>3.7339409090909097E-2</v>
      </c>
      <c r="K359" s="100" t="s">
        <v>27</v>
      </c>
      <c r="L359" s="100" t="s">
        <v>27</v>
      </c>
      <c r="M359" s="100">
        <v>5.6552727272727275E-3</v>
      </c>
      <c r="N359" s="100">
        <v>4.7241499999999999E-2</v>
      </c>
      <c r="O359" s="100">
        <v>0.79548290909090913</v>
      </c>
      <c r="P359" s="100" t="s">
        <v>27</v>
      </c>
      <c r="Q359" s="100" t="s">
        <v>27</v>
      </c>
      <c r="R359" s="100">
        <v>4.9701363636363632E-3</v>
      </c>
      <c r="S359" s="100">
        <v>2.8739545454545459E-3</v>
      </c>
      <c r="T359" s="100" t="s">
        <v>27</v>
      </c>
      <c r="U359" s="100"/>
      <c r="V359" s="100"/>
      <c r="W359" s="446"/>
      <c r="X359" s="99">
        <v>99.436533181818177</v>
      </c>
      <c r="Y359" s="74"/>
      <c r="Z359" s="161"/>
      <c r="AA359" s="1"/>
      <c r="AB359" s="501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72" t="s">
        <v>479</v>
      </c>
      <c r="AU359" s="53" t="s">
        <v>214</v>
      </c>
      <c r="AV359" s="209">
        <f>AVERAGE(AV336:AV357)</f>
        <v>0.85263743909326051</v>
      </c>
      <c r="AW359" s="209">
        <f>AVERAGE(AW336:AW357)</f>
        <v>0.86359705297175904</v>
      </c>
      <c r="AX359" s="317">
        <f>COUNT(AV336:AV357)</f>
        <v>22</v>
      </c>
      <c r="AY359" s="62"/>
    </row>
    <row r="360" spans="1:51" x14ac:dyDescent="0.2">
      <c r="A360" s="43"/>
      <c r="B360" s="43"/>
      <c r="C360" s="3"/>
      <c r="D360" s="3"/>
      <c r="E360" s="340"/>
      <c r="F360" s="3"/>
      <c r="G360" s="3" t="s">
        <v>83</v>
      </c>
      <c r="H360" s="78">
        <v>0.38821751398057142</v>
      </c>
      <c r="I360" s="78">
        <v>0.37817158285035268</v>
      </c>
      <c r="J360" s="18">
        <v>2.6633037737186296E-2</v>
      </c>
      <c r="K360" s="18" t="s">
        <v>27</v>
      </c>
      <c r="L360" s="18" t="s">
        <v>27</v>
      </c>
      <c r="M360" s="18">
        <v>1.4601743438572241E-2</v>
      </c>
      <c r="N360" s="18">
        <v>1.6666610009665617E-2</v>
      </c>
      <c r="O360" s="18">
        <v>9.0393522848396746E-2</v>
      </c>
      <c r="P360" s="18" t="s">
        <v>27</v>
      </c>
      <c r="Q360" s="18" t="s">
        <v>27</v>
      </c>
      <c r="R360" s="18">
        <v>1.3781687142883815E-2</v>
      </c>
      <c r="S360" s="18">
        <v>9.454786605722007E-3</v>
      </c>
      <c r="T360" s="18" t="s">
        <v>27</v>
      </c>
      <c r="U360" s="18"/>
      <c r="V360" s="18"/>
      <c r="W360" s="1"/>
      <c r="X360" s="98">
        <v>0.59232727114916262</v>
      </c>
      <c r="Y360" s="74"/>
      <c r="Z360" s="161"/>
      <c r="AA360" s="1"/>
      <c r="AB360" s="501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53" t="s">
        <v>83</v>
      </c>
      <c r="AV360" s="209">
        <f>STDEV(AV336:AV357)</f>
        <v>8.1707906115820236E-3</v>
      </c>
      <c r="AW360" s="209">
        <f>STDEV(AW336:AW357)</f>
        <v>8.2236519131033501E-3</v>
      </c>
      <c r="AX360" s="62"/>
      <c r="AY360" s="62"/>
    </row>
    <row r="361" spans="1:51" x14ac:dyDescent="0.2">
      <c r="A361" s="43"/>
      <c r="B361" s="43"/>
      <c r="C361" s="3"/>
      <c r="D361" s="3"/>
      <c r="E361" s="337"/>
      <c r="F361" s="3"/>
      <c r="G361" s="3" t="s">
        <v>82</v>
      </c>
      <c r="H361" s="78">
        <v>58.162170000000003</v>
      </c>
      <c r="I361" s="78">
        <v>38.794640000000001</v>
      </c>
      <c r="J361" s="18" t="s">
        <v>27</v>
      </c>
      <c r="K361" s="18" t="s">
        <v>27</v>
      </c>
      <c r="L361" s="18" t="s">
        <v>27</v>
      </c>
      <c r="M361" s="18" t="s">
        <v>27</v>
      </c>
      <c r="N361" s="18" t="s">
        <v>27</v>
      </c>
      <c r="O361" s="18">
        <v>0.49034800000000001</v>
      </c>
      <c r="P361" s="18" t="s">
        <v>27</v>
      </c>
      <c r="Q361" s="18" t="s">
        <v>27</v>
      </c>
      <c r="R361" s="18" t="s">
        <v>27</v>
      </c>
      <c r="S361" s="18" t="s">
        <v>27</v>
      </c>
      <c r="T361" s="18" t="s">
        <v>27</v>
      </c>
      <c r="U361" s="18"/>
      <c r="V361" s="18"/>
      <c r="W361" s="1"/>
      <c r="X361" s="98"/>
      <c r="Y361" s="74"/>
      <c r="Z361" s="161"/>
      <c r="AA361" s="1"/>
      <c r="AB361" s="501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53" t="s">
        <v>82</v>
      </c>
      <c r="AV361" s="209">
        <f>MIN(AV336:AV357)</f>
        <v>0.83729620140884709</v>
      </c>
      <c r="AW361" s="209">
        <f>MIN(AW336:AW357)</f>
        <v>0.84693281945331866</v>
      </c>
      <c r="AX361" s="62"/>
      <c r="AY361" s="62"/>
    </row>
    <row r="362" spans="1:51" ht="16" thickBot="1" x14ac:dyDescent="0.25">
      <c r="A362" s="107"/>
      <c r="B362" s="107"/>
      <c r="C362" s="63"/>
      <c r="D362" s="63"/>
      <c r="E362" s="338"/>
      <c r="F362" s="178"/>
      <c r="G362" s="178" t="s">
        <v>81</v>
      </c>
      <c r="H362" s="177">
        <v>59.515129999999999</v>
      </c>
      <c r="I362" s="177">
        <v>40.553249999999998</v>
      </c>
      <c r="J362" s="97">
        <v>8.2357E-2</v>
      </c>
      <c r="K362" s="97" t="s">
        <v>27</v>
      </c>
      <c r="L362" s="97" t="s">
        <v>27</v>
      </c>
      <c r="M362" s="97">
        <v>4.4732000000000001E-2</v>
      </c>
      <c r="N362" s="97">
        <v>8.5283999999999999E-2</v>
      </c>
      <c r="O362" s="97">
        <v>0.91833399999999998</v>
      </c>
      <c r="P362" s="97" t="s">
        <v>27</v>
      </c>
      <c r="Q362" s="97" t="s">
        <v>27</v>
      </c>
      <c r="R362" s="97">
        <v>5.5523000000000003E-2</v>
      </c>
      <c r="S362" s="97">
        <v>3.7096999999999998E-2</v>
      </c>
      <c r="T362" s="97" t="s">
        <v>27</v>
      </c>
      <c r="U362" s="97"/>
      <c r="V362" s="97"/>
      <c r="W362" s="176"/>
      <c r="X362" s="96"/>
      <c r="Y362" s="153"/>
      <c r="Z362" s="162"/>
      <c r="AA362" s="38"/>
      <c r="AB362" s="496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66" t="s">
        <v>81</v>
      </c>
      <c r="AV362" s="316">
        <f>MAX(AV336:AV357)</f>
        <v>0.86950766791728962</v>
      </c>
      <c r="AW362" s="316">
        <f>MAX(AW336:AW357)</f>
        <v>0.87960299429658462</v>
      </c>
      <c r="AX362" s="94"/>
      <c r="AY362" s="94"/>
    </row>
    <row r="363" spans="1:51" x14ac:dyDescent="0.2">
      <c r="A363" s="33"/>
      <c r="B363" s="33"/>
      <c r="N363" s="9"/>
      <c r="U363" s="9"/>
      <c r="V363" s="9"/>
      <c r="Y363" s="83"/>
      <c r="Z363" s="79"/>
      <c r="AB363" s="501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X363" s="62"/>
      <c r="AY363" s="62"/>
    </row>
    <row r="364" spans="1:51" x14ac:dyDescent="0.2">
      <c r="A364" s="56" t="s">
        <v>444</v>
      </c>
      <c r="B364" s="142" t="s">
        <v>451</v>
      </c>
      <c r="C364" s="55" t="s">
        <v>167</v>
      </c>
      <c r="D364" s="55" t="s">
        <v>518</v>
      </c>
      <c r="E364" s="48"/>
      <c r="F364" s="55" t="s">
        <v>152</v>
      </c>
      <c r="G364" s="55">
        <v>1</v>
      </c>
      <c r="H364" s="157">
        <v>59.028399999999998</v>
      </c>
      <c r="I364" s="157">
        <v>39.438699999999997</v>
      </c>
      <c r="J364" s="20" t="s">
        <v>27</v>
      </c>
      <c r="K364" s="20" t="s">
        <v>27</v>
      </c>
      <c r="L364" s="20" t="s">
        <v>27</v>
      </c>
      <c r="M364" s="20" t="s">
        <v>27</v>
      </c>
      <c r="N364" s="48"/>
      <c r="O364" s="20">
        <v>1.0683</v>
      </c>
      <c r="P364" s="20" t="s">
        <v>27</v>
      </c>
      <c r="Q364" s="20" t="s">
        <v>27</v>
      </c>
      <c r="R364" s="20" t="s">
        <v>27</v>
      </c>
      <c r="S364" s="20" t="s">
        <v>27</v>
      </c>
      <c r="T364" s="20"/>
      <c r="U364" s="20"/>
      <c r="V364" s="20"/>
      <c r="W364" s="20"/>
      <c r="X364" s="20">
        <v>99.535399999999981</v>
      </c>
      <c r="Y364" s="54"/>
      <c r="Z364" s="124" t="s">
        <v>85</v>
      </c>
      <c r="AA364" s="48"/>
      <c r="AB364" s="508"/>
      <c r="AC364" s="20">
        <v>45.849123058899558</v>
      </c>
      <c r="AD364" s="20">
        <v>53.361365773509981</v>
      </c>
      <c r="AE364" s="20" t="s">
        <v>27</v>
      </c>
      <c r="AF364" s="20" t="s">
        <v>27</v>
      </c>
      <c r="AG364" s="20" t="s">
        <v>27</v>
      </c>
      <c r="AH364" s="20" t="s">
        <v>27</v>
      </c>
      <c r="AI364" s="20" t="s">
        <v>27</v>
      </c>
      <c r="AJ364" s="20">
        <v>0.7895111675904567</v>
      </c>
      <c r="AK364" s="20" t="s">
        <v>27</v>
      </c>
      <c r="AL364" s="20" t="s">
        <v>27</v>
      </c>
      <c r="AM364" s="20" t="s">
        <v>27</v>
      </c>
      <c r="AN364" s="20" t="s">
        <v>27</v>
      </c>
      <c r="AO364" s="20" t="s">
        <v>27</v>
      </c>
      <c r="AP364" s="20" t="s">
        <v>27</v>
      </c>
      <c r="AQ364" s="20" t="s">
        <v>27</v>
      </c>
      <c r="AR364" s="20">
        <v>100</v>
      </c>
      <c r="AS364" s="20"/>
      <c r="AT364" s="20" t="s">
        <v>131</v>
      </c>
      <c r="AU364" s="20" t="str">
        <f>Z364</f>
        <v>po</v>
      </c>
      <c r="AV364" s="56">
        <f>AC364/AD364</f>
        <v>0.85921944452291921</v>
      </c>
      <c r="AW364" s="195">
        <f>SUM(AC364,AJ364,AK364,AL364,AO364,AG364)/AD364</f>
        <v>0.87401500224798756</v>
      </c>
      <c r="AX364" s="95"/>
      <c r="AY364" s="327" t="s">
        <v>509</v>
      </c>
    </row>
    <row r="365" spans="1:51" x14ac:dyDescent="0.2">
      <c r="A365" s="44"/>
      <c r="B365" s="139"/>
      <c r="C365" s="3"/>
      <c r="D365" s="3"/>
      <c r="E365" s="1"/>
      <c r="F365" s="3"/>
      <c r="G365" s="3"/>
      <c r="H365" s="78"/>
      <c r="I365" s="78"/>
      <c r="J365" s="18"/>
      <c r="K365" s="18"/>
      <c r="L365" s="18"/>
      <c r="M365" s="18"/>
      <c r="N365" s="1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74"/>
      <c r="Z365" s="118"/>
      <c r="AA365" s="1"/>
      <c r="AB365" s="501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X365" s="62"/>
      <c r="AY365" s="326">
        <v>1</v>
      </c>
    </row>
    <row r="366" spans="1:51" x14ac:dyDescent="0.2">
      <c r="A366" s="44" t="s">
        <v>444</v>
      </c>
      <c r="B366" s="139" t="s">
        <v>451</v>
      </c>
      <c r="C366" s="3" t="s">
        <v>167</v>
      </c>
      <c r="D366" s="3" t="s">
        <v>518</v>
      </c>
      <c r="E366" s="1"/>
      <c r="F366" s="3" t="s">
        <v>152</v>
      </c>
      <c r="G366" s="3">
        <v>2</v>
      </c>
      <c r="H366" s="78">
        <v>58.855800000000002</v>
      </c>
      <c r="I366" s="78">
        <v>39.2746</v>
      </c>
      <c r="J366" s="18">
        <v>1.66E-2</v>
      </c>
      <c r="K366" s="18" t="s">
        <v>27</v>
      </c>
      <c r="L366" s="18" t="s">
        <v>27</v>
      </c>
      <c r="M366" s="18" t="s">
        <v>27</v>
      </c>
      <c r="N366" s="1"/>
      <c r="O366" s="18">
        <v>0.97570000000000001</v>
      </c>
      <c r="P366" s="18" t="s">
        <v>27</v>
      </c>
      <c r="Q366" s="18" t="s">
        <v>27</v>
      </c>
      <c r="R366" s="18" t="s">
        <v>27</v>
      </c>
      <c r="S366" s="18" t="s">
        <v>27</v>
      </c>
      <c r="T366" s="18"/>
      <c r="U366" s="18"/>
      <c r="V366" s="18"/>
      <c r="W366" s="18"/>
      <c r="X366" s="18">
        <v>99.122700000000009</v>
      </c>
      <c r="Y366" s="74"/>
      <c r="Z366" s="118" t="s">
        <v>85</v>
      </c>
      <c r="AA366" s="1"/>
      <c r="AB366" s="501"/>
      <c r="AC366" s="18">
        <v>45.89814245832541</v>
      </c>
      <c r="AD366" s="18">
        <v>53.352151381600223</v>
      </c>
      <c r="AE366" s="18">
        <v>2.5741820717973742E-2</v>
      </c>
      <c r="AF366" s="18" t="s">
        <v>27</v>
      </c>
      <c r="AG366" s="18" t="s">
        <v>27</v>
      </c>
      <c r="AH366" s="18" t="s">
        <v>27</v>
      </c>
      <c r="AI366" s="18" t="s">
        <v>27</v>
      </c>
      <c r="AJ366" s="18">
        <v>0.72396433935637172</v>
      </c>
      <c r="AK366" s="18" t="s">
        <v>27</v>
      </c>
      <c r="AL366" s="18" t="s">
        <v>27</v>
      </c>
      <c r="AM366" s="18" t="s">
        <v>27</v>
      </c>
      <c r="AN366" s="18" t="s">
        <v>27</v>
      </c>
      <c r="AO366" s="18" t="s">
        <v>27</v>
      </c>
      <c r="AP366" s="18" t="s">
        <v>27</v>
      </c>
      <c r="AQ366" s="18" t="s">
        <v>27</v>
      </c>
      <c r="AR366" s="18">
        <v>99.999999999999972</v>
      </c>
      <c r="AS366" s="18"/>
      <c r="AT366" s="53" t="s">
        <v>134</v>
      </c>
      <c r="AU366" s="53" t="str">
        <f t="shared" ref="AU366:AU373" si="46">Z366</f>
        <v>po</v>
      </c>
      <c r="AV366" s="44">
        <f t="shared" ref="AV366:AV373" si="47">AC366/AD366</f>
        <v>0.86028662893160279</v>
      </c>
      <c r="AW366" s="86">
        <f t="shared" ref="AW366:AW373" si="48">SUM(AC366,AJ366,AK366,AL366,AO366,AG366)/AD366</f>
        <v>0.87385617243844715</v>
      </c>
      <c r="AX366" s="62"/>
      <c r="AY366" s="62"/>
    </row>
    <row r="367" spans="1:51" x14ac:dyDescent="0.2">
      <c r="A367" s="44" t="s">
        <v>444</v>
      </c>
      <c r="B367" s="139" t="s">
        <v>451</v>
      </c>
      <c r="C367" s="3" t="s">
        <v>167</v>
      </c>
      <c r="D367" s="3" t="s">
        <v>518</v>
      </c>
      <c r="E367" s="1"/>
      <c r="F367" s="3" t="s">
        <v>152</v>
      </c>
      <c r="G367" s="3">
        <v>5</v>
      </c>
      <c r="H367" s="78">
        <v>58.702300000000001</v>
      </c>
      <c r="I367" s="78">
        <v>39.636299999999999</v>
      </c>
      <c r="J367" s="18">
        <v>2.2700000000000001E-2</v>
      </c>
      <c r="K367" s="18" t="s">
        <v>27</v>
      </c>
      <c r="L367" s="18" t="s">
        <v>27</v>
      </c>
      <c r="M367" s="18" t="s">
        <v>27</v>
      </c>
      <c r="N367" s="1"/>
      <c r="O367" s="18">
        <v>0.9587</v>
      </c>
      <c r="P367" s="18" t="s">
        <v>27</v>
      </c>
      <c r="Q367" s="18" t="s">
        <v>27</v>
      </c>
      <c r="R367" s="18" t="s">
        <v>27</v>
      </c>
      <c r="S367" s="18" t="s">
        <v>27</v>
      </c>
      <c r="T367" s="18"/>
      <c r="U367" s="18"/>
      <c r="V367" s="18"/>
      <c r="W367" s="18"/>
      <c r="X367" s="18">
        <v>99.32</v>
      </c>
      <c r="Y367" s="74"/>
      <c r="Z367" s="118" t="s">
        <v>85</v>
      </c>
      <c r="AA367" s="1"/>
      <c r="AB367" s="501"/>
      <c r="AC367" s="18">
        <v>45.610368504289376</v>
      </c>
      <c r="AD367" s="18">
        <v>53.645820751934906</v>
      </c>
      <c r="AE367" s="18">
        <v>3.507192886717956E-2</v>
      </c>
      <c r="AF367" s="18" t="s">
        <v>27</v>
      </c>
      <c r="AG367" s="18" t="s">
        <v>27</v>
      </c>
      <c r="AH367" s="18" t="s">
        <v>27</v>
      </c>
      <c r="AI367" s="18" t="s">
        <v>27</v>
      </c>
      <c r="AJ367" s="18">
        <v>0.70873881490854562</v>
      </c>
      <c r="AK367" s="18" t="s">
        <v>27</v>
      </c>
      <c r="AL367" s="18" t="s">
        <v>27</v>
      </c>
      <c r="AM367" s="18" t="s">
        <v>27</v>
      </c>
      <c r="AN367" s="18" t="s">
        <v>27</v>
      </c>
      <c r="AO367" s="18" t="s">
        <v>27</v>
      </c>
      <c r="AP367" s="18" t="s">
        <v>27</v>
      </c>
      <c r="AQ367" s="18" t="s">
        <v>27</v>
      </c>
      <c r="AR367" s="18">
        <v>100</v>
      </c>
      <c r="AS367" s="18"/>
      <c r="AT367" s="53" t="s">
        <v>134</v>
      </c>
      <c r="AU367" s="53" t="str">
        <f t="shared" si="46"/>
        <v>po</v>
      </c>
      <c r="AV367" s="44">
        <f t="shared" si="47"/>
        <v>0.85021289384680154</v>
      </c>
      <c r="AW367" s="86">
        <f t="shared" si="48"/>
        <v>0.8634243389318873</v>
      </c>
      <c r="AX367" s="62"/>
      <c r="AY367" s="62"/>
    </row>
    <row r="368" spans="1:51" x14ac:dyDescent="0.2">
      <c r="A368" s="44" t="s">
        <v>444</v>
      </c>
      <c r="B368" s="139" t="s">
        <v>451</v>
      </c>
      <c r="C368" s="3" t="s">
        <v>167</v>
      </c>
      <c r="D368" s="3" t="s">
        <v>518</v>
      </c>
      <c r="E368" s="1"/>
      <c r="F368" s="3" t="s">
        <v>185</v>
      </c>
      <c r="G368" s="3">
        <v>6</v>
      </c>
      <c r="H368" s="78">
        <v>58.282499999999999</v>
      </c>
      <c r="I368" s="78">
        <v>39.282899999999998</v>
      </c>
      <c r="J368" s="18">
        <v>2.1100000000000001E-2</v>
      </c>
      <c r="K368" s="18" t="s">
        <v>27</v>
      </c>
      <c r="L368" s="18" t="s">
        <v>27</v>
      </c>
      <c r="M368" s="18" t="s">
        <v>27</v>
      </c>
      <c r="N368" s="1"/>
      <c r="O368" s="18">
        <v>0.83430000000000004</v>
      </c>
      <c r="P368" s="18" t="s">
        <v>27</v>
      </c>
      <c r="Q368" s="18" t="s">
        <v>27</v>
      </c>
      <c r="R368" s="18" t="s">
        <v>27</v>
      </c>
      <c r="S368" s="18" t="s">
        <v>27</v>
      </c>
      <c r="T368" s="18"/>
      <c r="U368" s="18"/>
      <c r="V368" s="18"/>
      <c r="W368" s="18"/>
      <c r="X368" s="18">
        <v>98.4208</v>
      </c>
      <c r="Y368" s="74"/>
      <c r="Z368" s="118" t="s">
        <v>85</v>
      </c>
      <c r="AA368" s="1"/>
      <c r="AB368" s="501"/>
      <c r="AC368" s="18">
        <v>45.694955494301212</v>
      </c>
      <c r="AD368" s="18">
        <v>53.64978075435414</v>
      </c>
      <c r="AE368" s="18">
        <v>3.2895604574968221E-2</v>
      </c>
      <c r="AF368" s="18" t="s">
        <v>27</v>
      </c>
      <c r="AG368" s="18" t="s">
        <v>27</v>
      </c>
      <c r="AH368" s="18" t="s">
        <v>27</v>
      </c>
      <c r="AI368" s="18" t="s">
        <v>27</v>
      </c>
      <c r="AJ368" s="18">
        <v>0.62236814676969909</v>
      </c>
      <c r="AK368" s="18" t="s">
        <v>27</v>
      </c>
      <c r="AL368" s="18" t="s">
        <v>27</v>
      </c>
      <c r="AM368" s="18" t="s">
        <v>27</v>
      </c>
      <c r="AN368" s="18" t="s">
        <v>27</v>
      </c>
      <c r="AO368" s="18" t="s">
        <v>27</v>
      </c>
      <c r="AP368" s="18" t="s">
        <v>27</v>
      </c>
      <c r="AQ368" s="18" t="s">
        <v>27</v>
      </c>
      <c r="AR368" s="18">
        <v>100.00000000000003</v>
      </c>
      <c r="AS368" s="18"/>
      <c r="AT368" s="53" t="s">
        <v>134</v>
      </c>
      <c r="AU368" s="53" t="str">
        <f t="shared" si="46"/>
        <v>po</v>
      </c>
      <c r="AV368" s="44">
        <f t="shared" si="47"/>
        <v>0.8517267890343182</v>
      </c>
      <c r="AW368" s="86">
        <f t="shared" si="48"/>
        <v>0.86332736107802022</v>
      </c>
      <c r="AX368" s="62"/>
      <c r="AY368" s="62"/>
    </row>
    <row r="369" spans="1:51" x14ac:dyDescent="0.2">
      <c r="A369" s="44" t="s">
        <v>444</v>
      </c>
      <c r="B369" s="139" t="s">
        <v>451</v>
      </c>
      <c r="C369" s="3" t="s">
        <v>167</v>
      </c>
      <c r="D369" s="3" t="s">
        <v>518</v>
      </c>
      <c r="E369" s="1"/>
      <c r="F369" s="3" t="s">
        <v>185</v>
      </c>
      <c r="G369" s="3">
        <v>7</v>
      </c>
      <c r="H369" s="78">
        <v>57.753900000000002</v>
      </c>
      <c r="I369" s="78">
        <v>39.270499999999998</v>
      </c>
      <c r="J369" s="18">
        <v>3.1899999999999998E-2</v>
      </c>
      <c r="K369" s="18" t="s">
        <v>27</v>
      </c>
      <c r="L369" s="18" t="s">
        <v>27</v>
      </c>
      <c r="M369" s="18" t="s">
        <v>27</v>
      </c>
      <c r="N369" s="1"/>
      <c r="O369" s="18">
        <v>0.95620000000000005</v>
      </c>
      <c r="P369" s="18" t="s">
        <v>27</v>
      </c>
      <c r="Q369" s="18" t="s">
        <v>27</v>
      </c>
      <c r="R369" s="18" t="s">
        <v>27</v>
      </c>
      <c r="S369" s="18" t="s">
        <v>27</v>
      </c>
      <c r="T369" s="18"/>
      <c r="U369" s="18"/>
      <c r="V369" s="18"/>
      <c r="W369" s="18"/>
      <c r="X369" s="18">
        <v>98.012499999999989</v>
      </c>
      <c r="Y369" s="74"/>
      <c r="Z369" s="118" t="s">
        <v>85</v>
      </c>
      <c r="AA369" s="1"/>
      <c r="AB369" s="501"/>
      <c r="AC369" s="18">
        <v>45.427522597395686</v>
      </c>
      <c r="AD369" s="18">
        <v>53.806964371737486</v>
      </c>
      <c r="AE369" s="18">
        <v>4.9894623577709338E-2</v>
      </c>
      <c r="AF369" s="18" t="s">
        <v>27</v>
      </c>
      <c r="AG369" s="18" t="s">
        <v>27</v>
      </c>
      <c r="AH369" s="18" t="s">
        <v>27</v>
      </c>
      <c r="AI369" s="18" t="s">
        <v>27</v>
      </c>
      <c r="AJ369" s="18">
        <v>0.71561840728911685</v>
      </c>
      <c r="AK369" s="18" t="s">
        <v>27</v>
      </c>
      <c r="AL369" s="18" t="s">
        <v>27</v>
      </c>
      <c r="AM369" s="18" t="s">
        <v>27</v>
      </c>
      <c r="AN369" s="18" t="s">
        <v>27</v>
      </c>
      <c r="AO369" s="18" t="s">
        <v>27</v>
      </c>
      <c r="AP369" s="18" t="s">
        <v>27</v>
      </c>
      <c r="AQ369" s="18" t="s">
        <v>27</v>
      </c>
      <c r="AR369" s="18">
        <v>100</v>
      </c>
      <c r="AS369" s="18"/>
      <c r="AT369" s="53" t="s">
        <v>134</v>
      </c>
      <c r="AU369" s="53" t="str">
        <f t="shared" si="46"/>
        <v>po</v>
      </c>
      <c r="AV369" s="44">
        <f t="shared" si="47"/>
        <v>0.84426845349515456</v>
      </c>
      <c r="AW369" s="86">
        <f t="shared" si="48"/>
        <v>0.8575681892383773</v>
      </c>
      <c r="AX369" s="62"/>
      <c r="AY369" s="62"/>
    </row>
    <row r="370" spans="1:51" x14ac:dyDescent="0.2">
      <c r="A370" s="44" t="s">
        <v>444</v>
      </c>
      <c r="B370" s="139" t="s">
        <v>451</v>
      </c>
      <c r="C370" s="3" t="s">
        <v>167</v>
      </c>
      <c r="D370" s="3" t="s">
        <v>518</v>
      </c>
      <c r="E370" s="1"/>
      <c r="F370" s="3" t="s">
        <v>160</v>
      </c>
      <c r="G370" s="3">
        <v>10</v>
      </c>
      <c r="H370" s="78">
        <v>57.996499999999997</v>
      </c>
      <c r="I370" s="78">
        <v>39.3508</v>
      </c>
      <c r="J370" s="18">
        <v>2.23E-2</v>
      </c>
      <c r="K370" s="18" t="s">
        <v>27</v>
      </c>
      <c r="L370" s="18" t="s">
        <v>27</v>
      </c>
      <c r="M370" s="18" t="s">
        <v>27</v>
      </c>
      <c r="N370" s="1"/>
      <c r="O370" s="18">
        <v>0.90839999999999999</v>
      </c>
      <c r="P370" s="18" t="s">
        <v>27</v>
      </c>
      <c r="Q370" s="18" t="s">
        <v>27</v>
      </c>
      <c r="R370" s="18" t="s">
        <v>27</v>
      </c>
      <c r="S370" s="18" t="s">
        <v>27</v>
      </c>
      <c r="T370" s="18"/>
      <c r="U370" s="18"/>
      <c r="V370" s="18"/>
      <c r="W370" s="18"/>
      <c r="X370" s="18">
        <v>98.277999999999992</v>
      </c>
      <c r="Y370" s="74"/>
      <c r="Z370" s="118" t="s">
        <v>85</v>
      </c>
      <c r="AA370" s="1"/>
      <c r="AB370" s="501"/>
      <c r="AC370" s="18">
        <v>45.504557152705807</v>
      </c>
      <c r="AD370" s="18">
        <v>53.782501325314634</v>
      </c>
      <c r="AE370" s="18">
        <v>3.4792312929504451E-2</v>
      </c>
      <c r="AF370" s="18" t="s">
        <v>27</v>
      </c>
      <c r="AG370" s="18" t="s">
        <v>27</v>
      </c>
      <c r="AH370" s="18" t="s">
        <v>27</v>
      </c>
      <c r="AI370" s="18" t="s">
        <v>27</v>
      </c>
      <c r="AJ370" s="18">
        <v>0.67814920905004028</v>
      </c>
      <c r="AK370" s="18" t="s">
        <v>27</v>
      </c>
      <c r="AL370" s="18" t="s">
        <v>27</v>
      </c>
      <c r="AM370" s="18" t="s">
        <v>27</v>
      </c>
      <c r="AN370" s="18" t="s">
        <v>27</v>
      </c>
      <c r="AO370" s="18" t="s">
        <v>27</v>
      </c>
      <c r="AP370" s="18" t="s">
        <v>27</v>
      </c>
      <c r="AQ370" s="18" t="s">
        <v>27</v>
      </c>
      <c r="AR370" s="18">
        <v>99.999999999999986</v>
      </c>
      <c r="AS370" s="18"/>
      <c r="AT370" s="53" t="s">
        <v>134</v>
      </c>
      <c r="AU370" s="53" t="str">
        <f t="shared" si="46"/>
        <v>po</v>
      </c>
      <c r="AV370" s="44">
        <f t="shared" si="47"/>
        <v>0.84608480512020146</v>
      </c>
      <c r="AW370" s="86">
        <f t="shared" si="48"/>
        <v>0.85869391016996688</v>
      </c>
      <c r="AX370" s="62"/>
      <c r="AY370" s="62"/>
    </row>
    <row r="371" spans="1:51" x14ac:dyDescent="0.2">
      <c r="A371" s="44" t="s">
        <v>444</v>
      </c>
      <c r="B371" s="139" t="s">
        <v>451</v>
      </c>
      <c r="C371" s="3" t="s">
        <v>167</v>
      </c>
      <c r="D371" s="3" t="s">
        <v>518</v>
      </c>
      <c r="E371" s="1"/>
      <c r="F371" s="3" t="s">
        <v>160</v>
      </c>
      <c r="G371" s="3">
        <v>11</v>
      </c>
      <c r="H371" s="78">
        <v>58.2027</v>
      </c>
      <c r="I371" s="78">
        <v>39.142499999999998</v>
      </c>
      <c r="J371" s="18">
        <v>2.3900000000000001E-2</v>
      </c>
      <c r="K371" s="18" t="s">
        <v>27</v>
      </c>
      <c r="L371" s="18" t="s">
        <v>27</v>
      </c>
      <c r="M371" s="18" t="s">
        <v>27</v>
      </c>
      <c r="N371" s="1"/>
      <c r="O371" s="18">
        <v>0.8579</v>
      </c>
      <c r="P371" s="18" t="s">
        <v>27</v>
      </c>
      <c r="Q371" s="18">
        <v>3.6299999999999999E-2</v>
      </c>
      <c r="R371" s="18" t="s">
        <v>27</v>
      </c>
      <c r="S371" s="18" t="s">
        <v>27</v>
      </c>
      <c r="T371" s="18"/>
      <c r="U371" s="18"/>
      <c r="V371" s="18"/>
      <c r="W371" s="18"/>
      <c r="X371" s="18">
        <v>98.263300000000001</v>
      </c>
      <c r="Y371" s="74"/>
      <c r="Z371" s="118" t="s">
        <v>85</v>
      </c>
      <c r="AA371" s="1"/>
      <c r="AB371" s="501"/>
      <c r="AC371" s="18">
        <v>45.724651813198918</v>
      </c>
      <c r="AD371" s="18">
        <v>53.566116217057811</v>
      </c>
      <c r="AE371" s="18">
        <v>3.7336233767409611E-2</v>
      </c>
      <c r="AF371" s="18" t="s">
        <v>27</v>
      </c>
      <c r="AG371" s="18" t="s">
        <v>27</v>
      </c>
      <c r="AH371" s="18" t="s">
        <v>27</v>
      </c>
      <c r="AI371" s="18" t="s">
        <v>27</v>
      </c>
      <c r="AJ371" s="18">
        <v>0.64126711629542843</v>
      </c>
      <c r="AK371" s="18" t="s">
        <v>27</v>
      </c>
      <c r="AL371" s="18">
        <v>3.0628619680430583E-2</v>
      </c>
      <c r="AM371" s="18" t="s">
        <v>27</v>
      </c>
      <c r="AN371" s="18" t="s">
        <v>27</v>
      </c>
      <c r="AO371" s="18" t="s">
        <v>27</v>
      </c>
      <c r="AP371" s="18" t="s">
        <v>27</v>
      </c>
      <c r="AQ371" s="18" t="s">
        <v>27</v>
      </c>
      <c r="AR371" s="18">
        <v>99.999999999999986</v>
      </c>
      <c r="AS371" s="18"/>
      <c r="AT371" s="53" t="s">
        <v>134</v>
      </c>
      <c r="AU371" s="53" t="str">
        <f t="shared" si="46"/>
        <v>po</v>
      </c>
      <c r="AV371" s="44">
        <f t="shared" si="47"/>
        <v>0.85361148133114373</v>
      </c>
      <c r="AW371" s="86">
        <f t="shared" si="48"/>
        <v>0.86615477891227199</v>
      </c>
      <c r="AX371" s="62"/>
      <c r="AY371" s="62"/>
    </row>
    <row r="372" spans="1:51" x14ac:dyDescent="0.2">
      <c r="A372" s="44" t="s">
        <v>444</v>
      </c>
      <c r="B372" s="139" t="s">
        <v>451</v>
      </c>
      <c r="C372" s="3" t="s">
        <v>167</v>
      </c>
      <c r="D372" s="3" t="s">
        <v>518</v>
      </c>
      <c r="E372" s="1"/>
      <c r="F372" s="3" t="s">
        <v>160</v>
      </c>
      <c r="G372" s="3">
        <v>12</v>
      </c>
      <c r="H372" s="78">
        <v>58.3919</v>
      </c>
      <c r="I372" s="78">
        <v>39.540199999999999</v>
      </c>
      <c r="J372" s="18">
        <v>3.61E-2</v>
      </c>
      <c r="K372" s="18" t="s">
        <v>27</v>
      </c>
      <c r="L372" s="18" t="s">
        <v>27</v>
      </c>
      <c r="M372" s="18" t="s">
        <v>27</v>
      </c>
      <c r="N372" s="1"/>
      <c r="O372" s="18">
        <v>0.86209999999999998</v>
      </c>
      <c r="P372" s="18" t="s">
        <v>27</v>
      </c>
      <c r="Q372" s="18">
        <v>2.7199999999999998E-2</v>
      </c>
      <c r="R372" s="18" t="s">
        <v>27</v>
      </c>
      <c r="S372" s="18" t="s">
        <v>27</v>
      </c>
      <c r="T372" s="18"/>
      <c r="U372" s="18"/>
      <c r="V372" s="18"/>
      <c r="W372" s="18"/>
      <c r="X372" s="18">
        <v>98.857499999999987</v>
      </c>
      <c r="Y372" s="74"/>
      <c r="Z372" s="118" t="s">
        <v>85</v>
      </c>
      <c r="AA372" s="1"/>
      <c r="AB372" s="501"/>
      <c r="AC372" s="18">
        <v>45.551058492527559</v>
      </c>
      <c r="AD372" s="18">
        <v>53.730273586272382</v>
      </c>
      <c r="AE372" s="18">
        <v>5.5998758568166197E-2</v>
      </c>
      <c r="AF372" s="18" t="s">
        <v>27</v>
      </c>
      <c r="AG372" s="18" t="s">
        <v>27</v>
      </c>
      <c r="AH372" s="18" t="s">
        <v>27</v>
      </c>
      <c r="AI372" s="18" t="s">
        <v>27</v>
      </c>
      <c r="AJ372" s="18">
        <v>0.63988000379172438</v>
      </c>
      <c r="AK372" s="18" t="s">
        <v>27</v>
      </c>
      <c r="AL372" s="18">
        <v>2.2789158840168883E-2</v>
      </c>
      <c r="AM372" s="18" t="s">
        <v>27</v>
      </c>
      <c r="AN372" s="18" t="s">
        <v>27</v>
      </c>
      <c r="AO372" s="18" t="s">
        <v>27</v>
      </c>
      <c r="AP372" s="18" t="s">
        <v>27</v>
      </c>
      <c r="AQ372" s="18" t="s">
        <v>27</v>
      </c>
      <c r="AR372" s="18">
        <v>100.00000000000001</v>
      </c>
      <c r="AS372" s="18"/>
      <c r="AT372" s="53" t="s">
        <v>134</v>
      </c>
      <c r="AU372" s="53" t="str">
        <f t="shared" si="46"/>
        <v>po</v>
      </c>
      <c r="AV372" s="44">
        <f t="shared" si="47"/>
        <v>0.84777268850842891</v>
      </c>
      <c r="AW372" s="86">
        <f t="shared" si="48"/>
        <v>0.86010594345766844</v>
      </c>
      <c r="AX372" s="62"/>
      <c r="AY372" s="62"/>
    </row>
    <row r="373" spans="1:51" x14ac:dyDescent="0.2">
      <c r="A373" s="44" t="s">
        <v>444</v>
      </c>
      <c r="B373" s="139" t="s">
        <v>451</v>
      </c>
      <c r="C373" s="3" t="s">
        <v>167</v>
      </c>
      <c r="D373" s="3" t="s">
        <v>518</v>
      </c>
      <c r="E373" s="1"/>
      <c r="F373" s="3" t="s">
        <v>185</v>
      </c>
      <c r="G373" s="3">
        <v>13</v>
      </c>
      <c r="H373" s="78">
        <v>58.513300000000001</v>
      </c>
      <c r="I373" s="78">
        <v>38.927100000000003</v>
      </c>
      <c r="J373" s="18">
        <v>3.6600000000000001E-2</v>
      </c>
      <c r="K373" s="18" t="s">
        <v>27</v>
      </c>
      <c r="L373" s="18" t="s">
        <v>27</v>
      </c>
      <c r="M373" s="18" t="s">
        <v>27</v>
      </c>
      <c r="N373" s="1"/>
      <c r="O373" s="18">
        <v>0.89070000000000005</v>
      </c>
      <c r="P373" s="18" t="s">
        <v>27</v>
      </c>
      <c r="Q373" s="18" t="s">
        <v>27</v>
      </c>
      <c r="R373" s="18" t="s">
        <v>27</v>
      </c>
      <c r="S373" s="18" t="s">
        <v>27</v>
      </c>
      <c r="T373" s="18"/>
      <c r="U373" s="18"/>
      <c r="V373" s="18"/>
      <c r="W373" s="18"/>
      <c r="X373" s="18">
        <v>98.367700000000013</v>
      </c>
      <c r="Y373" s="74"/>
      <c r="Z373" s="118" t="s">
        <v>85</v>
      </c>
      <c r="AA373" s="1"/>
      <c r="AB373" s="501"/>
      <c r="AC373" s="18">
        <v>45.985692531189912</v>
      </c>
      <c r="AD373" s="18">
        <v>53.291079028259084</v>
      </c>
      <c r="AE373" s="18">
        <v>5.7197171885264179E-2</v>
      </c>
      <c r="AF373" s="18" t="s">
        <v>27</v>
      </c>
      <c r="AG373" s="18" t="s">
        <v>27</v>
      </c>
      <c r="AH373" s="18" t="s">
        <v>27</v>
      </c>
      <c r="AI373" s="18" t="s">
        <v>27</v>
      </c>
      <c r="AJ373" s="18">
        <v>0.66603126866573692</v>
      </c>
      <c r="AK373" s="18" t="s">
        <v>27</v>
      </c>
      <c r="AL373" s="18" t="s">
        <v>27</v>
      </c>
      <c r="AM373" s="18" t="s">
        <v>27</v>
      </c>
      <c r="AN373" s="18" t="s">
        <v>27</v>
      </c>
      <c r="AO373" s="18" t="s">
        <v>27</v>
      </c>
      <c r="AP373" s="18" t="s">
        <v>27</v>
      </c>
      <c r="AQ373" s="18" t="s">
        <v>27</v>
      </c>
      <c r="AR373" s="18">
        <v>100</v>
      </c>
      <c r="AS373" s="18"/>
      <c r="AT373" s="53" t="s">
        <v>134</v>
      </c>
      <c r="AU373" s="53" t="str">
        <f t="shared" si="46"/>
        <v>po</v>
      </c>
      <c r="AV373" s="44">
        <f t="shared" si="47"/>
        <v>0.8629153954042611</v>
      </c>
      <c r="AW373" s="86">
        <f t="shared" si="48"/>
        <v>0.87541338345048836</v>
      </c>
      <c r="AX373" s="62"/>
      <c r="AY373" s="62"/>
    </row>
    <row r="374" spans="1:51" ht="16" thickBot="1" x14ac:dyDescent="0.25">
      <c r="A374" s="43"/>
      <c r="B374" s="43"/>
      <c r="C374" s="3"/>
      <c r="D374" s="3"/>
      <c r="E374" s="3"/>
      <c r="F374" s="3"/>
      <c r="G374" s="3"/>
      <c r="H374" s="78"/>
      <c r="I374" s="7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"/>
      <c r="X374" s="18"/>
      <c r="Y374" s="74"/>
      <c r="Z374" s="161"/>
      <c r="AA374" s="1"/>
      <c r="AB374" s="501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62"/>
      <c r="AV374" s="86"/>
      <c r="AX374" s="53" t="s">
        <v>84</v>
      </c>
      <c r="AY374" s="62"/>
    </row>
    <row r="375" spans="1:51" x14ac:dyDescent="0.2">
      <c r="A375" s="43"/>
      <c r="B375" s="43"/>
      <c r="C375" s="3"/>
      <c r="D375" s="3"/>
      <c r="E375" s="339" t="s">
        <v>319</v>
      </c>
      <c r="F375" s="336" t="s">
        <v>386</v>
      </c>
      <c r="G375" s="336" t="s">
        <v>511</v>
      </c>
      <c r="H375" s="364">
        <v>58.337362500000005</v>
      </c>
      <c r="I375" s="364">
        <v>39.303112499999997</v>
      </c>
      <c r="J375" s="100">
        <v>2.6399999999999996E-2</v>
      </c>
      <c r="K375" s="100" t="s">
        <v>27</v>
      </c>
      <c r="L375" s="100" t="s">
        <v>27</v>
      </c>
      <c r="M375" s="100" t="s">
        <v>27</v>
      </c>
      <c r="N375" s="360" t="s">
        <v>73</v>
      </c>
      <c r="O375" s="100">
        <v>0.90549999999999997</v>
      </c>
      <c r="P375" s="100" t="s">
        <v>27</v>
      </c>
      <c r="Q375" s="100">
        <v>7.9375000000000001E-3</v>
      </c>
      <c r="R375" s="100" t="s">
        <v>27</v>
      </c>
      <c r="S375" s="100" t="s">
        <v>27</v>
      </c>
      <c r="T375" s="360" t="s">
        <v>73</v>
      </c>
      <c r="U375" s="100"/>
      <c r="V375" s="100"/>
      <c r="W375" s="446"/>
      <c r="X375" s="99">
        <v>98.580312499999991</v>
      </c>
      <c r="Y375" s="74"/>
      <c r="Z375" s="161"/>
      <c r="AA375" s="1"/>
      <c r="AB375" s="501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72" t="s">
        <v>480</v>
      </c>
      <c r="AU375" s="53" t="s">
        <v>214</v>
      </c>
      <c r="AV375" s="209">
        <f>AVERAGE(AV366:AV373)</f>
        <v>0.85210989195898912</v>
      </c>
      <c r="AW375" s="209">
        <f>AVERAGE(AW366:AW373)</f>
        <v>0.86481800970964096</v>
      </c>
      <c r="AX375" s="317">
        <f>COUNT(AV366:AV373)</f>
        <v>8</v>
      </c>
      <c r="AY375" s="62"/>
    </row>
    <row r="376" spans="1:51" x14ac:dyDescent="0.2">
      <c r="A376" s="43"/>
      <c r="B376" s="43"/>
      <c r="C376" s="3"/>
      <c r="D376" s="3"/>
      <c r="E376" s="340"/>
      <c r="F376" s="3"/>
      <c r="G376" s="3" t="s">
        <v>83</v>
      </c>
      <c r="H376" s="78">
        <v>0.3612764629457223</v>
      </c>
      <c r="I376" s="78">
        <v>0.22005367811059093</v>
      </c>
      <c r="J376" s="18">
        <v>7.4571154898239065E-3</v>
      </c>
      <c r="K376" s="18" t="s">
        <v>27</v>
      </c>
      <c r="L376" s="18" t="s">
        <v>27</v>
      </c>
      <c r="M376" s="18" t="s">
        <v>27</v>
      </c>
      <c r="N376" s="79" t="s">
        <v>73</v>
      </c>
      <c r="O376" s="18">
        <v>5.3150702185927358E-2</v>
      </c>
      <c r="P376" s="18" t="s">
        <v>27</v>
      </c>
      <c r="Q376" s="18">
        <v>1.4897261253570831E-2</v>
      </c>
      <c r="R376" s="18" t="s">
        <v>27</v>
      </c>
      <c r="S376" s="18" t="s">
        <v>27</v>
      </c>
      <c r="T376" s="161" t="s">
        <v>73</v>
      </c>
      <c r="U376" s="18"/>
      <c r="V376" s="18"/>
      <c r="W376" s="1"/>
      <c r="X376" s="98">
        <v>0.46338873356271593</v>
      </c>
      <c r="Y376" s="74"/>
      <c r="Z376" s="161"/>
      <c r="AA376" s="1"/>
      <c r="AB376" s="501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53" t="s">
        <v>83</v>
      </c>
      <c r="AV376" s="209">
        <f>STDEV(AV366:AV373)</f>
        <v>6.6140460377332273E-3</v>
      </c>
      <c r="AW376" s="209">
        <f>STDEV(AW366:AW373)</f>
        <v>6.6779989956552571E-3</v>
      </c>
      <c r="AX376" s="62"/>
      <c r="AY376" s="62"/>
    </row>
    <row r="377" spans="1:51" x14ac:dyDescent="0.2">
      <c r="A377" s="43"/>
      <c r="B377" s="43"/>
      <c r="C377" s="3"/>
      <c r="D377" s="3"/>
      <c r="E377" s="337"/>
      <c r="F377" s="3"/>
      <c r="G377" s="3" t="s">
        <v>82</v>
      </c>
      <c r="H377" s="78">
        <v>57.753900000000002</v>
      </c>
      <c r="I377" s="78">
        <v>38.927100000000003</v>
      </c>
      <c r="J377" s="18">
        <v>1.66E-2</v>
      </c>
      <c r="K377" s="18" t="s">
        <v>27</v>
      </c>
      <c r="L377" s="18" t="s">
        <v>27</v>
      </c>
      <c r="M377" s="18" t="s">
        <v>27</v>
      </c>
      <c r="N377" s="79" t="s">
        <v>73</v>
      </c>
      <c r="O377" s="18">
        <v>0.83430000000000004</v>
      </c>
      <c r="P377" s="18" t="s">
        <v>27</v>
      </c>
      <c r="Q377" s="18" t="s">
        <v>27</v>
      </c>
      <c r="R377" s="18" t="s">
        <v>27</v>
      </c>
      <c r="S377" s="18" t="s">
        <v>27</v>
      </c>
      <c r="T377" s="161" t="s">
        <v>73</v>
      </c>
      <c r="U377" s="18"/>
      <c r="V377" s="18"/>
      <c r="W377" s="1"/>
      <c r="X377" s="98"/>
      <c r="Y377" s="74"/>
      <c r="Z377" s="161"/>
      <c r="AA377" s="1"/>
      <c r="AB377" s="501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53" t="s">
        <v>82</v>
      </c>
      <c r="AV377" s="209">
        <f>MIN(AV366:AV373)</f>
        <v>0.84426845349515456</v>
      </c>
      <c r="AW377" s="209">
        <f>MIN(AW366:AW373)</f>
        <v>0.8575681892383773</v>
      </c>
      <c r="AX377" s="62"/>
      <c r="AY377" s="62"/>
    </row>
    <row r="378" spans="1:51" ht="16" thickBot="1" x14ac:dyDescent="0.25">
      <c r="A378" s="107"/>
      <c r="B378" s="107"/>
      <c r="C378" s="63"/>
      <c r="D378" s="63"/>
      <c r="E378" s="338"/>
      <c r="F378" s="178"/>
      <c r="G378" s="178" t="s">
        <v>81</v>
      </c>
      <c r="H378" s="177">
        <v>58.855800000000002</v>
      </c>
      <c r="I378" s="177">
        <v>39.636299999999999</v>
      </c>
      <c r="J378" s="97">
        <v>3.6600000000000001E-2</v>
      </c>
      <c r="K378" s="97" t="s">
        <v>27</v>
      </c>
      <c r="L378" s="97" t="s">
        <v>27</v>
      </c>
      <c r="M378" s="97" t="s">
        <v>27</v>
      </c>
      <c r="N378" s="361" t="s">
        <v>73</v>
      </c>
      <c r="O378" s="97">
        <v>0.97570000000000001</v>
      </c>
      <c r="P378" s="97" t="s">
        <v>27</v>
      </c>
      <c r="Q378" s="97">
        <v>3.6299999999999999E-2</v>
      </c>
      <c r="R378" s="97" t="s">
        <v>27</v>
      </c>
      <c r="S378" s="97" t="s">
        <v>27</v>
      </c>
      <c r="T378" s="361" t="s">
        <v>73</v>
      </c>
      <c r="U378" s="97"/>
      <c r="V378" s="97"/>
      <c r="W378" s="176"/>
      <c r="X378" s="96"/>
      <c r="Y378" s="153"/>
      <c r="Z378" s="162"/>
      <c r="AA378" s="38"/>
      <c r="AB378" s="496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66" t="s">
        <v>81</v>
      </c>
      <c r="AV378" s="316">
        <f>MAX(AV366:AV373)</f>
        <v>0.8629153954042611</v>
      </c>
      <c r="AW378" s="316">
        <f>MAX(AW366:AW373)</f>
        <v>0.87541338345048836</v>
      </c>
      <c r="AX378" s="94"/>
      <c r="AY378" s="94"/>
    </row>
    <row r="379" spans="1:51" x14ac:dyDescent="0.2">
      <c r="D379" s="185"/>
      <c r="E379"/>
      <c r="F379" s="186"/>
      <c r="G379"/>
      <c r="H379" s="370"/>
      <c r="I379" s="370"/>
      <c r="J379" s="383"/>
      <c r="K379" s="383"/>
      <c r="L379" s="16"/>
      <c r="M379" s="383"/>
      <c r="N379"/>
      <c r="O379" s="383"/>
      <c r="P379" s="383"/>
      <c r="Q379" s="16"/>
      <c r="R379" s="383"/>
      <c r="S379" s="16"/>
      <c r="T379" s="383"/>
      <c r="X379" s="383"/>
      <c r="Y379" s="83"/>
      <c r="Z379"/>
      <c r="AB379" s="501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 s="6"/>
      <c r="AU379" s="6"/>
      <c r="AV379" s="8"/>
      <c r="AW379" s="8"/>
      <c r="AX379" s="83"/>
      <c r="AY379" s="83"/>
    </row>
    <row r="380" spans="1:51" x14ac:dyDescent="0.2">
      <c r="E380"/>
      <c r="F380" s="192"/>
      <c r="G380"/>
      <c r="L380" s="16"/>
      <c r="N380"/>
      <c r="Q380" s="16"/>
      <c r="S380" s="16"/>
      <c r="X380" s="405"/>
      <c r="Y380" s="83"/>
      <c r="Z380"/>
      <c r="AB380" s="501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66"/>
      <c r="AU380" s="18"/>
      <c r="AX380" s="62"/>
      <c r="AY380" s="62"/>
    </row>
    <row r="381" spans="1:51" x14ac:dyDescent="0.2">
      <c r="A381" s="433" t="s">
        <v>441</v>
      </c>
      <c r="B381" s="142" t="s">
        <v>451</v>
      </c>
      <c r="C381" s="55" t="s">
        <v>167</v>
      </c>
      <c r="D381" s="55" t="s">
        <v>484</v>
      </c>
      <c r="E381" s="48"/>
      <c r="F381" s="55" t="s">
        <v>410</v>
      </c>
      <c r="G381" s="187" t="s">
        <v>428</v>
      </c>
      <c r="H381" s="157">
        <v>59.16</v>
      </c>
      <c r="I381" s="157">
        <v>39.159999999999997</v>
      </c>
      <c r="J381" s="20">
        <v>7.0000000000000007E-2</v>
      </c>
      <c r="K381" s="20" t="s">
        <v>27</v>
      </c>
      <c r="L381" s="109"/>
      <c r="M381" s="20" t="s">
        <v>27</v>
      </c>
      <c r="N381" s="48"/>
      <c r="O381" s="20">
        <v>1.04</v>
      </c>
      <c r="P381" s="20">
        <v>0.02</v>
      </c>
      <c r="Q381" s="109"/>
      <c r="R381" s="20">
        <v>0.02</v>
      </c>
      <c r="S381" s="109"/>
      <c r="T381" s="20" t="s">
        <v>27</v>
      </c>
      <c r="U381" s="48"/>
      <c r="V381" s="48"/>
      <c r="W381" s="48"/>
      <c r="X381" s="406">
        <v>99.469999999999985</v>
      </c>
      <c r="Y381" s="54"/>
      <c r="Z381" s="124" t="s">
        <v>85</v>
      </c>
      <c r="AA381" s="48"/>
      <c r="AB381" s="508"/>
      <c r="AC381" s="20">
        <v>46.014496268382032</v>
      </c>
      <c r="AD381" s="20">
        <v>53.057100617489617</v>
      </c>
      <c r="AE381" s="20">
        <v>0.10826544808221529</v>
      </c>
      <c r="AF381" s="20" t="s">
        <v>27</v>
      </c>
      <c r="AG381" s="20" t="s">
        <v>27</v>
      </c>
      <c r="AH381" s="20" t="s">
        <v>27</v>
      </c>
      <c r="AI381" s="20" t="s">
        <v>27</v>
      </c>
      <c r="AJ381" s="20">
        <v>0.76965283458460676</v>
      </c>
      <c r="AK381" s="20">
        <v>1.4740840537758053E-2</v>
      </c>
      <c r="AL381" s="20" t="s">
        <v>27</v>
      </c>
      <c r="AM381" s="20">
        <v>3.5743990923786016E-2</v>
      </c>
      <c r="AN381" s="20" t="s">
        <v>27</v>
      </c>
      <c r="AO381" s="20" t="s">
        <v>27</v>
      </c>
      <c r="AP381" s="20" t="s">
        <v>27</v>
      </c>
      <c r="AQ381" s="20" t="s">
        <v>27</v>
      </c>
      <c r="AR381" s="20">
        <v>100.00000000000003</v>
      </c>
      <c r="AS381" s="20"/>
      <c r="AT381" s="20" t="s">
        <v>131</v>
      </c>
      <c r="AU381" s="20" t="str">
        <f t="shared" ref="AU381:AU412" si="49">Z381</f>
        <v>po</v>
      </c>
      <c r="AV381" s="56">
        <f t="shared" ref="AV381:AV412" si="50">AC381/AD381</f>
        <v>0.86726367880746813</v>
      </c>
      <c r="AW381" s="195">
        <f t="shared" ref="AW381:AW412" si="51">SUM(AC381,AJ381,AK381,AL381,AO381,AG381)/AD381</f>
        <v>0.88204763168075784</v>
      </c>
      <c r="AX381" s="95"/>
      <c r="AY381" s="95"/>
    </row>
    <row r="382" spans="1:51" x14ac:dyDescent="0.2">
      <c r="A382" s="434" t="s">
        <v>441</v>
      </c>
      <c r="B382" s="139" t="s">
        <v>451</v>
      </c>
      <c r="C382" s="3" t="s">
        <v>167</v>
      </c>
      <c r="D382" s="3" t="s">
        <v>484</v>
      </c>
      <c r="E382" s="1"/>
      <c r="F382" s="3" t="s">
        <v>435</v>
      </c>
      <c r="G382" s="188" t="s">
        <v>428</v>
      </c>
      <c r="H382" s="78">
        <v>58.76</v>
      </c>
      <c r="I382" s="78">
        <v>38.72</v>
      </c>
      <c r="J382" s="18">
        <v>7.0000000000000007E-2</v>
      </c>
      <c r="K382" s="18" t="s">
        <v>27</v>
      </c>
      <c r="L382" s="2"/>
      <c r="M382" s="18" t="s">
        <v>27</v>
      </c>
      <c r="N382" s="1"/>
      <c r="O382" s="18">
        <v>1.3</v>
      </c>
      <c r="P382" s="18">
        <v>0.02</v>
      </c>
      <c r="Q382" s="2"/>
      <c r="R382" s="18">
        <v>0.06</v>
      </c>
      <c r="S382" s="2"/>
      <c r="T382" s="18" t="s">
        <v>27</v>
      </c>
      <c r="U382" s="1"/>
      <c r="V382" s="1"/>
      <c r="W382" s="1"/>
      <c r="X382" s="407">
        <v>98.929999999999978</v>
      </c>
      <c r="Y382" s="74"/>
      <c r="Z382" s="118" t="s">
        <v>85</v>
      </c>
      <c r="AA382" s="1"/>
      <c r="AB382" s="501"/>
      <c r="AC382" s="18">
        <v>45.999320816170368</v>
      </c>
      <c r="AD382" s="18">
        <v>52.800654339589826</v>
      </c>
      <c r="AE382" s="18">
        <v>0.10896650038732655</v>
      </c>
      <c r="AF382" s="18" t="s">
        <v>27</v>
      </c>
      <c r="AG382" s="18" t="s">
        <v>27</v>
      </c>
      <c r="AH382" s="18" t="s">
        <v>27</v>
      </c>
      <c r="AI382" s="18" t="s">
        <v>27</v>
      </c>
      <c r="AJ382" s="18">
        <v>0.96829571880337528</v>
      </c>
      <c r="AK382" s="18">
        <v>1.4836292045338064E-2</v>
      </c>
      <c r="AL382" s="18" t="s">
        <v>27</v>
      </c>
      <c r="AM382" s="18">
        <v>0.10792633300377404</v>
      </c>
      <c r="AN382" s="18" t="s">
        <v>27</v>
      </c>
      <c r="AO382" s="18" t="s">
        <v>27</v>
      </c>
      <c r="AP382" s="18" t="s">
        <v>27</v>
      </c>
      <c r="AQ382" s="18" t="s">
        <v>27</v>
      </c>
      <c r="AR382" s="18">
        <v>100.00000000000001</v>
      </c>
      <c r="AS382" s="18"/>
      <c r="AT382" s="18" t="s">
        <v>131</v>
      </c>
      <c r="AU382" s="18" t="str">
        <f t="shared" si="49"/>
        <v>po</v>
      </c>
      <c r="AV382" s="44">
        <f t="shared" si="50"/>
        <v>0.87118846142177764</v>
      </c>
      <c r="AW382" s="86">
        <f t="shared" si="51"/>
        <v>0.88980815511961808</v>
      </c>
      <c r="AX382" s="62"/>
      <c r="AY382" s="62"/>
    </row>
    <row r="383" spans="1:51" x14ac:dyDescent="0.2">
      <c r="A383" s="434" t="s">
        <v>441</v>
      </c>
      <c r="B383" s="139" t="s">
        <v>451</v>
      </c>
      <c r="C383" s="3" t="s">
        <v>167</v>
      </c>
      <c r="D383" s="3" t="s">
        <v>484</v>
      </c>
      <c r="E383" s="1"/>
      <c r="F383" s="3" t="s">
        <v>435</v>
      </c>
      <c r="G383" s="188" t="s">
        <v>430</v>
      </c>
      <c r="H383" s="78">
        <v>58.27</v>
      </c>
      <c r="I383" s="78">
        <v>39.049999999999997</v>
      </c>
      <c r="J383" s="18">
        <v>0.12</v>
      </c>
      <c r="K383" s="18" t="s">
        <v>27</v>
      </c>
      <c r="L383" s="2"/>
      <c r="M383" s="18" t="s">
        <v>27</v>
      </c>
      <c r="N383" s="1"/>
      <c r="O383" s="18">
        <v>1.34</v>
      </c>
      <c r="P383" s="18">
        <v>0.02</v>
      </c>
      <c r="Q383" s="2"/>
      <c r="R383" s="18">
        <v>0.12</v>
      </c>
      <c r="S383" s="2"/>
      <c r="T383" s="18" t="s">
        <v>27</v>
      </c>
      <c r="U383" s="1"/>
      <c r="V383" s="1"/>
      <c r="W383" s="1"/>
      <c r="X383" s="407">
        <v>98.92</v>
      </c>
      <c r="Y383" s="74"/>
      <c r="Z383" s="118" t="s">
        <v>85</v>
      </c>
      <c r="AA383" s="1"/>
      <c r="AB383" s="501"/>
      <c r="AC383" s="18">
        <v>45.48747107550782</v>
      </c>
      <c r="AD383" s="18">
        <v>53.100931103751236</v>
      </c>
      <c r="AE383" s="18">
        <v>0.18627447639760369</v>
      </c>
      <c r="AF383" s="18" t="s">
        <v>27</v>
      </c>
      <c r="AG383" s="18" t="s">
        <v>27</v>
      </c>
      <c r="AH383" s="18" t="s">
        <v>27</v>
      </c>
      <c r="AI383" s="18" t="s">
        <v>27</v>
      </c>
      <c r="AJ383" s="18">
        <v>0.99528303146824648</v>
      </c>
      <c r="AK383" s="18">
        <v>1.4794575747459834E-2</v>
      </c>
      <c r="AL383" s="18" t="s">
        <v>27</v>
      </c>
      <c r="AM383" s="18">
        <v>0.21524573712764575</v>
      </c>
      <c r="AN383" s="18" t="s">
        <v>27</v>
      </c>
      <c r="AO383" s="18" t="s">
        <v>27</v>
      </c>
      <c r="AP383" s="18" t="s">
        <v>27</v>
      </c>
      <c r="AQ383" s="18" t="s">
        <v>27</v>
      </c>
      <c r="AR383" s="18">
        <v>100</v>
      </c>
      <c r="AS383" s="18"/>
      <c r="AT383" s="18" t="s">
        <v>131</v>
      </c>
      <c r="AU383" s="18" t="str">
        <f t="shared" si="49"/>
        <v>po</v>
      </c>
      <c r="AV383" s="44">
        <f t="shared" si="50"/>
        <v>0.85662285255661785</v>
      </c>
      <c r="AW383" s="86">
        <f t="shared" si="51"/>
        <v>0.87564469617066232</v>
      </c>
      <c r="AX383" s="62"/>
      <c r="AY383" s="62"/>
    </row>
    <row r="384" spans="1:51" x14ac:dyDescent="0.2">
      <c r="A384" s="434" t="s">
        <v>441</v>
      </c>
      <c r="B384" s="139" t="s">
        <v>451</v>
      </c>
      <c r="C384" s="3" t="s">
        <v>167</v>
      </c>
      <c r="D384" s="3" t="s">
        <v>484</v>
      </c>
      <c r="E384" s="1"/>
      <c r="F384" s="3" t="s">
        <v>435</v>
      </c>
      <c r="G384" s="188" t="s">
        <v>433</v>
      </c>
      <c r="H384" s="78">
        <v>59.06</v>
      </c>
      <c r="I384" s="78">
        <v>39.06</v>
      </c>
      <c r="J384" s="18" t="s">
        <v>27</v>
      </c>
      <c r="K384" s="18" t="s">
        <v>27</v>
      </c>
      <c r="L384" s="2"/>
      <c r="M384" s="18" t="s">
        <v>27</v>
      </c>
      <c r="N384" s="1"/>
      <c r="O384" s="18">
        <v>1.35</v>
      </c>
      <c r="P384" s="18">
        <v>0.04</v>
      </c>
      <c r="Q384" s="2"/>
      <c r="R384" s="18">
        <v>0.02</v>
      </c>
      <c r="S384" s="2"/>
      <c r="T384" s="18" t="s">
        <v>27</v>
      </c>
      <c r="U384" s="1"/>
      <c r="V384" s="1"/>
      <c r="W384" s="1"/>
      <c r="X384" s="407">
        <v>99.53</v>
      </c>
      <c r="Y384" s="74"/>
      <c r="Z384" s="118" t="s">
        <v>85</v>
      </c>
      <c r="AA384" s="1"/>
      <c r="AB384" s="501"/>
      <c r="AC384" s="18">
        <v>45.972288319344315</v>
      </c>
      <c r="AD384" s="18">
        <v>52.962593272871942</v>
      </c>
      <c r="AE384" s="18" t="s">
        <v>27</v>
      </c>
      <c r="AF384" s="18" t="s">
        <v>27</v>
      </c>
      <c r="AG384" s="18" t="s">
        <v>27</v>
      </c>
      <c r="AH384" s="18" t="s">
        <v>27</v>
      </c>
      <c r="AI384" s="18" t="s">
        <v>27</v>
      </c>
      <c r="AJ384" s="18">
        <v>0.99984222729417249</v>
      </c>
      <c r="AK384" s="18">
        <v>2.9504510663254272E-2</v>
      </c>
      <c r="AL384" s="18" t="s">
        <v>27</v>
      </c>
      <c r="AM384" s="18">
        <v>3.5771669826315911E-2</v>
      </c>
      <c r="AN384" s="18" t="s">
        <v>27</v>
      </c>
      <c r="AO384" s="18" t="s">
        <v>27</v>
      </c>
      <c r="AP384" s="18" t="s">
        <v>27</v>
      </c>
      <c r="AQ384" s="18" t="s">
        <v>27</v>
      </c>
      <c r="AR384" s="18">
        <v>100</v>
      </c>
      <c r="AS384" s="18"/>
      <c r="AT384" s="18" t="s">
        <v>131</v>
      </c>
      <c r="AU384" s="18" t="str">
        <f t="shared" si="49"/>
        <v>po</v>
      </c>
      <c r="AV384" s="44">
        <f t="shared" si="50"/>
        <v>0.86801429987552847</v>
      </c>
      <c r="AW384" s="86">
        <f t="shared" si="51"/>
        <v>0.88744965366672346</v>
      </c>
      <c r="AX384" s="62"/>
      <c r="AY384" s="62"/>
    </row>
    <row r="385" spans="1:51" x14ac:dyDescent="0.2">
      <c r="A385" s="434" t="s">
        <v>441</v>
      </c>
      <c r="B385" s="139" t="s">
        <v>451</v>
      </c>
      <c r="C385" s="3" t="s">
        <v>167</v>
      </c>
      <c r="D385" s="3" t="s">
        <v>484</v>
      </c>
      <c r="E385" s="1"/>
      <c r="F385" s="3" t="s">
        <v>435</v>
      </c>
      <c r="G385" s="188" t="s">
        <v>244</v>
      </c>
      <c r="H385" s="78">
        <v>58.19</v>
      </c>
      <c r="I385" s="78">
        <v>40.56</v>
      </c>
      <c r="J385" s="18">
        <v>0.14000000000000001</v>
      </c>
      <c r="K385" s="18" t="s">
        <v>27</v>
      </c>
      <c r="L385" s="2"/>
      <c r="M385" s="18" t="s">
        <v>27</v>
      </c>
      <c r="N385" s="1"/>
      <c r="O385" s="18">
        <v>1.35</v>
      </c>
      <c r="P385" s="18">
        <v>0.02</v>
      </c>
      <c r="Q385" s="2"/>
      <c r="R385" s="18">
        <v>0.11</v>
      </c>
      <c r="S385" s="2"/>
      <c r="T385" s="18" t="s">
        <v>27</v>
      </c>
      <c r="U385" s="1"/>
      <c r="V385" s="1"/>
      <c r="W385" s="1"/>
      <c r="X385" s="407">
        <v>100.36999999999999</v>
      </c>
      <c r="Y385" s="74"/>
      <c r="Z385" s="118" t="s">
        <v>85</v>
      </c>
      <c r="AA385" s="1"/>
      <c r="AB385" s="501"/>
      <c r="AC385" s="18">
        <v>44.529351676635208</v>
      </c>
      <c r="AD385" s="18">
        <v>54.066752545869946</v>
      </c>
      <c r="AE385" s="18">
        <v>0.21303520649442756</v>
      </c>
      <c r="AF385" s="18" t="s">
        <v>27</v>
      </c>
      <c r="AG385" s="18" t="s">
        <v>27</v>
      </c>
      <c r="AH385" s="18" t="s">
        <v>27</v>
      </c>
      <c r="AI385" s="18" t="s">
        <v>27</v>
      </c>
      <c r="AJ385" s="18">
        <v>0.98293955147863155</v>
      </c>
      <c r="AK385" s="18">
        <v>1.4502863394967898E-2</v>
      </c>
      <c r="AL385" s="18" t="s">
        <v>27</v>
      </c>
      <c r="AM385" s="18">
        <v>0.19341815612681193</v>
      </c>
      <c r="AN385" s="18" t="s">
        <v>27</v>
      </c>
      <c r="AO385" s="18" t="s">
        <v>27</v>
      </c>
      <c r="AP385" s="18" t="s">
        <v>27</v>
      </c>
      <c r="AQ385" s="18" t="s">
        <v>27</v>
      </c>
      <c r="AR385" s="18">
        <v>99.999999999999986</v>
      </c>
      <c r="AS385" s="18"/>
      <c r="AT385" s="18" t="s">
        <v>131</v>
      </c>
      <c r="AU385" s="18" t="str">
        <f t="shared" si="49"/>
        <v>po</v>
      </c>
      <c r="AV385" s="44">
        <f t="shared" si="50"/>
        <v>0.82359952428910432</v>
      </c>
      <c r="AW385" s="86">
        <f t="shared" si="51"/>
        <v>0.84204787503899214</v>
      </c>
      <c r="AX385" s="62"/>
      <c r="AY385" s="62"/>
    </row>
    <row r="386" spans="1:51" x14ac:dyDescent="0.2">
      <c r="A386" s="434" t="s">
        <v>441</v>
      </c>
      <c r="B386" s="139" t="s">
        <v>451</v>
      </c>
      <c r="C386" s="3" t="s">
        <v>167</v>
      </c>
      <c r="D386" s="3" t="s">
        <v>484</v>
      </c>
      <c r="E386" s="1"/>
      <c r="F386" s="3" t="s">
        <v>435</v>
      </c>
      <c r="G386" s="188" t="s">
        <v>420</v>
      </c>
      <c r="H386" s="78">
        <v>59.02</v>
      </c>
      <c r="I386" s="78">
        <v>40.01</v>
      </c>
      <c r="J386" s="18" t="s">
        <v>27</v>
      </c>
      <c r="K386" s="18" t="s">
        <v>27</v>
      </c>
      <c r="L386" s="2"/>
      <c r="M386" s="18" t="s">
        <v>27</v>
      </c>
      <c r="N386" s="1"/>
      <c r="O386" s="18">
        <v>1.36</v>
      </c>
      <c r="P386" s="18">
        <v>0.03</v>
      </c>
      <c r="Q386" s="2"/>
      <c r="R386" s="18" t="s">
        <v>27</v>
      </c>
      <c r="S386" s="2"/>
      <c r="T386" s="18" t="s">
        <v>27</v>
      </c>
      <c r="U386" s="1"/>
      <c r="V386" s="1"/>
      <c r="W386" s="1"/>
      <c r="X386" s="407">
        <v>100.42</v>
      </c>
      <c r="Y386" s="74"/>
      <c r="Z386" s="118" t="s">
        <v>85</v>
      </c>
      <c r="AA386" s="1"/>
      <c r="AB386" s="501"/>
      <c r="AC386" s="18">
        <v>45.386862924205381</v>
      </c>
      <c r="AD386" s="18">
        <v>53.596179869150937</v>
      </c>
      <c r="AE386" s="18" t="s">
        <v>27</v>
      </c>
      <c r="AF386" s="18" t="s">
        <v>27</v>
      </c>
      <c r="AG386" s="18" t="s">
        <v>27</v>
      </c>
      <c r="AH386" s="18" t="s">
        <v>27</v>
      </c>
      <c r="AI386" s="18" t="s">
        <v>27</v>
      </c>
      <c r="AJ386" s="18">
        <v>0.9950958071161734</v>
      </c>
      <c r="AK386" s="18">
        <v>2.186139952750147E-2</v>
      </c>
      <c r="AL386" s="18" t="s">
        <v>27</v>
      </c>
      <c r="AM386" s="18" t="s">
        <v>27</v>
      </c>
      <c r="AN386" s="18" t="s">
        <v>27</v>
      </c>
      <c r="AO386" s="18" t="s">
        <v>27</v>
      </c>
      <c r="AP386" s="18" t="s">
        <v>27</v>
      </c>
      <c r="AQ386" s="18" t="s">
        <v>27</v>
      </c>
      <c r="AR386" s="18">
        <v>99.999999999999986</v>
      </c>
      <c r="AS386" s="18"/>
      <c r="AT386" s="18" t="s">
        <v>131</v>
      </c>
      <c r="AU386" s="18" t="str">
        <f t="shared" si="49"/>
        <v>po</v>
      </c>
      <c r="AV386" s="44">
        <f t="shared" si="50"/>
        <v>0.84683018519253273</v>
      </c>
      <c r="AW386" s="86">
        <f t="shared" si="51"/>
        <v>0.86580461973481648</v>
      </c>
      <c r="AX386" s="62"/>
      <c r="AY386" s="62"/>
    </row>
    <row r="387" spans="1:51" x14ac:dyDescent="0.2">
      <c r="A387" s="434" t="s">
        <v>441</v>
      </c>
      <c r="B387" s="139" t="s">
        <v>451</v>
      </c>
      <c r="C387" s="3" t="s">
        <v>167</v>
      </c>
      <c r="D387" s="3" t="s">
        <v>484</v>
      </c>
      <c r="E387" s="1"/>
      <c r="F387" s="3" t="s">
        <v>435</v>
      </c>
      <c r="G387" s="188" t="s">
        <v>427</v>
      </c>
      <c r="H387" s="78">
        <v>58.57</v>
      </c>
      <c r="I387" s="78">
        <v>39.32</v>
      </c>
      <c r="J387" s="18">
        <v>0.15</v>
      </c>
      <c r="K387" s="18" t="s">
        <v>27</v>
      </c>
      <c r="L387" s="2"/>
      <c r="M387" s="18" t="s">
        <v>27</v>
      </c>
      <c r="N387" s="1"/>
      <c r="O387" s="18">
        <v>1.37</v>
      </c>
      <c r="P387" s="18">
        <v>0.03</v>
      </c>
      <c r="Q387" s="2"/>
      <c r="R387" s="18">
        <v>0.11</v>
      </c>
      <c r="S387" s="2"/>
      <c r="T387" s="18" t="s">
        <v>27</v>
      </c>
      <c r="U387" s="1"/>
      <c r="V387" s="1"/>
      <c r="W387" s="1"/>
      <c r="X387" s="407">
        <v>99.550000000000011</v>
      </c>
      <c r="Y387" s="74"/>
      <c r="Z387" s="118" t="s">
        <v>85</v>
      </c>
      <c r="AA387" s="1"/>
      <c r="AB387" s="501"/>
      <c r="AC387" s="18">
        <v>45.42203347432703</v>
      </c>
      <c r="AD387" s="18">
        <v>53.117690231071975</v>
      </c>
      <c r="AE387" s="18">
        <v>0.23131720652213761</v>
      </c>
      <c r="AF387" s="18" t="s">
        <v>27</v>
      </c>
      <c r="AG387" s="18" t="s">
        <v>27</v>
      </c>
      <c r="AH387" s="18" t="s">
        <v>27</v>
      </c>
      <c r="AI387" s="18" t="s">
        <v>27</v>
      </c>
      <c r="AJ387" s="18">
        <v>1.0108970828424511</v>
      </c>
      <c r="AK387" s="18">
        <v>2.2046433841710796E-2</v>
      </c>
      <c r="AL387" s="18" t="s">
        <v>27</v>
      </c>
      <c r="AM387" s="18">
        <v>0.19601557139468082</v>
      </c>
      <c r="AN387" s="18" t="s">
        <v>27</v>
      </c>
      <c r="AO387" s="18" t="s">
        <v>27</v>
      </c>
      <c r="AP387" s="18" t="s">
        <v>27</v>
      </c>
      <c r="AQ387" s="18" t="s">
        <v>27</v>
      </c>
      <c r="AR387" s="18">
        <v>99.999999999999986</v>
      </c>
      <c r="AS387" s="18"/>
      <c r="AT387" s="18" t="s">
        <v>131</v>
      </c>
      <c r="AU387" s="18" t="str">
        <f t="shared" si="49"/>
        <v>po</v>
      </c>
      <c r="AV387" s="44">
        <f t="shared" si="50"/>
        <v>0.855120643927336</v>
      </c>
      <c r="AW387" s="86">
        <f t="shared" si="51"/>
        <v>0.87456696232315967</v>
      </c>
      <c r="AX387" s="62"/>
      <c r="AY387" s="62"/>
    </row>
    <row r="388" spans="1:51" x14ac:dyDescent="0.2">
      <c r="A388" s="434" t="s">
        <v>441</v>
      </c>
      <c r="B388" s="139" t="s">
        <v>451</v>
      </c>
      <c r="C388" s="3" t="s">
        <v>167</v>
      </c>
      <c r="D388" s="3" t="s">
        <v>484</v>
      </c>
      <c r="E388" s="1"/>
      <c r="F388" s="3" t="s">
        <v>435</v>
      </c>
      <c r="G388" s="188" t="s">
        <v>419</v>
      </c>
      <c r="H388" s="78">
        <v>58.52</v>
      </c>
      <c r="I388" s="78">
        <v>40.43</v>
      </c>
      <c r="J388" s="18">
        <v>7.0000000000000007E-2</v>
      </c>
      <c r="K388" s="18" t="s">
        <v>27</v>
      </c>
      <c r="L388" s="2"/>
      <c r="M388" s="18" t="s">
        <v>27</v>
      </c>
      <c r="N388" s="1"/>
      <c r="O388" s="18">
        <v>1.37</v>
      </c>
      <c r="P388" s="18">
        <v>0.04</v>
      </c>
      <c r="Q388" s="2"/>
      <c r="R388" s="18">
        <v>0.02</v>
      </c>
      <c r="S388" s="2"/>
      <c r="T388" s="18" t="s">
        <v>27</v>
      </c>
      <c r="U388" s="1"/>
      <c r="V388" s="1"/>
      <c r="W388" s="1"/>
      <c r="X388" s="407">
        <v>100.45</v>
      </c>
      <c r="Y388" s="74"/>
      <c r="Z388" s="118" t="s">
        <v>85</v>
      </c>
      <c r="AA388" s="1"/>
      <c r="AB388" s="501"/>
      <c r="AC388" s="18">
        <v>44.852059016847143</v>
      </c>
      <c r="AD388" s="18">
        <v>53.977918416709223</v>
      </c>
      <c r="AE388" s="18">
        <v>0.10668452757737679</v>
      </c>
      <c r="AF388" s="18" t="s">
        <v>27</v>
      </c>
      <c r="AG388" s="18" t="s">
        <v>27</v>
      </c>
      <c r="AH388" s="18" t="s">
        <v>27</v>
      </c>
      <c r="AI388" s="18" t="s">
        <v>27</v>
      </c>
      <c r="AJ388" s="18">
        <v>0.9990648092586164</v>
      </c>
      <c r="AK388" s="18">
        <v>2.9051181826171113E-2</v>
      </c>
      <c r="AL388" s="18" t="s">
        <v>27</v>
      </c>
      <c r="AM388" s="18">
        <v>3.5222047781470998E-2</v>
      </c>
      <c r="AN388" s="18" t="s">
        <v>27</v>
      </c>
      <c r="AO388" s="18" t="s">
        <v>27</v>
      </c>
      <c r="AP388" s="18" t="s">
        <v>27</v>
      </c>
      <c r="AQ388" s="18" t="s">
        <v>27</v>
      </c>
      <c r="AR388" s="18">
        <v>100</v>
      </c>
      <c r="AS388" s="18"/>
      <c r="AT388" s="18" t="s">
        <v>131</v>
      </c>
      <c r="AU388" s="18" t="str">
        <f t="shared" si="49"/>
        <v>po</v>
      </c>
      <c r="AV388" s="44">
        <f t="shared" si="50"/>
        <v>0.83093346932331669</v>
      </c>
      <c r="AW388" s="86">
        <f t="shared" si="51"/>
        <v>0.84998044299776887</v>
      </c>
      <c r="AX388" s="62"/>
      <c r="AY388" s="62"/>
    </row>
    <row r="389" spans="1:51" x14ac:dyDescent="0.2">
      <c r="A389" s="434" t="s">
        <v>441</v>
      </c>
      <c r="B389" s="139" t="s">
        <v>451</v>
      </c>
      <c r="C389" s="3" t="s">
        <v>167</v>
      </c>
      <c r="D389" s="3" t="s">
        <v>484</v>
      </c>
      <c r="E389" s="1"/>
      <c r="F389" s="3" t="s">
        <v>435</v>
      </c>
      <c r="G389" s="188" t="s">
        <v>418</v>
      </c>
      <c r="H389" s="78">
        <v>58.24</v>
      </c>
      <c r="I389" s="78">
        <v>39.64</v>
      </c>
      <c r="J389" s="18">
        <v>0.06</v>
      </c>
      <c r="K389" s="18" t="s">
        <v>27</v>
      </c>
      <c r="L389" s="2"/>
      <c r="M389" s="18" t="s">
        <v>27</v>
      </c>
      <c r="N389" s="1"/>
      <c r="O389" s="18">
        <v>1.38</v>
      </c>
      <c r="P389" s="18">
        <v>0.05</v>
      </c>
      <c r="Q389" s="2"/>
      <c r="R389" s="18">
        <v>0.05</v>
      </c>
      <c r="S389" s="2"/>
      <c r="T389" s="18" t="s">
        <v>27</v>
      </c>
      <c r="U389" s="1"/>
      <c r="V389" s="1"/>
      <c r="W389" s="1"/>
      <c r="X389" s="407">
        <v>99.419999999999987</v>
      </c>
      <c r="Y389" s="74"/>
      <c r="Z389" s="118" t="s">
        <v>85</v>
      </c>
      <c r="AA389" s="1"/>
      <c r="AB389" s="501"/>
      <c r="AC389" s="18">
        <v>45.187469188081593</v>
      </c>
      <c r="AD389" s="18">
        <v>53.57530125725313</v>
      </c>
      <c r="AE389" s="18">
        <v>9.2570633009053313E-2</v>
      </c>
      <c r="AF389" s="18" t="s">
        <v>27</v>
      </c>
      <c r="AG389" s="18" t="s">
        <v>27</v>
      </c>
      <c r="AH389" s="18" t="s">
        <v>27</v>
      </c>
      <c r="AI389" s="18" t="s">
        <v>27</v>
      </c>
      <c r="AJ389" s="18">
        <v>1.0187573751189032</v>
      </c>
      <c r="AK389" s="18">
        <v>3.676143045812269E-2</v>
      </c>
      <c r="AL389" s="18" t="s">
        <v>27</v>
      </c>
      <c r="AM389" s="18">
        <v>8.9140116079186316E-2</v>
      </c>
      <c r="AN389" s="18" t="s">
        <v>27</v>
      </c>
      <c r="AO389" s="18" t="s">
        <v>27</v>
      </c>
      <c r="AP389" s="18" t="s">
        <v>27</v>
      </c>
      <c r="AQ389" s="18" t="s">
        <v>27</v>
      </c>
      <c r="AR389" s="18">
        <v>100</v>
      </c>
      <c r="AS389" s="18"/>
      <c r="AT389" s="18" t="s">
        <v>131</v>
      </c>
      <c r="AU389" s="18" t="str">
        <f t="shared" si="49"/>
        <v>po</v>
      </c>
      <c r="AV389" s="44">
        <f t="shared" si="50"/>
        <v>0.8434384525642592</v>
      </c>
      <c r="AW389" s="86">
        <f t="shared" si="51"/>
        <v>0.86314004603750405</v>
      </c>
      <c r="AX389" s="62"/>
      <c r="AY389" s="62"/>
    </row>
    <row r="390" spans="1:51" x14ac:dyDescent="0.2">
      <c r="A390" s="434" t="s">
        <v>441</v>
      </c>
      <c r="B390" s="139" t="s">
        <v>451</v>
      </c>
      <c r="C390" s="3" t="s">
        <v>167</v>
      </c>
      <c r="D390" s="3" t="s">
        <v>484</v>
      </c>
      <c r="E390" s="1"/>
      <c r="F390" s="3" t="s">
        <v>435</v>
      </c>
      <c r="G390" s="188" t="s">
        <v>393</v>
      </c>
      <c r="H390" s="78">
        <v>59.03</v>
      </c>
      <c r="I390" s="78">
        <v>39.58</v>
      </c>
      <c r="J390" s="18">
        <v>0.03</v>
      </c>
      <c r="K390" s="18" t="s">
        <v>27</v>
      </c>
      <c r="L390" s="2"/>
      <c r="M390" s="18" t="s">
        <v>27</v>
      </c>
      <c r="N390" s="1"/>
      <c r="O390" s="18">
        <v>1.38</v>
      </c>
      <c r="P390" s="18">
        <v>0.03</v>
      </c>
      <c r="Q390" s="2"/>
      <c r="R390" s="18" t="s">
        <v>27</v>
      </c>
      <c r="S390" s="2"/>
      <c r="T390" s="18" t="s">
        <v>27</v>
      </c>
      <c r="U390" s="1"/>
      <c r="V390" s="1"/>
      <c r="W390" s="1"/>
      <c r="X390" s="407">
        <v>100.05</v>
      </c>
      <c r="Y390" s="74"/>
      <c r="Z390" s="118" t="s">
        <v>85</v>
      </c>
      <c r="AA390" s="1"/>
      <c r="AB390" s="501"/>
      <c r="AC390" s="18">
        <v>45.626250374136887</v>
      </c>
      <c r="AD390" s="18">
        <v>53.290784030339069</v>
      </c>
      <c r="AE390" s="18">
        <v>4.6109305589385023E-2</v>
      </c>
      <c r="AF390" s="18" t="s">
        <v>27</v>
      </c>
      <c r="AG390" s="18" t="s">
        <v>27</v>
      </c>
      <c r="AH390" s="18" t="s">
        <v>27</v>
      </c>
      <c r="AI390" s="18" t="s">
        <v>27</v>
      </c>
      <c r="AJ390" s="18">
        <v>1.0148833081049196</v>
      </c>
      <c r="AK390" s="18">
        <v>2.1972981829743755E-2</v>
      </c>
      <c r="AL390" s="18" t="s">
        <v>27</v>
      </c>
      <c r="AM390" s="18" t="s">
        <v>27</v>
      </c>
      <c r="AN390" s="18" t="s">
        <v>27</v>
      </c>
      <c r="AO390" s="18" t="s">
        <v>27</v>
      </c>
      <c r="AP390" s="18" t="s">
        <v>27</v>
      </c>
      <c r="AQ390" s="18" t="s">
        <v>27</v>
      </c>
      <c r="AR390" s="18">
        <v>100</v>
      </c>
      <c r="AS390" s="18"/>
      <c r="AT390" s="18" t="s">
        <v>131</v>
      </c>
      <c r="AU390" s="18" t="str">
        <f t="shared" si="49"/>
        <v>po</v>
      </c>
      <c r="AV390" s="44">
        <f t="shared" si="50"/>
        <v>0.85617525064298783</v>
      </c>
      <c r="AW390" s="86">
        <f t="shared" si="51"/>
        <v>0.87563182852602983</v>
      </c>
      <c r="AX390" s="62"/>
      <c r="AY390" s="62"/>
    </row>
    <row r="391" spans="1:51" x14ac:dyDescent="0.2">
      <c r="A391" s="434" t="s">
        <v>441</v>
      </c>
      <c r="B391" s="139" t="s">
        <v>451</v>
      </c>
      <c r="C391" s="3" t="s">
        <v>167</v>
      </c>
      <c r="D391" s="3" t="s">
        <v>484</v>
      </c>
      <c r="E391" s="1"/>
      <c r="F391" s="3" t="s">
        <v>435</v>
      </c>
      <c r="G391" s="188" t="s">
        <v>417</v>
      </c>
      <c r="H391" s="78">
        <v>59.29</v>
      </c>
      <c r="I391" s="78">
        <v>39.909999999999997</v>
      </c>
      <c r="J391" s="18">
        <v>0.03</v>
      </c>
      <c r="K391" s="18" t="s">
        <v>27</v>
      </c>
      <c r="L391" s="2"/>
      <c r="M391" s="18" t="s">
        <v>27</v>
      </c>
      <c r="N391" s="1"/>
      <c r="O391" s="18">
        <v>1.38</v>
      </c>
      <c r="P391" s="18">
        <v>0.04</v>
      </c>
      <c r="Q391" s="2"/>
      <c r="R391" s="18" t="s">
        <v>27</v>
      </c>
      <c r="S391" s="2"/>
      <c r="T391" s="18" t="s">
        <v>27</v>
      </c>
      <c r="U391" s="1"/>
      <c r="V391" s="1"/>
      <c r="W391" s="1"/>
      <c r="X391" s="407">
        <v>100.64999999999999</v>
      </c>
      <c r="Y391" s="74"/>
      <c r="Z391" s="118" t="s">
        <v>85</v>
      </c>
      <c r="AA391" s="1"/>
      <c r="AB391" s="501"/>
      <c r="AC391" s="18">
        <v>45.530083133383265</v>
      </c>
      <c r="AD391" s="18">
        <v>53.386696056289814</v>
      </c>
      <c r="AE391" s="18">
        <v>4.5810346697368838E-2</v>
      </c>
      <c r="AF391" s="18" t="s">
        <v>27</v>
      </c>
      <c r="AG391" s="18" t="s">
        <v>27</v>
      </c>
      <c r="AH391" s="18" t="s">
        <v>27</v>
      </c>
      <c r="AI391" s="18" t="s">
        <v>27</v>
      </c>
      <c r="AJ391" s="18">
        <v>1.0083031094782324</v>
      </c>
      <c r="AK391" s="18">
        <v>2.9107354151299641E-2</v>
      </c>
      <c r="AL391" s="18" t="s">
        <v>27</v>
      </c>
      <c r="AM391" s="18" t="s">
        <v>27</v>
      </c>
      <c r="AN391" s="18" t="s">
        <v>27</v>
      </c>
      <c r="AO391" s="18" t="s">
        <v>27</v>
      </c>
      <c r="AP391" s="18" t="s">
        <v>27</v>
      </c>
      <c r="AQ391" s="18" t="s">
        <v>27</v>
      </c>
      <c r="AR391" s="18">
        <v>99.999999999999972</v>
      </c>
      <c r="AS391" s="18"/>
      <c r="AT391" s="18" t="s">
        <v>131</v>
      </c>
      <c r="AU391" s="18" t="str">
        <f t="shared" si="49"/>
        <v>po</v>
      </c>
      <c r="AV391" s="44">
        <f t="shared" si="50"/>
        <v>0.85283575303812209</v>
      </c>
      <c r="AW391" s="86">
        <f t="shared" si="51"/>
        <v>0.87226775651958322</v>
      </c>
      <c r="AX391" s="62"/>
      <c r="AY391" s="62"/>
    </row>
    <row r="392" spans="1:51" x14ac:dyDescent="0.2">
      <c r="A392" s="434" t="s">
        <v>441</v>
      </c>
      <c r="B392" s="139" t="s">
        <v>451</v>
      </c>
      <c r="C392" s="3" t="s">
        <v>167</v>
      </c>
      <c r="D392" s="3" t="s">
        <v>484</v>
      </c>
      <c r="E392" s="1"/>
      <c r="F392" s="3" t="s">
        <v>435</v>
      </c>
      <c r="G392" s="188" t="s">
        <v>432</v>
      </c>
      <c r="H392" s="78">
        <v>58.83</v>
      </c>
      <c r="I392" s="78">
        <v>40.619999999999997</v>
      </c>
      <c r="J392" s="18">
        <v>0.1</v>
      </c>
      <c r="K392" s="18" t="s">
        <v>27</v>
      </c>
      <c r="L392" s="2"/>
      <c r="M392" s="18" t="s">
        <v>27</v>
      </c>
      <c r="N392" s="1"/>
      <c r="O392" s="18">
        <v>1.38</v>
      </c>
      <c r="P392" s="18">
        <v>0.03</v>
      </c>
      <c r="Q392" s="2"/>
      <c r="R392" s="18">
        <v>0.1</v>
      </c>
      <c r="S392" s="2"/>
      <c r="T392" s="18" t="s">
        <v>27</v>
      </c>
      <c r="U392" s="1"/>
      <c r="V392" s="1"/>
      <c r="W392" s="1"/>
      <c r="X392" s="407">
        <v>101.05999999999997</v>
      </c>
      <c r="Y392" s="74"/>
      <c r="Z392" s="118" t="s">
        <v>85</v>
      </c>
      <c r="AA392" s="1"/>
      <c r="AB392" s="501"/>
      <c r="AC392" s="18">
        <v>44.786048810908284</v>
      </c>
      <c r="AD392" s="18">
        <v>53.86642378901707</v>
      </c>
      <c r="AE392" s="18">
        <v>0.15138025470014116</v>
      </c>
      <c r="AF392" s="18" t="s">
        <v>27</v>
      </c>
      <c r="AG392" s="18" t="s">
        <v>27</v>
      </c>
      <c r="AH392" s="18" t="s">
        <v>27</v>
      </c>
      <c r="AI392" s="18" t="s">
        <v>27</v>
      </c>
      <c r="AJ392" s="18">
        <v>0.99958105012459586</v>
      </c>
      <c r="AK392" s="18">
        <v>2.1641676512304298E-2</v>
      </c>
      <c r="AL392" s="18" t="s">
        <v>27</v>
      </c>
      <c r="AM392" s="18">
        <v>0.17492441873760553</v>
      </c>
      <c r="AN392" s="18" t="s">
        <v>27</v>
      </c>
      <c r="AO392" s="18" t="s">
        <v>27</v>
      </c>
      <c r="AP392" s="18" t="s">
        <v>27</v>
      </c>
      <c r="AQ392" s="18" t="s">
        <v>27</v>
      </c>
      <c r="AR392" s="18">
        <v>99.999999999999986</v>
      </c>
      <c r="AS392" s="18"/>
      <c r="AT392" s="18" t="s">
        <v>131</v>
      </c>
      <c r="AU392" s="18" t="str">
        <f t="shared" si="49"/>
        <v>po</v>
      </c>
      <c r="AV392" s="44">
        <f t="shared" si="50"/>
        <v>0.83142792226796758</v>
      </c>
      <c r="AW392" s="86">
        <f t="shared" si="51"/>
        <v>0.85038635044647082</v>
      </c>
      <c r="AX392" s="62"/>
      <c r="AY392" s="62"/>
    </row>
    <row r="393" spans="1:51" x14ac:dyDescent="0.2">
      <c r="A393" s="434" t="s">
        <v>441</v>
      </c>
      <c r="B393" s="139" t="s">
        <v>451</v>
      </c>
      <c r="C393" s="3" t="s">
        <v>167</v>
      </c>
      <c r="D393" s="3" t="s">
        <v>484</v>
      </c>
      <c r="E393" s="1"/>
      <c r="F393" s="3" t="s">
        <v>435</v>
      </c>
      <c r="G393" s="188" t="s">
        <v>424</v>
      </c>
      <c r="H393" s="78">
        <v>58.61</v>
      </c>
      <c r="I393" s="78">
        <v>39.369999999999997</v>
      </c>
      <c r="J393" s="18" t="s">
        <v>27</v>
      </c>
      <c r="K393" s="18" t="s">
        <v>27</v>
      </c>
      <c r="L393" s="2"/>
      <c r="M393" s="18" t="s">
        <v>27</v>
      </c>
      <c r="N393" s="1"/>
      <c r="O393" s="18">
        <v>1.39</v>
      </c>
      <c r="P393" s="18">
        <v>0.04</v>
      </c>
      <c r="Q393" s="2"/>
      <c r="R393" s="18" t="s">
        <v>27</v>
      </c>
      <c r="S393" s="2"/>
      <c r="T393" s="18" t="s">
        <v>27</v>
      </c>
      <c r="U393" s="1"/>
      <c r="V393" s="1"/>
      <c r="W393" s="1"/>
      <c r="X393" s="407">
        <v>99.41</v>
      </c>
      <c r="Y393" s="74"/>
      <c r="Z393" s="118" t="s">
        <v>85</v>
      </c>
      <c r="AA393" s="1"/>
      <c r="AB393" s="501"/>
      <c r="AC393" s="18">
        <v>45.592869376555704</v>
      </c>
      <c r="AD393" s="18">
        <v>53.348835302450702</v>
      </c>
      <c r="AE393" s="18" t="s">
        <v>27</v>
      </c>
      <c r="AF393" s="18" t="s">
        <v>27</v>
      </c>
      <c r="AG393" s="18" t="s">
        <v>27</v>
      </c>
      <c r="AH393" s="18" t="s">
        <v>27</v>
      </c>
      <c r="AI393" s="18" t="s">
        <v>27</v>
      </c>
      <c r="AJ393" s="18">
        <v>1.0288096550459118</v>
      </c>
      <c r="AK393" s="18">
        <v>2.9485665947671935E-2</v>
      </c>
      <c r="AL393" s="18" t="s">
        <v>27</v>
      </c>
      <c r="AM393" s="18" t="s">
        <v>27</v>
      </c>
      <c r="AN393" s="18" t="s">
        <v>27</v>
      </c>
      <c r="AO393" s="18" t="s">
        <v>27</v>
      </c>
      <c r="AP393" s="18" t="s">
        <v>27</v>
      </c>
      <c r="AQ393" s="18" t="s">
        <v>27</v>
      </c>
      <c r="AR393" s="18">
        <v>100</v>
      </c>
      <c r="AS393" s="18"/>
      <c r="AT393" s="18" t="s">
        <v>131</v>
      </c>
      <c r="AU393" s="18" t="str">
        <f t="shared" si="49"/>
        <v>po</v>
      </c>
      <c r="AV393" s="44">
        <f t="shared" si="50"/>
        <v>0.85461789593110926</v>
      </c>
      <c r="AW393" s="86">
        <f t="shared" si="51"/>
        <v>0.87445516726034811</v>
      </c>
      <c r="AX393" s="62"/>
      <c r="AY393" s="62"/>
    </row>
    <row r="394" spans="1:51" x14ac:dyDescent="0.2">
      <c r="A394" s="434" t="s">
        <v>441</v>
      </c>
      <c r="B394" s="139" t="s">
        <v>451</v>
      </c>
      <c r="C394" s="3" t="s">
        <v>167</v>
      </c>
      <c r="D394" s="3" t="s">
        <v>484</v>
      </c>
      <c r="E394" s="1"/>
      <c r="F394" s="3" t="s">
        <v>435</v>
      </c>
      <c r="G394" s="188" t="s">
        <v>415</v>
      </c>
      <c r="H394" s="78">
        <v>59.14</v>
      </c>
      <c r="I394" s="78">
        <v>39.71</v>
      </c>
      <c r="J394" s="18" t="s">
        <v>27</v>
      </c>
      <c r="K394" s="18" t="s">
        <v>27</v>
      </c>
      <c r="L394" s="2"/>
      <c r="M394" s="18" t="s">
        <v>27</v>
      </c>
      <c r="N394" s="1"/>
      <c r="O394" s="18">
        <v>1.4</v>
      </c>
      <c r="P394" s="18">
        <v>0.04</v>
      </c>
      <c r="Q394" s="2"/>
      <c r="R394" s="18">
        <v>0.02</v>
      </c>
      <c r="S394" s="2"/>
      <c r="T394" s="18" t="s">
        <v>27</v>
      </c>
      <c r="U394" s="1"/>
      <c r="V394" s="1"/>
      <c r="W394" s="1"/>
      <c r="X394" s="407">
        <v>100.31</v>
      </c>
      <c r="Y394" s="74"/>
      <c r="Z394" s="118" t="s">
        <v>85</v>
      </c>
      <c r="AA394" s="1"/>
      <c r="AB394" s="501"/>
      <c r="AC394" s="18">
        <v>45.587503197121428</v>
      </c>
      <c r="AD394" s="18">
        <v>53.321050547031177</v>
      </c>
      <c r="AE394" s="18" t="s">
        <v>27</v>
      </c>
      <c r="AF394" s="18" t="s">
        <v>27</v>
      </c>
      <c r="AG394" s="18" t="s">
        <v>27</v>
      </c>
      <c r="AH394" s="18" t="s">
        <v>27</v>
      </c>
      <c r="AI394" s="18" t="s">
        <v>27</v>
      </c>
      <c r="AJ394" s="18">
        <v>1.0268039943053202</v>
      </c>
      <c r="AK394" s="18">
        <v>2.921798243494908E-2</v>
      </c>
      <c r="AL394" s="18" t="s">
        <v>27</v>
      </c>
      <c r="AM394" s="18">
        <v>3.5424279107119282E-2</v>
      </c>
      <c r="AN394" s="18" t="s">
        <v>27</v>
      </c>
      <c r="AO394" s="18" t="s">
        <v>27</v>
      </c>
      <c r="AP394" s="18" t="s">
        <v>27</v>
      </c>
      <c r="AQ394" s="18" t="s">
        <v>27</v>
      </c>
      <c r="AR394" s="18">
        <v>100</v>
      </c>
      <c r="AS394" s="18"/>
      <c r="AT394" s="18" t="s">
        <v>131</v>
      </c>
      <c r="AU394" s="18" t="str">
        <f t="shared" si="49"/>
        <v>po</v>
      </c>
      <c r="AV394" s="44">
        <f t="shared" si="50"/>
        <v>0.85496258474711651</v>
      </c>
      <c r="AW394" s="86">
        <f t="shared" si="51"/>
        <v>0.8747675579407489</v>
      </c>
      <c r="AX394" s="62"/>
      <c r="AY394" s="62"/>
    </row>
    <row r="395" spans="1:51" x14ac:dyDescent="0.2">
      <c r="A395" s="434" t="s">
        <v>441</v>
      </c>
      <c r="B395" s="139" t="s">
        <v>451</v>
      </c>
      <c r="C395" s="3" t="s">
        <v>167</v>
      </c>
      <c r="D395" s="3" t="s">
        <v>484</v>
      </c>
      <c r="E395" s="1"/>
      <c r="F395" s="3" t="s">
        <v>406</v>
      </c>
      <c r="G395" s="188" t="s">
        <v>403</v>
      </c>
      <c r="H395" s="78">
        <v>58.71</v>
      </c>
      <c r="I395" s="78">
        <v>37.76</v>
      </c>
      <c r="J395" s="18">
        <v>0.06</v>
      </c>
      <c r="K395" s="18" t="s">
        <v>27</v>
      </c>
      <c r="L395" s="2"/>
      <c r="M395" s="18" t="s">
        <v>27</v>
      </c>
      <c r="N395" s="1"/>
      <c r="O395" s="18">
        <v>1.1399999999999999</v>
      </c>
      <c r="P395" s="18">
        <v>0.02</v>
      </c>
      <c r="Q395" s="2"/>
      <c r="R395" s="18" t="s">
        <v>27</v>
      </c>
      <c r="S395" s="2"/>
      <c r="T395" s="18" t="s">
        <v>27</v>
      </c>
      <c r="U395" s="1"/>
      <c r="V395" s="1"/>
      <c r="W395" s="1"/>
      <c r="X395" s="407">
        <v>97.69</v>
      </c>
      <c r="Y395" s="74"/>
      <c r="Z395" s="118" t="s">
        <v>85</v>
      </c>
      <c r="AA395" s="1"/>
      <c r="AB395" s="501"/>
      <c r="AC395" s="18">
        <v>46.703187918599816</v>
      </c>
      <c r="AD395" s="18">
        <v>52.323978092759269</v>
      </c>
      <c r="AE395" s="18">
        <v>9.4909793188294303E-2</v>
      </c>
      <c r="AF395" s="18" t="s">
        <v>27</v>
      </c>
      <c r="AG395" s="18" t="s">
        <v>27</v>
      </c>
      <c r="AH395" s="18" t="s">
        <v>27</v>
      </c>
      <c r="AI395" s="18" t="s">
        <v>27</v>
      </c>
      <c r="AJ395" s="18">
        <v>0.86284805457003833</v>
      </c>
      <c r="AK395" s="18">
        <v>1.5076140882584502E-2</v>
      </c>
      <c r="AL395" s="18" t="s">
        <v>27</v>
      </c>
      <c r="AM395" s="18" t="s">
        <v>27</v>
      </c>
      <c r="AN395" s="18" t="s">
        <v>27</v>
      </c>
      <c r="AO395" s="18" t="s">
        <v>27</v>
      </c>
      <c r="AP395" s="18" t="s">
        <v>27</v>
      </c>
      <c r="AQ395" s="18" t="s">
        <v>27</v>
      </c>
      <c r="AR395" s="18">
        <v>100</v>
      </c>
      <c r="AS395" s="18"/>
      <c r="AT395" s="18" t="s">
        <v>131</v>
      </c>
      <c r="AU395" s="18" t="str">
        <f t="shared" si="49"/>
        <v>po</v>
      </c>
      <c r="AV395" s="44">
        <f t="shared" si="50"/>
        <v>0.89257716291764</v>
      </c>
      <c r="AW395" s="86">
        <f t="shared" si="51"/>
        <v>0.90935578387601301</v>
      </c>
      <c r="AX395" s="62"/>
      <c r="AY395" s="62"/>
    </row>
    <row r="396" spans="1:51" x14ac:dyDescent="0.2">
      <c r="A396" s="434" t="s">
        <v>441</v>
      </c>
      <c r="B396" s="139" t="s">
        <v>451</v>
      </c>
      <c r="C396" s="3" t="s">
        <v>167</v>
      </c>
      <c r="D396" s="3" t="s">
        <v>484</v>
      </c>
      <c r="E396" s="1"/>
      <c r="F396" s="3" t="s">
        <v>406</v>
      </c>
      <c r="G396" s="188" t="s">
        <v>422</v>
      </c>
      <c r="H396" s="78">
        <v>58.8</v>
      </c>
      <c r="I396" s="78">
        <v>39.840000000000003</v>
      </c>
      <c r="J396" s="18">
        <v>0.08</v>
      </c>
      <c r="K396" s="18" t="s">
        <v>27</v>
      </c>
      <c r="L396" s="2"/>
      <c r="M396" s="18" t="s">
        <v>27</v>
      </c>
      <c r="N396" s="1"/>
      <c r="O396" s="18">
        <v>1.1499999999999999</v>
      </c>
      <c r="P396" s="18">
        <v>0.02</v>
      </c>
      <c r="Q396" s="2"/>
      <c r="R396" s="18">
        <v>0.04</v>
      </c>
      <c r="S396" s="2"/>
      <c r="T396" s="18" t="s">
        <v>27</v>
      </c>
      <c r="U396" s="1"/>
      <c r="V396" s="1"/>
      <c r="W396" s="1"/>
      <c r="X396" s="407">
        <v>99.93</v>
      </c>
      <c r="Y396" s="74"/>
      <c r="Z396" s="118" t="s">
        <v>85</v>
      </c>
      <c r="AA396" s="1"/>
      <c r="AB396" s="501"/>
      <c r="AC396" s="18">
        <v>45.383255744145821</v>
      </c>
      <c r="AD396" s="18">
        <v>53.563873524933655</v>
      </c>
      <c r="AE396" s="18">
        <v>0.12278169946098652</v>
      </c>
      <c r="AF396" s="18" t="s">
        <v>27</v>
      </c>
      <c r="AG396" s="18" t="s">
        <v>27</v>
      </c>
      <c r="AH396" s="18" t="s">
        <v>27</v>
      </c>
      <c r="AI396" s="18" t="s">
        <v>27</v>
      </c>
      <c r="AJ396" s="18">
        <v>0.8445224324224907</v>
      </c>
      <c r="AK396" s="18">
        <v>1.4627633277036403E-2</v>
      </c>
      <c r="AL396" s="18" t="s">
        <v>27</v>
      </c>
      <c r="AM396" s="18">
        <v>7.0938965760005454E-2</v>
      </c>
      <c r="AN396" s="18" t="s">
        <v>27</v>
      </c>
      <c r="AO396" s="18" t="s">
        <v>27</v>
      </c>
      <c r="AP396" s="18" t="s">
        <v>27</v>
      </c>
      <c r="AQ396" s="18" t="s">
        <v>27</v>
      </c>
      <c r="AR396" s="18">
        <v>100</v>
      </c>
      <c r="AS396" s="18"/>
      <c r="AT396" s="18" t="s">
        <v>131</v>
      </c>
      <c r="AU396" s="18" t="str">
        <f t="shared" si="49"/>
        <v>po</v>
      </c>
      <c r="AV396" s="44">
        <f t="shared" si="50"/>
        <v>0.84727359613042541</v>
      </c>
      <c r="AW396" s="86">
        <f t="shared" si="51"/>
        <v>0.86331332606705147</v>
      </c>
      <c r="AX396" s="62"/>
      <c r="AY396" s="62"/>
    </row>
    <row r="397" spans="1:51" x14ac:dyDescent="0.2">
      <c r="A397" s="434" t="s">
        <v>441</v>
      </c>
      <c r="B397" s="139" t="s">
        <v>451</v>
      </c>
      <c r="C397" s="3" t="s">
        <v>167</v>
      </c>
      <c r="D397" s="3" t="s">
        <v>484</v>
      </c>
      <c r="E397" s="1"/>
      <c r="F397" s="3" t="s">
        <v>406</v>
      </c>
      <c r="G397" s="188" t="s">
        <v>432</v>
      </c>
      <c r="H397" s="78">
        <v>59.33</v>
      </c>
      <c r="I397" s="78">
        <v>38.96</v>
      </c>
      <c r="J397" s="18" t="s">
        <v>27</v>
      </c>
      <c r="K397" s="18" t="s">
        <v>27</v>
      </c>
      <c r="L397" s="2"/>
      <c r="M397" s="18" t="s">
        <v>27</v>
      </c>
      <c r="N397" s="1"/>
      <c r="O397" s="18">
        <v>1.1599999999999999</v>
      </c>
      <c r="P397" s="18">
        <v>0.04</v>
      </c>
      <c r="Q397" s="2"/>
      <c r="R397" s="18" t="s">
        <v>27</v>
      </c>
      <c r="S397" s="2"/>
      <c r="T397" s="18" t="s">
        <v>27</v>
      </c>
      <c r="U397" s="1"/>
      <c r="V397" s="1"/>
      <c r="W397" s="1"/>
      <c r="X397" s="407">
        <v>99.49</v>
      </c>
      <c r="Y397" s="74"/>
      <c r="Z397" s="118" t="s">
        <v>85</v>
      </c>
      <c r="AA397" s="1"/>
      <c r="AB397" s="501"/>
      <c r="AC397" s="18">
        <v>46.229571204805055</v>
      </c>
      <c r="AD397" s="18">
        <v>52.880894021841428</v>
      </c>
      <c r="AE397" s="18" t="s">
        <v>27</v>
      </c>
      <c r="AF397" s="18" t="s">
        <v>27</v>
      </c>
      <c r="AG397" s="18" t="s">
        <v>27</v>
      </c>
      <c r="AH397" s="18" t="s">
        <v>27</v>
      </c>
      <c r="AI397" s="18" t="s">
        <v>27</v>
      </c>
      <c r="AJ397" s="18">
        <v>0.86000016243426902</v>
      </c>
      <c r="AK397" s="18">
        <v>2.9534610919249343E-2</v>
      </c>
      <c r="AL397" s="18" t="s">
        <v>27</v>
      </c>
      <c r="AM397" s="18" t="s">
        <v>27</v>
      </c>
      <c r="AN397" s="18" t="s">
        <v>27</v>
      </c>
      <c r="AO397" s="18" t="s">
        <v>27</v>
      </c>
      <c r="AP397" s="18" t="s">
        <v>27</v>
      </c>
      <c r="AQ397" s="18" t="s">
        <v>27</v>
      </c>
      <c r="AR397" s="18">
        <v>100</v>
      </c>
      <c r="AS397" s="18"/>
      <c r="AT397" s="18" t="s">
        <v>131</v>
      </c>
      <c r="AU397" s="18" t="str">
        <f t="shared" si="49"/>
        <v>po</v>
      </c>
      <c r="AV397" s="44">
        <f t="shared" si="50"/>
        <v>0.87422068139980436</v>
      </c>
      <c r="AW397" s="86">
        <f t="shared" si="51"/>
        <v>0.89104215898273087</v>
      </c>
      <c r="AX397" s="62"/>
      <c r="AY397" s="62"/>
    </row>
    <row r="398" spans="1:51" x14ac:dyDescent="0.2">
      <c r="A398" s="434" t="s">
        <v>441</v>
      </c>
      <c r="B398" s="139" t="s">
        <v>451</v>
      </c>
      <c r="C398" s="3" t="s">
        <v>167</v>
      </c>
      <c r="D398" s="3" t="s">
        <v>484</v>
      </c>
      <c r="E398" s="1"/>
      <c r="F398" s="3" t="s">
        <v>406</v>
      </c>
      <c r="G398" s="188" t="s">
        <v>418</v>
      </c>
      <c r="H398" s="78">
        <v>59.22</v>
      </c>
      <c r="I398" s="78">
        <v>39.64</v>
      </c>
      <c r="J398" s="18">
        <v>0.03</v>
      </c>
      <c r="K398" s="18" t="s">
        <v>27</v>
      </c>
      <c r="L398" s="2"/>
      <c r="M398" s="18" t="s">
        <v>27</v>
      </c>
      <c r="N398" s="1"/>
      <c r="O398" s="18">
        <v>1.17</v>
      </c>
      <c r="P398" s="18">
        <v>0.02</v>
      </c>
      <c r="Q398" s="2"/>
      <c r="R398" s="18" t="s">
        <v>27</v>
      </c>
      <c r="S398" s="2"/>
      <c r="T398" s="18" t="s">
        <v>27</v>
      </c>
      <c r="U398" s="1"/>
      <c r="V398" s="1"/>
      <c r="W398" s="1"/>
      <c r="X398" s="407">
        <v>100.08</v>
      </c>
      <c r="Y398" s="74"/>
      <c r="Z398" s="118" t="s">
        <v>85</v>
      </c>
      <c r="AA398" s="1"/>
      <c r="AB398" s="501"/>
      <c r="AC398" s="18">
        <v>45.742972845092858</v>
      </c>
      <c r="AD398" s="18">
        <v>53.336431127082648</v>
      </c>
      <c r="AE398" s="18">
        <v>4.6078949404035154E-2</v>
      </c>
      <c r="AF398" s="18" t="s">
        <v>27</v>
      </c>
      <c r="AG398" s="18" t="s">
        <v>27</v>
      </c>
      <c r="AH398" s="18" t="s">
        <v>27</v>
      </c>
      <c r="AI398" s="18" t="s">
        <v>27</v>
      </c>
      <c r="AJ398" s="18">
        <v>0.85987806784841248</v>
      </c>
      <c r="AK398" s="18">
        <v>1.4639010572038567E-2</v>
      </c>
      <c r="AL398" s="18" t="s">
        <v>27</v>
      </c>
      <c r="AM398" s="18" t="s">
        <v>27</v>
      </c>
      <c r="AN398" s="18" t="s">
        <v>27</v>
      </c>
      <c r="AO398" s="18" t="s">
        <v>27</v>
      </c>
      <c r="AP398" s="18" t="s">
        <v>27</v>
      </c>
      <c r="AQ398" s="18" t="s">
        <v>27</v>
      </c>
      <c r="AR398" s="18">
        <v>99.999999999999986</v>
      </c>
      <c r="AS398" s="18"/>
      <c r="AT398" s="18" t="s">
        <v>131</v>
      </c>
      <c r="AU398" s="18" t="str">
        <f t="shared" si="49"/>
        <v>po</v>
      </c>
      <c r="AV398" s="44">
        <f t="shared" si="50"/>
        <v>0.85763092652567718</v>
      </c>
      <c r="AW398" s="86">
        <f t="shared" si="51"/>
        <v>0.87402716939271063</v>
      </c>
      <c r="AX398" s="62"/>
      <c r="AY398" s="62"/>
    </row>
    <row r="399" spans="1:51" x14ac:dyDescent="0.2">
      <c r="A399" s="434" t="s">
        <v>441</v>
      </c>
      <c r="B399" s="139" t="s">
        <v>451</v>
      </c>
      <c r="C399" s="3" t="s">
        <v>167</v>
      </c>
      <c r="D399" s="3" t="s">
        <v>484</v>
      </c>
      <c r="E399" s="1"/>
      <c r="F399" s="3" t="s">
        <v>406</v>
      </c>
      <c r="G399" s="188" t="s">
        <v>433</v>
      </c>
      <c r="H399" s="78">
        <v>57.94</v>
      </c>
      <c r="I399" s="78">
        <v>38.92</v>
      </c>
      <c r="J399" s="18">
        <v>0.13</v>
      </c>
      <c r="K399" s="18" t="s">
        <v>27</v>
      </c>
      <c r="L399" s="2"/>
      <c r="M399" s="18" t="s">
        <v>27</v>
      </c>
      <c r="N399" s="1"/>
      <c r="O399" s="18">
        <v>1.18</v>
      </c>
      <c r="P399" s="18">
        <v>0.02</v>
      </c>
      <c r="Q399" s="2"/>
      <c r="R399" s="18">
        <v>7.0000000000000007E-2</v>
      </c>
      <c r="S399" s="2"/>
      <c r="T399" s="18" t="s">
        <v>27</v>
      </c>
      <c r="U399" s="1"/>
      <c r="V399" s="1"/>
      <c r="W399" s="1"/>
      <c r="X399" s="407">
        <v>98.259999999999991</v>
      </c>
      <c r="Y399" s="74"/>
      <c r="Z399" s="118" t="s">
        <v>85</v>
      </c>
      <c r="AA399" s="1"/>
      <c r="AB399" s="501"/>
      <c r="AC399" s="18">
        <v>45.515420502243678</v>
      </c>
      <c r="AD399" s="18">
        <v>53.258290705300681</v>
      </c>
      <c r="AE399" s="18">
        <v>0.20307139477888503</v>
      </c>
      <c r="AF399" s="18" t="s">
        <v>27</v>
      </c>
      <c r="AG399" s="18" t="s">
        <v>27</v>
      </c>
      <c r="AH399" s="18" t="s">
        <v>27</v>
      </c>
      <c r="AI399" s="18" t="s">
        <v>27</v>
      </c>
      <c r="AJ399" s="18">
        <v>0.8819766814490273</v>
      </c>
      <c r="AK399" s="18">
        <v>1.4887981138868802E-2</v>
      </c>
      <c r="AL399" s="18" t="s">
        <v>27</v>
      </c>
      <c r="AM399" s="18">
        <v>0.12635273508884723</v>
      </c>
      <c r="AN399" s="18" t="s">
        <v>27</v>
      </c>
      <c r="AO399" s="18" t="s">
        <v>27</v>
      </c>
      <c r="AP399" s="18" t="s">
        <v>27</v>
      </c>
      <c r="AQ399" s="18" t="s">
        <v>27</v>
      </c>
      <c r="AR399" s="18">
        <v>99.999999999999986</v>
      </c>
      <c r="AS399" s="18"/>
      <c r="AT399" s="18" t="s">
        <v>131</v>
      </c>
      <c r="AU399" s="18" t="str">
        <f t="shared" si="49"/>
        <v>po</v>
      </c>
      <c r="AV399" s="44">
        <f t="shared" si="50"/>
        <v>0.85461662211614364</v>
      </c>
      <c r="AW399" s="86">
        <f t="shared" si="51"/>
        <v>0.87145652911861593</v>
      </c>
      <c r="AX399" s="62"/>
      <c r="AY399" s="62"/>
    </row>
    <row r="400" spans="1:51" x14ac:dyDescent="0.2">
      <c r="A400" s="434" t="s">
        <v>441</v>
      </c>
      <c r="B400" s="139" t="s">
        <v>451</v>
      </c>
      <c r="C400" s="3" t="s">
        <v>167</v>
      </c>
      <c r="D400" s="3" t="s">
        <v>484</v>
      </c>
      <c r="E400" s="1"/>
      <c r="F400" s="3" t="s">
        <v>406</v>
      </c>
      <c r="G400" s="188" t="s">
        <v>429</v>
      </c>
      <c r="H400" s="78">
        <v>59.04</v>
      </c>
      <c r="I400" s="78">
        <v>38.83</v>
      </c>
      <c r="J400" s="18">
        <v>0.03</v>
      </c>
      <c r="K400" s="18" t="s">
        <v>27</v>
      </c>
      <c r="L400" s="2"/>
      <c r="M400" s="18" t="s">
        <v>27</v>
      </c>
      <c r="N400" s="1"/>
      <c r="O400" s="18">
        <v>1.18</v>
      </c>
      <c r="P400" s="18">
        <v>0.02</v>
      </c>
      <c r="Q400" s="2"/>
      <c r="R400" s="18" t="s">
        <v>27</v>
      </c>
      <c r="S400" s="2"/>
      <c r="T400" s="18" t="s">
        <v>27</v>
      </c>
      <c r="U400" s="1"/>
      <c r="V400" s="1"/>
      <c r="W400" s="1"/>
      <c r="X400" s="407">
        <v>99.100000000000009</v>
      </c>
      <c r="Y400" s="74"/>
      <c r="Z400" s="118" t="s">
        <v>85</v>
      </c>
      <c r="AA400" s="1"/>
      <c r="AB400" s="501"/>
      <c r="AC400" s="18">
        <v>46.167904451932266</v>
      </c>
      <c r="AD400" s="18">
        <v>52.892674557324511</v>
      </c>
      <c r="AE400" s="18">
        <v>4.6648791722215713E-2</v>
      </c>
      <c r="AF400" s="18" t="s">
        <v>27</v>
      </c>
      <c r="AG400" s="18" t="s">
        <v>27</v>
      </c>
      <c r="AH400" s="18" t="s">
        <v>27</v>
      </c>
      <c r="AI400" s="18" t="s">
        <v>27</v>
      </c>
      <c r="AJ400" s="18">
        <v>0.87795215290391149</v>
      </c>
      <c r="AK400" s="18">
        <v>1.4820046117078786E-2</v>
      </c>
      <c r="AL400" s="18" t="s">
        <v>27</v>
      </c>
      <c r="AM400" s="18" t="s">
        <v>27</v>
      </c>
      <c r="AN400" s="18" t="s">
        <v>27</v>
      </c>
      <c r="AO400" s="18" t="s">
        <v>27</v>
      </c>
      <c r="AP400" s="18" t="s">
        <v>27</v>
      </c>
      <c r="AQ400" s="18" t="s">
        <v>27</v>
      </c>
      <c r="AR400" s="18">
        <v>99.999999999999986</v>
      </c>
      <c r="AS400" s="18"/>
      <c r="AT400" s="18" t="s">
        <v>131</v>
      </c>
      <c r="AU400" s="18" t="str">
        <f t="shared" si="49"/>
        <v>po</v>
      </c>
      <c r="AV400" s="44">
        <f t="shared" si="50"/>
        <v>0.87286008579309005</v>
      </c>
      <c r="AW400" s="86">
        <f t="shared" si="51"/>
        <v>0.88973902425655182</v>
      </c>
      <c r="AX400" s="62"/>
      <c r="AY400" s="62"/>
    </row>
    <row r="401" spans="1:51" x14ac:dyDescent="0.2">
      <c r="A401" s="434" t="s">
        <v>441</v>
      </c>
      <c r="B401" s="139" t="s">
        <v>451</v>
      </c>
      <c r="C401" s="3" t="s">
        <v>167</v>
      </c>
      <c r="D401" s="3" t="s">
        <v>484</v>
      </c>
      <c r="E401" s="1"/>
      <c r="F401" s="3" t="s">
        <v>406</v>
      </c>
      <c r="G401" s="188" t="s">
        <v>428</v>
      </c>
      <c r="H401" s="78">
        <v>58.83</v>
      </c>
      <c r="I401" s="78">
        <v>39.299999999999997</v>
      </c>
      <c r="J401" s="18">
        <v>0.05</v>
      </c>
      <c r="K401" s="18" t="s">
        <v>27</v>
      </c>
      <c r="L401" s="2"/>
      <c r="M401" s="18" t="s">
        <v>27</v>
      </c>
      <c r="N401" s="1"/>
      <c r="O401" s="18">
        <v>1.18</v>
      </c>
      <c r="P401" s="18">
        <v>0.02</v>
      </c>
      <c r="Q401" s="2"/>
      <c r="R401" s="18" t="s">
        <v>27</v>
      </c>
      <c r="S401" s="2"/>
      <c r="T401" s="18" t="s">
        <v>27</v>
      </c>
      <c r="U401" s="1"/>
      <c r="V401" s="1"/>
      <c r="W401" s="1"/>
      <c r="X401" s="407">
        <v>99.38</v>
      </c>
      <c r="Y401" s="74"/>
      <c r="Z401" s="118" t="s">
        <v>85</v>
      </c>
      <c r="AA401" s="1"/>
      <c r="AB401" s="501"/>
      <c r="AC401" s="18">
        <v>45.771581969000621</v>
      </c>
      <c r="AD401" s="18">
        <v>53.262794515941806</v>
      </c>
      <c r="AE401" s="18">
        <v>7.7355715903297859E-2</v>
      </c>
      <c r="AF401" s="18" t="s">
        <v>27</v>
      </c>
      <c r="AG401" s="18" t="s">
        <v>27</v>
      </c>
      <c r="AH401" s="18" t="s">
        <v>27</v>
      </c>
      <c r="AI401" s="18" t="s">
        <v>27</v>
      </c>
      <c r="AJ401" s="18">
        <v>0.87352252621429183</v>
      </c>
      <c r="AK401" s="18">
        <v>1.4745272939970589E-2</v>
      </c>
      <c r="AL401" s="18" t="s">
        <v>27</v>
      </c>
      <c r="AM401" s="18" t="s">
        <v>27</v>
      </c>
      <c r="AN401" s="18" t="s">
        <v>27</v>
      </c>
      <c r="AO401" s="18" t="s">
        <v>27</v>
      </c>
      <c r="AP401" s="18" t="s">
        <v>27</v>
      </c>
      <c r="AQ401" s="18" t="s">
        <v>27</v>
      </c>
      <c r="AR401" s="18">
        <v>99.999999999999986</v>
      </c>
      <c r="AS401" s="18"/>
      <c r="AT401" s="18" t="s">
        <v>131</v>
      </c>
      <c r="AU401" s="18" t="str">
        <f t="shared" si="49"/>
        <v>po</v>
      </c>
      <c r="AV401" s="44">
        <f t="shared" si="50"/>
        <v>0.85935374561131916</v>
      </c>
      <c r="AW401" s="86">
        <f t="shared" si="51"/>
        <v>0.87603082399646481</v>
      </c>
      <c r="AX401" s="62"/>
      <c r="AY401" s="62"/>
    </row>
    <row r="402" spans="1:51" x14ac:dyDescent="0.2">
      <c r="A402" s="434" t="s">
        <v>441</v>
      </c>
      <c r="B402" s="139" t="s">
        <v>451</v>
      </c>
      <c r="C402" s="3" t="s">
        <v>167</v>
      </c>
      <c r="D402" s="3" t="s">
        <v>484</v>
      </c>
      <c r="E402" s="1"/>
      <c r="F402" s="3" t="s">
        <v>406</v>
      </c>
      <c r="G402" s="188" t="s">
        <v>425</v>
      </c>
      <c r="H402" s="78">
        <v>58.78</v>
      </c>
      <c r="I402" s="78">
        <v>37.520000000000003</v>
      </c>
      <c r="J402" s="18" t="s">
        <v>27</v>
      </c>
      <c r="K402" s="18" t="s">
        <v>27</v>
      </c>
      <c r="L402" s="2"/>
      <c r="M402" s="18" t="s">
        <v>27</v>
      </c>
      <c r="N402" s="1"/>
      <c r="O402" s="18">
        <v>1.19</v>
      </c>
      <c r="P402" s="18">
        <v>0.04</v>
      </c>
      <c r="Q402" s="2"/>
      <c r="R402" s="18">
        <v>0.02</v>
      </c>
      <c r="S402" s="2"/>
      <c r="T402" s="18" t="s">
        <v>27</v>
      </c>
      <c r="U402" s="1"/>
      <c r="V402" s="1"/>
      <c r="W402" s="1"/>
      <c r="X402" s="407">
        <v>97.550000000000011</v>
      </c>
      <c r="Y402" s="74"/>
      <c r="Z402" s="118" t="s">
        <v>85</v>
      </c>
      <c r="AA402" s="1"/>
      <c r="AB402" s="501"/>
      <c r="AC402" s="18">
        <v>46.891253598791828</v>
      </c>
      <c r="AD402" s="18">
        <v>52.138605955914599</v>
      </c>
      <c r="AE402" s="18" t="s">
        <v>27</v>
      </c>
      <c r="AF402" s="18" t="s">
        <v>27</v>
      </c>
      <c r="AG402" s="18" t="s">
        <v>27</v>
      </c>
      <c r="AH402" s="18" t="s">
        <v>27</v>
      </c>
      <c r="AI402" s="18" t="s">
        <v>27</v>
      </c>
      <c r="AJ402" s="18">
        <v>0.90324226307626609</v>
      </c>
      <c r="AK402" s="18">
        <v>3.0237647420231249E-2</v>
      </c>
      <c r="AL402" s="18" t="s">
        <v>27</v>
      </c>
      <c r="AM402" s="18">
        <v>3.666053479708048E-2</v>
      </c>
      <c r="AN402" s="18" t="s">
        <v>27</v>
      </c>
      <c r="AO402" s="18" t="s">
        <v>27</v>
      </c>
      <c r="AP402" s="18" t="s">
        <v>27</v>
      </c>
      <c r="AQ402" s="18" t="s">
        <v>27</v>
      </c>
      <c r="AR402" s="18">
        <v>100.00000000000001</v>
      </c>
      <c r="AS402" s="18"/>
      <c r="AT402" s="18" t="s">
        <v>131</v>
      </c>
      <c r="AU402" s="18" t="str">
        <f t="shared" si="49"/>
        <v>po</v>
      </c>
      <c r="AV402" s="44">
        <f t="shared" si="50"/>
        <v>0.89935763987323269</v>
      </c>
      <c r="AW402" s="86">
        <f t="shared" si="51"/>
        <v>0.91726145401214143</v>
      </c>
      <c r="AX402" s="62"/>
      <c r="AY402" s="62"/>
    </row>
    <row r="403" spans="1:51" x14ac:dyDescent="0.2">
      <c r="A403" s="434" t="s">
        <v>441</v>
      </c>
      <c r="B403" s="139" t="s">
        <v>451</v>
      </c>
      <c r="C403" s="3" t="s">
        <v>167</v>
      </c>
      <c r="D403" s="3" t="s">
        <v>484</v>
      </c>
      <c r="E403" s="1"/>
      <c r="F403" s="3" t="s">
        <v>406</v>
      </c>
      <c r="G403" s="188" t="s">
        <v>398</v>
      </c>
      <c r="H403" s="78">
        <v>58.56</v>
      </c>
      <c r="I403" s="78">
        <v>38.18</v>
      </c>
      <c r="J403" s="18">
        <v>0.04</v>
      </c>
      <c r="K403" s="18" t="s">
        <v>27</v>
      </c>
      <c r="L403" s="2"/>
      <c r="M403" s="18" t="s">
        <v>27</v>
      </c>
      <c r="N403" s="1"/>
      <c r="O403" s="18">
        <v>1.19</v>
      </c>
      <c r="P403" s="18">
        <v>0.05</v>
      </c>
      <c r="Q403" s="2"/>
      <c r="R403" s="18" t="s">
        <v>27</v>
      </c>
      <c r="S403" s="2"/>
      <c r="T403" s="18" t="s">
        <v>27</v>
      </c>
      <c r="U403" s="1"/>
      <c r="V403" s="1"/>
      <c r="W403" s="1"/>
      <c r="X403" s="407">
        <v>98.02000000000001</v>
      </c>
      <c r="Y403" s="74"/>
      <c r="Z403" s="118" t="s">
        <v>85</v>
      </c>
      <c r="AA403" s="1"/>
      <c r="AB403" s="501"/>
      <c r="AC403" s="18">
        <v>46.356028415106849</v>
      </c>
      <c r="AD403" s="18">
        <v>52.647214747892832</v>
      </c>
      <c r="AE403" s="18">
        <v>6.296373386771871E-2</v>
      </c>
      <c r="AF403" s="18" t="s">
        <v>27</v>
      </c>
      <c r="AG403" s="18" t="s">
        <v>27</v>
      </c>
      <c r="AH403" s="18" t="s">
        <v>27</v>
      </c>
      <c r="AI403" s="18" t="s">
        <v>27</v>
      </c>
      <c r="AJ403" s="18">
        <v>0.89628708990695904</v>
      </c>
      <c r="AK403" s="18">
        <v>3.7506013225633607E-2</v>
      </c>
      <c r="AL403" s="18" t="s">
        <v>27</v>
      </c>
      <c r="AM403" s="18" t="s">
        <v>27</v>
      </c>
      <c r="AN403" s="18" t="s">
        <v>27</v>
      </c>
      <c r="AO403" s="18" t="s">
        <v>27</v>
      </c>
      <c r="AP403" s="18" t="s">
        <v>27</v>
      </c>
      <c r="AQ403" s="18" t="s">
        <v>27</v>
      </c>
      <c r="AR403" s="18">
        <v>100</v>
      </c>
      <c r="AS403" s="18"/>
      <c r="AT403" s="18" t="s">
        <v>131</v>
      </c>
      <c r="AU403" s="18" t="str">
        <f t="shared" si="49"/>
        <v>po</v>
      </c>
      <c r="AV403" s="44">
        <f t="shared" si="50"/>
        <v>0.88050295988283434</v>
      </c>
      <c r="AW403" s="86">
        <f t="shared" si="51"/>
        <v>0.89823975959017233</v>
      </c>
      <c r="AX403" s="62"/>
      <c r="AY403" s="62"/>
    </row>
    <row r="404" spans="1:51" x14ac:dyDescent="0.2">
      <c r="A404" s="434" t="s">
        <v>441</v>
      </c>
      <c r="B404" s="139" t="s">
        <v>451</v>
      </c>
      <c r="C404" s="3" t="s">
        <v>167</v>
      </c>
      <c r="D404" s="3" t="s">
        <v>484</v>
      </c>
      <c r="E404" s="1"/>
      <c r="F404" s="3" t="s">
        <v>406</v>
      </c>
      <c r="G404" s="188" t="s">
        <v>424</v>
      </c>
      <c r="H404" s="78">
        <v>58.91</v>
      </c>
      <c r="I404" s="78">
        <v>38.21</v>
      </c>
      <c r="J404" s="18">
        <v>0.08</v>
      </c>
      <c r="K404" s="18" t="s">
        <v>27</v>
      </c>
      <c r="L404" s="2"/>
      <c r="M404" s="18" t="s">
        <v>27</v>
      </c>
      <c r="N404" s="1"/>
      <c r="O404" s="18">
        <v>1.19</v>
      </c>
      <c r="P404" s="18">
        <v>0.02</v>
      </c>
      <c r="Q404" s="2"/>
      <c r="R404" s="18">
        <v>0.06</v>
      </c>
      <c r="S404" s="2"/>
      <c r="T404" s="18" t="s">
        <v>27</v>
      </c>
      <c r="U404" s="1"/>
      <c r="V404" s="1"/>
      <c r="W404" s="1"/>
      <c r="X404" s="407">
        <v>98.47</v>
      </c>
      <c r="Y404" s="74"/>
      <c r="Z404" s="118" t="s">
        <v>85</v>
      </c>
      <c r="AA404" s="1"/>
      <c r="AB404" s="501"/>
      <c r="AC404" s="18">
        <v>46.415851576541058</v>
      </c>
      <c r="AD404" s="18">
        <v>52.443136925545389</v>
      </c>
      <c r="AE404" s="18">
        <v>0.12534084490433134</v>
      </c>
      <c r="AF404" s="18" t="s">
        <v>27</v>
      </c>
      <c r="AG404" s="18" t="s">
        <v>27</v>
      </c>
      <c r="AH404" s="18" t="s">
        <v>27</v>
      </c>
      <c r="AI404" s="18" t="s">
        <v>27</v>
      </c>
      <c r="AJ404" s="18">
        <v>0.8921118096474554</v>
      </c>
      <c r="AK404" s="18">
        <v>1.4932517809602608E-2</v>
      </c>
      <c r="AL404" s="18" t="s">
        <v>27</v>
      </c>
      <c r="AM404" s="18">
        <v>0.10862632555216965</v>
      </c>
      <c r="AN404" s="18" t="s">
        <v>27</v>
      </c>
      <c r="AO404" s="18" t="s">
        <v>27</v>
      </c>
      <c r="AP404" s="18" t="s">
        <v>27</v>
      </c>
      <c r="AQ404" s="18" t="s">
        <v>27</v>
      </c>
      <c r="AR404" s="18">
        <v>100</v>
      </c>
      <c r="AS404" s="18"/>
      <c r="AT404" s="18" t="s">
        <v>131</v>
      </c>
      <c r="AU404" s="18" t="str">
        <f t="shared" si="49"/>
        <v>po</v>
      </c>
      <c r="AV404" s="44">
        <f t="shared" si="50"/>
        <v>0.88507008347800797</v>
      </c>
      <c r="AW404" s="86">
        <f t="shared" si="51"/>
        <v>0.90236585143988268</v>
      </c>
      <c r="AX404" s="62"/>
      <c r="AY404" s="62"/>
    </row>
    <row r="405" spans="1:51" x14ac:dyDescent="0.2">
      <c r="A405" s="434" t="s">
        <v>441</v>
      </c>
      <c r="B405" s="139" t="s">
        <v>451</v>
      </c>
      <c r="C405" s="3" t="s">
        <v>167</v>
      </c>
      <c r="D405" s="3" t="s">
        <v>484</v>
      </c>
      <c r="E405" s="1"/>
      <c r="F405" s="3" t="s">
        <v>406</v>
      </c>
      <c r="G405" s="188" t="s">
        <v>417</v>
      </c>
      <c r="H405" s="78">
        <v>59.13</v>
      </c>
      <c r="I405" s="78">
        <v>39.72</v>
      </c>
      <c r="J405" s="18">
        <v>0.04</v>
      </c>
      <c r="K405" s="18" t="s">
        <v>27</v>
      </c>
      <c r="L405" s="2"/>
      <c r="M405" s="18" t="s">
        <v>27</v>
      </c>
      <c r="N405" s="1"/>
      <c r="O405" s="18">
        <v>1.19</v>
      </c>
      <c r="P405" s="18" t="s">
        <v>27</v>
      </c>
      <c r="Q405" s="2"/>
      <c r="R405" s="18" t="s">
        <v>27</v>
      </c>
      <c r="S405" s="2"/>
      <c r="T405" s="18" t="s">
        <v>27</v>
      </c>
      <c r="U405" s="1"/>
      <c r="V405" s="1"/>
      <c r="W405" s="1"/>
      <c r="X405" s="407">
        <v>100.08</v>
      </c>
      <c r="Y405" s="74"/>
      <c r="Z405" s="118" t="s">
        <v>85</v>
      </c>
      <c r="AA405" s="1"/>
      <c r="AB405" s="501"/>
      <c r="AC405" s="18">
        <v>45.649012866431768</v>
      </c>
      <c r="AD405" s="18">
        <v>53.415472597276178</v>
      </c>
      <c r="AE405" s="18">
        <v>6.1405720831896382E-2</v>
      </c>
      <c r="AF405" s="18" t="s">
        <v>27</v>
      </c>
      <c r="AG405" s="18" t="s">
        <v>27</v>
      </c>
      <c r="AH405" s="18" t="s">
        <v>27</v>
      </c>
      <c r="AI405" s="18" t="s">
        <v>27</v>
      </c>
      <c r="AJ405" s="18">
        <v>0.87410881546014696</v>
      </c>
      <c r="AK405" s="18" t="s">
        <v>27</v>
      </c>
      <c r="AL405" s="18" t="s">
        <v>27</v>
      </c>
      <c r="AM405" s="18" t="s">
        <v>27</v>
      </c>
      <c r="AN405" s="18" t="s">
        <v>27</v>
      </c>
      <c r="AO405" s="18" t="s">
        <v>27</v>
      </c>
      <c r="AP405" s="18" t="s">
        <v>27</v>
      </c>
      <c r="AQ405" s="18" t="s">
        <v>27</v>
      </c>
      <c r="AR405" s="18">
        <v>99.999999999999986</v>
      </c>
      <c r="AS405" s="18"/>
      <c r="AT405" s="18" t="s">
        <v>131</v>
      </c>
      <c r="AU405" s="18" t="str">
        <f t="shared" si="49"/>
        <v>po</v>
      </c>
      <c r="AV405" s="44">
        <f t="shared" si="50"/>
        <v>0.85460280789052789</v>
      </c>
      <c r="AW405" s="86">
        <f t="shared" si="51"/>
        <v>0.87096714528112729</v>
      </c>
      <c r="AX405" s="62"/>
      <c r="AY405" s="62"/>
    </row>
    <row r="406" spans="1:51" x14ac:dyDescent="0.2">
      <c r="A406" s="434" t="s">
        <v>441</v>
      </c>
      <c r="B406" s="139" t="s">
        <v>451</v>
      </c>
      <c r="C406" s="3" t="s">
        <v>167</v>
      </c>
      <c r="D406" s="3" t="s">
        <v>484</v>
      </c>
      <c r="E406" s="1"/>
      <c r="F406" s="3" t="s">
        <v>406</v>
      </c>
      <c r="G406" s="188" t="s">
        <v>430</v>
      </c>
      <c r="H406" s="78">
        <v>58.96</v>
      </c>
      <c r="I406" s="78">
        <v>38.49</v>
      </c>
      <c r="J406" s="18">
        <v>0.04</v>
      </c>
      <c r="K406" s="18" t="s">
        <v>27</v>
      </c>
      <c r="L406" s="2"/>
      <c r="M406" s="18" t="s">
        <v>27</v>
      </c>
      <c r="N406" s="1"/>
      <c r="O406" s="18">
        <v>1.2</v>
      </c>
      <c r="P406" s="18">
        <v>0.02</v>
      </c>
      <c r="Q406" s="2"/>
      <c r="R406" s="18">
        <v>0.03</v>
      </c>
      <c r="S406" s="2"/>
      <c r="T406" s="18" t="s">
        <v>27</v>
      </c>
      <c r="U406" s="1"/>
      <c r="V406" s="1"/>
      <c r="W406" s="1"/>
      <c r="X406" s="407">
        <v>98.740000000000009</v>
      </c>
      <c r="Y406" s="74"/>
      <c r="Z406" s="118" t="s">
        <v>85</v>
      </c>
      <c r="AA406" s="1"/>
      <c r="AB406" s="501"/>
      <c r="AC406" s="18">
        <v>46.309738204442311</v>
      </c>
      <c r="AD406" s="18">
        <v>52.661968126663304</v>
      </c>
      <c r="AE406" s="18">
        <v>6.2474123714026573E-2</v>
      </c>
      <c r="AF406" s="18" t="s">
        <v>27</v>
      </c>
      <c r="AG406" s="18" t="s">
        <v>27</v>
      </c>
      <c r="AH406" s="18" t="s">
        <v>27</v>
      </c>
      <c r="AI406" s="18" t="s">
        <v>27</v>
      </c>
      <c r="AJ406" s="18">
        <v>0.89679075861241064</v>
      </c>
      <c r="AK406" s="18">
        <v>1.488574559571651E-2</v>
      </c>
      <c r="AL406" s="18" t="s">
        <v>27</v>
      </c>
      <c r="AM406" s="18">
        <v>5.4143040972207936E-2</v>
      </c>
      <c r="AN406" s="18" t="s">
        <v>27</v>
      </c>
      <c r="AO406" s="18" t="s">
        <v>27</v>
      </c>
      <c r="AP406" s="18" t="s">
        <v>27</v>
      </c>
      <c r="AQ406" s="18" t="s">
        <v>27</v>
      </c>
      <c r="AR406" s="18">
        <v>99.999999999999986</v>
      </c>
      <c r="AS406" s="18"/>
      <c r="AT406" s="18" t="s">
        <v>131</v>
      </c>
      <c r="AU406" s="18" t="str">
        <f t="shared" si="49"/>
        <v>po</v>
      </c>
      <c r="AV406" s="44">
        <f t="shared" si="50"/>
        <v>0.87937727836258384</v>
      </c>
      <c r="AW406" s="86">
        <f t="shared" si="51"/>
        <v>0.89668913617267088</v>
      </c>
      <c r="AX406" s="62"/>
      <c r="AY406" s="62"/>
    </row>
    <row r="407" spans="1:51" x14ac:dyDescent="0.2">
      <c r="A407" s="434" t="s">
        <v>441</v>
      </c>
      <c r="B407" s="139" t="s">
        <v>451</v>
      </c>
      <c r="C407" s="3" t="s">
        <v>167</v>
      </c>
      <c r="D407" s="3" t="s">
        <v>484</v>
      </c>
      <c r="E407" s="1"/>
      <c r="F407" s="3" t="s">
        <v>406</v>
      </c>
      <c r="G407" s="188" t="s">
        <v>415</v>
      </c>
      <c r="H407" s="78">
        <v>59.02</v>
      </c>
      <c r="I407" s="78">
        <v>39.69</v>
      </c>
      <c r="J407" s="18">
        <v>0.06</v>
      </c>
      <c r="K407" s="18" t="s">
        <v>27</v>
      </c>
      <c r="L407" s="2"/>
      <c r="M407" s="18" t="s">
        <v>27</v>
      </c>
      <c r="N407" s="1"/>
      <c r="O407" s="18">
        <v>1.2</v>
      </c>
      <c r="P407" s="18">
        <v>0.04</v>
      </c>
      <c r="Q407" s="2"/>
      <c r="R407" s="18" t="s">
        <v>27</v>
      </c>
      <c r="S407" s="2"/>
      <c r="T407" s="18" t="s">
        <v>27</v>
      </c>
      <c r="U407" s="1"/>
      <c r="V407" s="1"/>
      <c r="W407" s="1"/>
      <c r="X407" s="407">
        <v>100.01000000000002</v>
      </c>
      <c r="Y407" s="74"/>
      <c r="Z407" s="118" t="s">
        <v>85</v>
      </c>
      <c r="AA407" s="1"/>
      <c r="AB407" s="501"/>
      <c r="AC407" s="18">
        <v>45.590513433897563</v>
      </c>
      <c r="AD407" s="18">
        <v>53.406079843955112</v>
      </c>
      <c r="AE407" s="18">
        <v>9.2161993326647693E-2</v>
      </c>
      <c r="AF407" s="18" t="s">
        <v>27</v>
      </c>
      <c r="AG407" s="18" t="s">
        <v>27</v>
      </c>
      <c r="AH407" s="18" t="s">
        <v>27</v>
      </c>
      <c r="AI407" s="18" t="s">
        <v>27</v>
      </c>
      <c r="AJ407" s="18">
        <v>0.88196540687217762</v>
      </c>
      <c r="AK407" s="18">
        <v>2.9279321948490363E-2</v>
      </c>
      <c r="AL407" s="18" t="s">
        <v>27</v>
      </c>
      <c r="AM407" s="18" t="s">
        <v>27</v>
      </c>
      <c r="AN407" s="18" t="s">
        <v>27</v>
      </c>
      <c r="AO407" s="18" t="s">
        <v>27</v>
      </c>
      <c r="AP407" s="18" t="s">
        <v>27</v>
      </c>
      <c r="AQ407" s="18" t="s">
        <v>27</v>
      </c>
      <c r="AR407" s="18">
        <v>99.999999999999986</v>
      </c>
      <c r="AS407" s="18"/>
      <c r="AT407" s="18" t="s">
        <v>131</v>
      </c>
      <c r="AU407" s="18" t="str">
        <f t="shared" si="49"/>
        <v>po</v>
      </c>
      <c r="AV407" s="44">
        <f t="shared" si="50"/>
        <v>0.85365774022557894</v>
      </c>
      <c r="AW407" s="86">
        <f t="shared" si="51"/>
        <v>0.87072030560171587</v>
      </c>
      <c r="AX407" s="62"/>
      <c r="AY407" s="62"/>
    </row>
    <row r="408" spans="1:51" x14ac:dyDescent="0.2">
      <c r="A408" s="434" t="s">
        <v>441</v>
      </c>
      <c r="B408" s="139" t="s">
        <v>451</v>
      </c>
      <c r="C408" s="3" t="s">
        <v>167</v>
      </c>
      <c r="D408" s="3" t="s">
        <v>484</v>
      </c>
      <c r="E408" s="1"/>
      <c r="F408" s="3" t="s">
        <v>406</v>
      </c>
      <c r="G408" s="188" t="s">
        <v>419</v>
      </c>
      <c r="H408" s="78">
        <v>59.25</v>
      </c>
      <c r="I408" s="78">
        <v>39.65</v>
      </c>
      <c r="J408" s="18" t="s">
        <v>27</v>
      </c>
      <c r="K408" s="18" t="s">
        <v>27</v>
      </c>
      <c r="L408" s="2"/>
      <c r="M408" s="18" t="s">
        <v>27</v>
      </c>
      <c r="N408" s="1"/>
      <c r="O408" s="18">
        <v>1.2</v>
      </c>
      <c r="P408" s="18">
        <v>0.04</v>
      </c>
      <c r="Q408" s="2"/>
      <c r="R408" s="18" t="s">
        <v>27</v>
      </c>
      <c r="S408" s="2"/>
      <c r="T408" s="18" t="s">
        <v>27</v>
      </c>
      <c r="U408" s="1"/>
      <c r="V408" s="1"/>
      <c r="W408" s="1"/>
      <c r="X408" s="407">
        <v>100.14000000000001</v>
      </c>
      <c r="Y408" s="74"/>
      <c r="Z408" s="118" t="s">
        <v>85</v>
      </c>
      <c r="AA408" s="1"/>
      <c r="AB408" s="501"/>
      <c r="AC408" s="18">
        <v>45.753684033499972</v>
      </c>
      <c r="AD408" s="18">
        <v>53.335359831331274</v>
      </c>
      <c r="AE408" s="18" t="s">
        <v>27</v>
      </c>
      <c r="AF408" s="18" t="s">
        <v>27</v>
      </c>
      <c r="AG408" s="18" t="s">
        <v>27</v>
      </c>
      <c r="AH408" s="18" t="s">
        <v>27</v>
      </c>
      <c r="AI408" s="18" t="s">
        <v>27</v>
      </c>
      <c r="AJ408" s="18">
        <v>0.88168608606011301</v>
      </c>
      <c r="AK408" s="18">
        <v>2.9270049108626541E-2</v>
      </c>
      <c r="AL408" s="18" t="s">
        <v>27</v>
      </c>
      <c r="AM408" s="18" t="s">
        <v>27</v>
      </c>
      <c r="AN408" s="18" t="s">
        <v>27</v>
      </c>
      <c r="AO408" s="18" t="s">
        <v>27</v>
      </c>
      <c r="AP408" s="18" t="s">
        <v>27</v>
      </c>
      <c r="AQ408" s="18" t="s">
        <v>27</v>
      </c>
      <c r="AR408" s="18">
        <v>99.999999999999986</v>
      </c>
      <c r="AS408" s="18"/>
      <c r="AT408" s="18" t="s">
        <v>131</v>
      </c>
      <c r="AU408" s="18" t="str">
        <f t="shared" si="49"/>
        <v>po</v>
      </c>
      <c r="AV408" s="44">
        <f t="shared" si="50"/>
        <v>0.85784898007986199</v>
      </c>
      <c r="AW408" s="86">
        <f t="shared" si="51"/>
        <v>0.87492875863670616</v>
      </c>
      <c r="AX408" s="62"/>
      <c r="AY408" s="62"/>
    </row>
    <row r="409" spans="1:51" x14ac:dyDescent="0.2">
      <c r="A409" s="434" t="s">
        <v>441</v>
      </c>
      <c r="B409" s="139" t="s">
        <v>451</v>
      </c>
      <c r="C409" s="3" t="s">
        <v>167</v>
      </c>
      <c r="D409" s="3" t="s">
        <v>484</v>
      </c>
      <c r="E409" s="1"/>
      <c r="F409" s="3" t="s">
        <v>406</v>
      </c>
      <c r="G409" s="188" t="s">
        <v>427</v>
      </c>
      <c r="H409" s="78">
        <v>58.78</v>
      </c>
      <c r="I409" s="78">
        <v>39.520000000000003</v>
      </c>
      <c r="J409" s="18">
        <v>0.03</v>
      </c>
      <c r="K409" s="18" t="s">
        <v>27</v>
      </c>
      <c r="L409" s="2"/>
      <c r="M409" s="18" t="s">
        <v>27</v>
      </c>
      <c r="N409" s="1"/>
      <c r="O409" s="18">
        <v>1.23</v>
      </c>
      <c r="P409" s="18">
        <v>0.03</v>
      </c>
      <c r="Q409" s="2"/>
      <c r="R409" s="18" t="s">
        <v>27</v>
      </c>
      <c r="S409" s="2"/>
      <c r="T409" s="18" t="s">
        <v>27</v>
      </c>
      <c r="U409" s="1"/>
      <c r="V409" s="1"/>
      <c r="W409" s="1"/>
      <c r="X409" s="407">
        <v>99.590000000000018</v>
      </c>
      <c r="Y409" s="74"/>
      <c r="Z409" s="118" t="s">
        <v>85</v>
      </c>
      <c r="AA409" s="1"/>
      <c r="AB409" s="501"/>
      <c r="AC409" s="18">
        <v>45.608303969268363</v>
      </c>
      <c r="AD409" s="18">
        <v>53.41529121057809</v>
      </c>
      <c r="AE409" s="18">
        <v>4.6287201715052281E-2</v>
      </c>
      <c r="AF409" s="18" t="s">
        <v>27</v>
      </c>
      <c r="AG409" s="18" t="s">
        <v>27</v>
      </c>
      <c r="AH409" s="18" t="s">
        <v>27</v>
      </c>
      <c r="AI409" s="18" t="s">
        <v>27</v>
      </c>
      <c r="AJ409" s="18">
        <v>0.90805986178321008</v>
      </c>
      <c r="AK409" s="18">
        <v>2.2057756655278503E-2</v>
      </c>
      <c r="AL409" s="18" t="s">
        <v>27</v>
      </c>
      <c r="AM409" s="18" t="s">
        <v>27</v>
      </c>
      <c r="AN409" s="18" t="s">
        <v>27</v>
      </c>
      <c r="AO409" s="18" t="s">
        <v>27</v>
      </c>
      <c r="AP409" s="18" t="s">
        <v>27</v>
      </c>
      <c r="AQ409" s="18" t="s">
        <v>27</v>
      </c>
      <c r="AR409" s="18">
        <v>99.999999999999986</v>
      </c>
      <c r="AS409" s="18"/>
      <c r="AT409" s="18" t="s">
        <v>131</v>
      </c>
      <c r="AU409" s="18" t="str">
        <f t="shared" si="49"/>
        <v>po</v>
      </c>
      <c r="AV409" s="44">
        <f t="shared" si="50"/>
        <v>0.85384358927236048</v>
      </c>
      <c r="AW409" s="86">
        <f t="shared" si="51"/>
        <v>0.87125653596531583</v>
      </c>
      <c r="AX409" s="62"/>
      <c r="AY409" s="62"/>
    </row>
    <row r="410" spans="1:51" x14ac:dyDescent="0.2">
      <c r="A410" s="434" t="s">
        <v>441</v>
      </c>
      <c r="B410" s="139" t="s">
        <v>451</v>
      </c>
      <c r="C410" s="3" t="s">
        <v>167</v>
      </c>
      <c r="D410" s="3" t="s">
        <v>484</v>
      </c>
      <c r="E410" s="1"/>
      <c r="F410" s="3" t="s">
        <v>406</v>
      </c>
      <c r="G410" s="188" t="s">
        <v>393</v>
      </c>
      <c r="H410" s="78">
        <v>58.9</v>
      </c>
      <c r="I410" s="78">
        <v>39.83</v>
      </c>
      <c r="J410" s="18">
        <v>0.06</v>
      </c>
      <c r="K410" s="18" t="s">
        <v>27</v>
      </c>
      <c r="L410" s="2"/>
      <c r="M410" s="18" t="s">
        <v>27</v>
      </c>
      <c r="N410" s="1"/>
      <c r="O410" s="18">
        <v>1.26</v>
      </c>
      <c r="P410" s="18">
        <v>0.04</v>
      </c>
      <c r="Q410" s="2"/>
      <c r="R410" s="18">
        <v>0.04</v>
      </c>
      <c r="S410" s="2"/>
      <c r="T410" s="18" t="s">
        <v>27</v>
      </c>
      <c r="U410" s="1"/>
      <c r="V410" s="1"/>
      <c r="W410" s="1"/>
      <c r="X410" s="407">
        <v>100.13000000000001</v>
      </c>
      <c r="Y410" s="74"/>
      <c r="Z410" s="118" t="s">
        <v>85</v>
      </c>
      <c r="AA410" s="1"/>
      <c r="AB410" s="501"/>
      <c r="AC410" s="18">
        <v>45.402119004997878</v>
      </c>
      <c r="AD410" s="18">
        <v>53.481731346387221</v>
      </c>
      <c r="AE410" s="18">
        <v>9.1968141265051789E-2</v>
      </c>
      <c r="AF410" s="18" t="s">
        <v>27</v>
      </c>
      <c r="AG410" s="18" t="s">
        <v>27</v>
      </c>
      <c r="AH410" s="18" t="s">
        <v>27</v>
      </c>
      <c r="AI410" s="18" t="s">
        <v>27</v>
      </c>
      <c r="AJ410" s="18">
        <v>0.92411580969993223</v>
      </c>
      <c r="AK410" s="18">
        <v>2.9217736291355881E-2</v>
      </c>
      <c r="AL410" s="18" t="s">
        <v>27</v>
      </c>
      <c r="AM410" s="18">
        <v>7.0847961358561404E-2</v>
      </c>
      <c r="AN410" s="18" t="s">
        <v>27</v>
      </c>
      <c r="AO410" s="18" t="s">
        <v>27</v>
      </c>
      <c r="AP410" s="18" t="s">
        <v>27</v>
      </c>
      <c r="AQ410" s="18" t="s">
        <v>27</v>
      </c>
      <c r="AR410" s="18">
        <v>100</v>
      </c>
      <c r="AS410" s="18"/>
      <c r="AT410" s="18" t="s">
        <v>131</v>
      </c>
      <c r="AU410" s="18" t="str">
        <f t="shared" si="49"/>
        <v>po</v>
      </c>
      <c r="AV410" s="44">
        <f t="shared" si="50"/>
        <v>0.84892762186287873</v>
      </c>
      <c r="AW410" s="86">
        <f t="shared" si="51"/>
        <v>0.8667530273236107</v>
      </c>
      <c r="AX410" s="62"/>
      <c r="AY410" s="62"/>
    </row>
    <row r="411" spans="1:51" x14ac:dyDescent="0.2">
      <c r="A411" s="434" t="s">
        <v>441</v>
      </c>
      <c r="B411" s="139" t="s">
        <v>451</v>
      </c>
      <c r="C411" s="3" t="s">
        <v>167</v>
      </c>
      <c r="D411" s="3" t="s">
        <v>484</v>
      </c>
      <c r="E411" s="1"/>
      <c r="F411" s="3" t="s">
        <v>406</v>
      </c>
      <c r="G411" s="188" t="s">
        <v>244</v>
      </c>
      <c r="H411" s="78">
        <v>59.32</v>
      </c>
      <c r="I411" s="78">
        <v>39.93</v>
      </c>
      <c r="J411" s="18" t="s">
        <v>27</v>
      </c>
      <c r="K411" s="18" t="s">
        <v>27</v>
      </c>
      <c r="L411" s="2"/>
      <c r="M411" s="18" t="s">
        <v>27</v>
      </c>
      <c r="N411" s="1"/>
      <c r="O411" s="18">
        <v>1.26</v>
      </c>
      <c r="P411" s="18">
        <v>0.02</v>
      </c>
      <c r="Q411" s="2"/>
      <c r="R411" s="18" t="s">
        <v>27</v>
      </c>
      <c r="S411" s="2"/>
      <c r="T411" s="18" t="s">
        <v>27</v>
      </c>
      <c r="U411" s="1"/>
      <c r="V411" s="1"/>
      <c r="W411" s="1"/>
      <c r="X411" s="407">
        <v>100.53</v>
      </c>
      <c r="Y411" s="74"/>
      <c r="Z411" s="118" t="s">
        <v>85</v>
      </c>
      <c r="AA411" s="1"/>
      <c r="AB411" s="501"/>
      <c r="AC411" s="18">
        <v>45.597921364022362</v>
      </c>
      <c r="AD411" s="18">
        <v>53.465980651703525</v>
      </c>
      <c r="AE411" s="18" t="s">
        <v>27</v>
      </c>
      <c r="AF411" s="18" t="s">
        <v>27</v>
      </c>
      <c r="AG411" s="18" t="s">
        <v>27</v>
      </c>
      <c r="AH411" s="18" t="s">
        <v>27</v>
      </c>
      <c r="AI411" s="18" t="s">
        <v>27</v>
      </c>
      <c r="AJ411" s="18">
        <v>0.9215299939501792</v>
      </c>
      <c r="AK411" s="18">
        <v>1.4567990323936719E-2</v>
      </c>
      <c r="AL411" s="18" t="s">
        <v>27</v>
      </c>
      <c r="AM411" s="18" t="s">
        <v>27</v>
      </c>
      <c r="AN411" s="18" t="s">
        <v>27</v>
      </c>
      <c r="AO411" s="18" t="s">
        <v>27</v>
      </c>
      <c r="AP411" s="18" t="s">
        <v>27</v>
      </c>
      <c r="AQ411" s="18" t="s">
        <v>27</v>
      </c>
      <c r="AR411" s="18">
        <v>100</v>
      </c>
      <c r="AS411" s="18"/>
      <c r="AT411" s="18" t="s">
        <v>131</v>
      </c>
      <c r="AU411" s="18" t="str">
        <f t="shared" si="49"/>
        <v>po</v>
      </c>
      <c r="AV411" s="44">
        <f t="shared" si="50"/>
        <v>0.85283989572852859</v>
      </c>
      <c r="AW411" s="86">
        <f t="shared" si="51"/>
        <v>0.87034818740977904</v>
      </c>
      <c r="AX411" s="62"/>
      <c r="AY411" s="328" t="s">
        <v>509</v>
      </c>
    </row>
    <row r="412" spans="1:51" x14ac:dyDescent="0.2">
      <c r="A412" s="434" t="s">
        <v>441</v>
      </c>
      <c r="B412" s="139" t="s">
        <v>451</v>
      </c>
      <c r="C412" s="3" t="s">
        <v>167</v>
      </c>
      <c r="D412" s="3" t="s">
        <v>484</v>
      </c>
      <c r="E412" s="1"/>
      <c r="F412" s="3" t="s">
        <v>406</v>
      </c>
      <c r="G412" s="188" t="s">
        <v>420</v>
      </c>
      <c r="H412" s="78">
        <v>59.3</v>
      </c>
      <c r="I412" s="78">
        <v>39.44</v>
      </c>
      <c r="J412" s="18" t="s">
        <v>27</v>
      </c>
      <c r="K412" s="18" t="s">
        <v>27</v>
      </c>
      <c r="L412" s="2"/>
      <c r="M412" s="18" t="s">
        <v>27</v>
      </c>
      <c r="N412" s="1"/>
      <c r="O412" s="18">
        <v>1.27</v>
      </c>
      <c r="P412" s="18">
        <v>0.03</v>
      </c>
      <c r="Q412" s="2"/>
      <c r="R412" s="18" t="s">
        <v>27</v>
      </c>
      <c r="S412" s="2"/>
      <c r="T412" s="18" t="s">
        <v>27</v>
      </c>
      <c r="U412" s="1"/>
      <c r="V412" s="1"/>
      <c r="W412" s="1"/>
      <c r="X412" s="407">
        <v>100.03999999999999</v>
      </c>
      <c r="Y412" s="74"/>
      <c r="Z412" s="118" t="s">
        <v>85</v>
      </c>
      <c r="AA412" s="1"/>
      <c r="AB412" s="501"/>
      <c r="AC412" s="18">
        <v>45.883951362227243</v>
      </c>
      <c r="AD412" s="18">
        <v>53.15906668349308</v>
      </c>
      <c r="AE412" s="18" t="s">
        <v>27</v>
      </c>
      <c r="AF412" s="18" t="s">
        <v>27</v>
      </c>
      <c r="AG412" s="18" t="s">
        <v>27</v>
      </c>
      <c r="AH412" s="18" t="s">
        <v>27</v>
      </c>
      <c r="AI412" s="18" t="s">
        <v>27</v>
      </c>
      <c r="AJ412" s="18">
        <v>0.93498547784121555</v>
      </c>
      <c r="AK412" s="18">
        <v>2.1996476438461445E-2</v>
      </c>
      <c r="AL412" s="18" t="s">
        <v>27</v>
      </c>
      <c r="AM412" s="18" t="s">
        <v>27</v>
      </c>
      <c r="AN412" s="18" t="s">
        <v>27</v>
      </c>
      <c r="AO412" s="18" t="s">
        <v>27</v>
      </c>
      <c r="AP412" s="18" t="s">
        <v>27</v>
      </c>
      <c r="AQ412" s="18" t="s">
        <v>27</v>
      </c>
      <c r="AR412" s="18">
        <v>99.999999999999986</v>
      </c>
      <c r="AS412" s="18"/>
      <c r="AT412" s="18" t="s">
        <v>131</v>
      </c>
      <c r="AU412" s="18" t="str">
        <f t="shared" si="49"/>
        <v>po</v>
      </c>
      <c r="AV412" s="44">
        <f t="shared" si="50"/>
        <v>0.86314441213609761</v>
      </c>
      <c r="AW412" s="86">
        <f t="shared" si="51"/>
        <v>0.88114664607254922</v>
      </c>
      <c r="AX412" s="62"/>
      <c r="AY412" s="326">
        <f>COUNT(AV381:AV412)</f>
        <v>32</v>
      </c>
    </row>
    <row r="413" spans="1:51" x14ac:dyDescent="0.2">
      <c r="A413" s="434"/>
      <c r="B413" s="139"/>
      <c r="C413" s="3"/>
      <c r="D413" s="3"/>
      <c r="E413" s="1"/>
      <c r="F413" s="3"/>
      <c r="G413" s="188"/>
      <c r="H413" s="78"/>
      <c r="I413" s="78"/>
      <c r="J413" s="18"/>
      <c r="K413" s="18"/>
      <c r="L413" s="2"/>
      <c r="M413" s="18"/>
      <c r="N413" s="1"/>
      <c r="O413" s="18"/>
      <c r="P413" s="18"/>
      <c r="Q413" s="2"/>
      <c r="R413" s="18"/>
      <c r="S413" s="2"/>
      <c r="T413" s="18"/>
      <c r="U413" s="1"/>
      <c r="V413" s="1"/>
      <c r="W413" s="1"/>
      <c r="X413" s="407"/>
      <c r="Y413" s="74"/>
      <c r="Z413" s="118"/>
      <c r="AA413" s="1"/>
      <c r="AB413" s="501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X413" s="62"/>
      <c r="AY413" s="62"/>
    </row>
    <row r="414" spans="1:51" x14ac:dyDescent="0.2">
      <c r="A414" s="417" t="s">
        <v>441</v>
      </c>
      <c r="B414" s="139" t="s">
        <v>451</v>
      </c>
      <c r="C414" s="3" t="s">
        <v>167</v>
      </c>
      <c r="D414" s="3" t="s">
        <v>484</v>
      </c>
      <c r="E414" s="1"/>
      <c r="F414" s="3" t="s">
        <v>410</v>
      </c>
      <c r="G414" s="188" t="s">
        <v>405</v>
      </c>
      <c r="H414" s="78">
        <v>59.22</v>
      </c>
      <c r="I414" s="78">
        <v>39.520000000000003</v>
      </c>
      <c r="J414" s="18">
        <v>0.03</v>
      </c>
      <c r="K414" s="18" t="s">
        <v>27</v>
      </c>
      <c r="L414" s="2"/>
      <c r="M414" s="18" t="s">
        <v>27</v>
      </c>
      <c r="N414" s="1"/>
      <c r="O414" s="18">
        <v>0.83</v>
      </c>
      <c r="P414" s="18" t="s">
        <v>27</v>
      </c>
      <c r="Q414" s="2"/>
      <c r="R414" s="18" t="s">
        <v>27</v>
      </c>
      <c r="S414" s="2"/>
      <c r="T414" s="18" t="s">
        <v>27</v>
      </c>
      <c r="U414" s="1"/>
      <c r="V414" s="1"/>
      <c r="W414" s="1"/>
      <c r="X414" s="407">
        <v>99.600000000000009</v>
      </c>
      <c r="Y414" s="74"/>
      <c r="Z414" s="118" t="s">
        <v>85</v>
      </c>
      <c r="AA414" s="1"/>
      <c r="AB414" s="501"/>
      <c r="AC414" s="18">
        <v>45.938662618608923</v>
      </c>
      <c r="AD414" s="18">
        <v>53.402452740276608</v>
      </c>
      <c r="AE414" s="18">
        <v>4.6276076495080823E-2</v>
      </c>
      <c r="AF414" s="18" t="s">
        <v>27</v>
      </c>
      <c r="AG414" s="18" t="s">
        <v>27</v>
      </c>
      <c r="AH414" s="18" t="s">
        <v>27</v>
      </c>
      <c r="AI414" s="18" t="s">
        <v>27</v>
      </c>
      <c r="AJ414" s="18">
        <v>0.61260856461936952</v>
      </c>
      <c r="AK414" s="18" t="s">
        <v>27</v>
      </c>
      <c r="AL414" s="18" t="s">
        <v>27</v>
      </c>
      <c r="AM414" s="18" t="s">
        <v>27</v>
      </c>
      <c r="AN414" s="18" t="s">
        <v>27</v>
      </c>
      <c r="AO414" s="18" t="s">
        <v>27</v>
      </c>
      <c r="AP414" s="18" t="s">
        <v>27</v>
      </c>
      <c r="AQ414" s="18" t="s">
        <v>27</v>
      </c>
      <c r="AR414" s="18">
        <v>99.999999999999972</v>
      </c>
      <c r="AS414" s="18"/>
      <c r="AT414" s="53" t="s">
        <v>134</v>
      </c>
      <c r="AU414" s="18" t="str">
        <f t="shared" ref="AU414:AU435" si="52">Z414</f>
        <v>po</v>
      </c>
      <c r="AV414" s="44">
        <f t="shared" ref="AV414:AV435" si="53">AC414/AD414</f>
        <v>0.86023506901512736</v>
      </c>
      <c r="AW414" s="86">
        <f t="shared" ref="AW414:AW435" si="54">SUM(AC414,AJ414,AK414,AL414,AO414,AG414)/AD414</f>
        <v>0.87170661260880455</v>
      </c>
      <c r="AX414" s="62"/>
      <c r="AY414" s="62"/>
    </row>
    <row r="415" spans="1:51" x14ac:dyDescent="0.2">
      <c r="A415" s="417" t="s">
        <v>441</v>
      </c>
      <c r="B415" s="139" t="s">
        <v>451</v>
      </c>
      <c r="C415" s="3" t="s">
        <v>167</v>
      </c>
      <c r="D415" s="3" t="s">
        <v>484</v>
      </c>
      <c r="E415" s="1"/>
      <c r="F415" s="3" t="s">
        <v>410</v>
      </c>
      <c r="G415" s="188" t="s">
        <v>409</v>
      </c>
      <c r="H415" s="78">
        <v>59.26</v>
      </c>
      <c r="I415" s="78">
        <v>39.26</v>
      </c>
      <c r="J415" s="18" t="s">
        <v>27</v>
      </c>
      <c r="K415" s="18" t="s">
        <v>27</v>
      </c>
      <c r="L415" s="2"/>
      <c r="M415" s="18" t="s">
        <v>27</v>
      </c>
      <c r="N415" s="1"/>
      <c r="O415" s="18">
        <v>0.85</v>
      </c>
      <c r="P415" s="18">
        <v>0.04</v>
      </c>
      <c r="Q415" s="2"/>
      <c r="R415" s="18" t="s">
        <v>27</v>
      </c>
      <c r="S415" s="2"/>
      <c r="T415" s="18" t="s">
        <v>27</v>
      </c>
      <c r="U415" s="1"/>
      <c r="V415" s="1"/>
      <c r="W415" s="1"/>
      <c r="X415" s="407">
        <v>99.41</v>
      </c>
      <c r="Y415" s="74"/>
      <c r="Z415" s="118" t="s">
        <v>85</v>
      </c>
      <c r="AA415" s="1"/>
      <c r="AB415" s="501"/>
      <c r="AC415" s="18">
        <v>46.118383863237817</v>
      </c>
      <c r="AD415" s="18">
        <v>53.222718268144376</v>
      </c>
      <c r="AE415" s="18" t="s">
        <v>27</v>
      </c>
      <c r="AF415" s="18" t="s">
        <v>27</v>
      </c>
      <c r="AG415" s="18" t="s">
        <v>27</v>
      </c>
      <c r="AH415" s="18" t="s">
        <v>27</v>
      </c>
      <c r="AI415" s="18" t="s">
        <v>27</v>
      </c>
      <c r="AJ415" s="18">
        <v>0.62939948835939319</v>
      </c>
      <c r="AK415" s="18">
        <v>2.949838025839769E-2</v>
      </c>
      <c r="AL415" s="18" t="s">
        <v>27</v>
      </c>
      <c r="AM415" s="18" t="s">
        <v>27</v>
      </c>
      <c r="AN415" s="18" t="s">
        <v>27</v>
      </c>
      <c r="AO415" s="18" t="s">
        <v>27</v>
      </c>
      <c r="AP415" s="18" t="s">
        <v>27</v>
      </c>
      <c r="AQ415" s="18" t="s">
        <v>27</v>
      </c>
      <c r="AR415" s="18">
        <v>100</v>
      </c>
      <c r="AS415" s="18"/>
      <c r="AT415" s="53" t="s">
        <v>134</v>
      </c>
      <c r="AU415" s="18" t="str">
        <f t="shared" si="52"/>
        <v>po</v>
      </c>
      <c r="AV415" s="44">
        <f t="shared" si="53"/>
        <v>0.86651688158590823</v>
      </c>
      <c r="AW415" s="86">
        <f t="shared" si="54"/>
        <v>0.87889689316852149</v>
      </c>
      <c r="AX415" s="62"/>
      <c r="AY415" s="62"/>
    </row>
    <row r="416" spans="1:51" x14ac:dyDescent="0.2">
      <c r="A416" s="417" t="s">
        <v>441</v>
      </c>
      <c r="B416" s="139" t="s">
        <v>451</v>
      </c>
      <c r="C416" s="3" t="s">
        <v>167</v>
      </c>
      <c r="D416" s="3" t="s">
        <v>484</v>
      </c>
      <c r="E416" s="1"/>
      <c r="F416" s="3" t="s">
        <v>410</v>
      </c>
      <c r="G416" s="188" t="s">
        <v>429</v>
      </c>
      <c r="H416" s="78">
        <v>59.38</v>
      </c>
      <c r="I416" s="78">
        <v>39.67</v>
      </c>
      <c r="J416" s="18" t="s">
        <v>27</v>
      </c>
      <c r="K416" s="18" t="s">
        <v>27</v>
      </c>
      <c r="L416" s="2"/>
      <c r="M416" s="18" t="s">
        <v>27</v>
      </c>
      <c r="N416" s="1"/>
      <c r="O416" s="18">
        <v>0.86</v>
      </c>
      <c r="P416" s="18">
        <v>0.02</v>
      </c>
      <c r="Q416" s="2"/>
      <c r="R416" s="18" t="s">
        <v>27</v>
      </c>
      <c r="S416" s="2"/>
      <c r="T416" s="18" t="s">
        <v>27</v>
      </c>
      <c r="U416" s="1"/>
      <c r="V416" s="1"/>
      <c r="W416" s="1"/>
      <c r="X416" s="407">
        <v>99.93</v>
      </c>
      <c r="Y416" s="74"/>
      <c r="Z416" s="118" t="s">
        <v>85</v>
      </c>
      <c r="AA416" s="1"/>
      <c r="AB416" s="501"/>
      <c r="AC416" s="18">
        <v>45.917049470910797</v>
      </c>
      <c r="AD416" s="18">
        <v>53.435552536371453</v>
      </c>
      <c r="AE416" s="18" t="s">
        <v>27</v>
      </c>
      <c r="AF416" s="18" t="s">
        <v>27</v>
      </c>
      <c r="AG416" s="18" t="s">
        <v>27</v>
      </c>
      <c r="AH416" s="18" t="s">
        <v>27</v>
      </c>
      <c r="AI416" s="18" t="s">
        <v>27</v>
      </c>
      <c r="AJ416" s="18">
        <v>0.63274286790201351</v>
      </c>
      <c r="AK416" s="18">
        <v>1.4655124815732818E-2</v>
      </c>
      <c r="AL416" s="18" t="s">
        <v>27</v>
      </c>
      <c r="AM416" s="18" t="s">
        <v>27</v>
      </c>
      <c r="AN416" s="18" t="s">
        <v>27</v>
      </c>
      <c r="AO416" s="18" t="s">
        <v>27</v>
      </c>
      <c r="AP416" s="18" t="s">
        <v>27</v>
      </c>
      <c r="AQ416" s="18" t="s">
        <v>27</v>
      </c>
      <c r="AR416" s="18">
        <v>100</v>
      </c>
      <c r="AS416" s="18"/>
      <c r="AT416" s="53" t="s">
        <v>134</v>
      </c>
      <c r="AU416" s="18" t="str">
        <f t="shared" si="52"/>
        <v>po</v>
      </c>
      <c r="AV416" s="44">
        <f t="shared" si="53"/>
        <v>0.85929773889129135</v>
      </c>
      <c r="AW416" s="86">
        <f t="shared" si="54"/>
        <v>0.87141323058153042</v>
      </c>
      <c r="AX416" s="62"/>
      <c r="AY416" s="62"/>
    </row>
    <row r="417" spans="1:51" x14ac:dyDescent="0.2">
      <c r="A417" s="417" t="s">
        <v>441</v>
      </c>
      <c r="B417" s="139" t="s">
        <v>451</v>
      </c>
      <c r="C417" s="3" t="s">
        <v>167</v>
      </c>
      <c r="D417" s="3" t="s">
        <v>484</v>
      </c>
      <c r="E417" s="1"/>
      <c r="F417" s="3" t="s">
        <v>410</v>
      </c>
      <c r="G417" s="188" t="s">
        <v>420</v>
      </c>
      <c r="H417" s="78">
        <v>58.89</v>
      </c>
      <c r="I417" s="78">
        <v>38.880000000000003</v>
      </c>
      <c r="J417" s="18">
        <v>0.1</v>
      </c>
      <c r="K417" s="18" t="s">
        <v>27</v>
      </c>
      <c r="L417" s="2"/>
      <c r="M417" s="18" t="s">
        <v>27</v>
      </c>
      <c r="N417" s="1"/>
      <c r="O417" s="18">
        <v>0.9</v>
      </c>
      <c r="P417" s="18">
        <v>0.04</v>
      </c>
      <c r="Q417" s="2"/>
      <c r="R417" s="18">
        <v>0.12</v>
      </c>
      <c r="S417" s="2"/>
      <c r="T417" s="18" t="s">
        <v>27</v>
      </c>
      <c r="U417" s="1"/>
      <c r="V417" s="1"/>
      <c r="W417" s="1"/>
      <c r="X417" s="407">
        <v>98.930000000000021</v>
      </c>
      <c r="Y417" s="74"/>
      <c r="Z417" s="118" t="s">
        <v>85</v>
      </c>
      <c r="AA417" s="1"/>
      <c r="AB417" s="501"/>
      <c r="AC417" s="18">
        <v>46.012984326258263</v>
      </c>
      <c r="AD417" s="18">
        <v>52.917513285387287</v>
      </c>
      <c r="AE417" s="18">
        <v>0.15536893127351403</v>
      </c>
      <c r="AF417" s="18" t="s">
        <v>27</v>
      </c>
      <c r="AG417" s="18" t="s">
        <v>27</v>
      </c>
      <c r="AH417" s="18" t="s">
        <v>27</v>
      </c>
      <c r="AI417" s="18" t="s">
        <v>27</v>
      </c>
      <c r="AJ417" s="18">
        <v>0.66907743618478932</v>
      </c>
      <c r="AK417" s="18">
        <v>2.9615876102593579E-2</v>
      </c>
      <c r="AL417" s="18" t="s">
        <v>27</v>
      </c>
      <c r="AM417" s="18">
        <v>0.21544014479355009</v>
      </c>
      <c r="AN417" s="18" t="s">
        <v>27</v>
      </c>
      <c r="AO417" s="18" t="s">
        <v>27</v>
      </c>
      <c r="AP417" s="18" t="s">
        <v>27</v>
      </c>
      <c r="AQ417" s="18" t="s">
        <v>27</v>
      </c>
      <c r="AR417" s="18">
        <v>100</v>
      </c>
      <c r="AS417" s="18"/>
      <c r="AT417" s="53" t="s">
        <v>134</v>
      </c>
      <c r="AU417" s="18" t="str">
        <f t="shared" si="52"/>
        <v>po</v>
      </c>
      <c r="AV417" s="44">
        <f t="shared" si="53"/>
        <v>0.86952280010036587</v>
      </c>
      <c r="AW417" s="86">
        <f t="shared" si="54"/>
        <v>0.88272624200284699</v>
      </c>
      <c r="AX417" s="62"/>
      <c r="AY417" s="62"/>
    </row>
    <row r="418" spans="1:51" x14ac:dyDescent="0.2">
      <c r="A418" s="417" t="s">
        <v>441</v>
      </c>
      <c r="B418" s="139" t="s">
        <v>451</v>
      </c>
      <c r="C418" s="3" t="s">
        <v>167</v>
      </c>
      <c r="D418" s="3" t="s">
        <v>484</v>
      </c>
      <c r="E418" s="1"/>
      <c r="F418" s="3" t="s">
        <v>410</v>
      </c>
      <c r="G418" s="188" t="s">
        <v>413</v>
      </c>
      <c r="H418" s="78">
        <v>59.32</v>
      </c>
      <c r="I418" s="78">
        <v>39.69</v>
      </c>
      <c r="J418" s="18">
        <v>0.03</v>
      </c>
      <c r="K418" s="18" t="s">
        <v>27</v>
      </c>
      <c r="L418" s="2"/>
      <c r="M418" s="18" t="s">
        <v>27</v>
      </c>
      <c r="N418" s="1"/>
      <c r="O418" s="18">
        <v>0.9</v>
      </c>
      <c r="P418" s="18">
        <v>0.04</v>
      </c>
      <c r="Q418" s="2"/>
      <c r="R418" s="18" t="s">
        <v>27</v>
      </c>
      <c r="S418" s="2"/>
      <c r="T418" s="18" t="s">
        <v>27</v>
      </c>
      <c r="U418" s="1"/>
      <c r="V418" s="1"/>
      <c r="W418" s="1"/>
      <c r="X418" s="407">
        <v>99.98</v>
      </c>
      <c r="Y418" s="74"/>
      <c r="Z418" s="118" t="s">
        <v>85</v>
      </c>
      <c r="AA418" s="1"/>
      <c r="AB418" s="501"/>
      <c r="AC418" s="18">
        <v>45.838218670092616</v>
      </c>
      <c r="AD418" s="18">
        <v>53.424690192408008</v>
      </c>
      <c r="AE418" s="18">
        <v>4.6097054449393646E-2</v>
      </c>
      <c r="AF418" s="18" t="s">
        <v>27</v>
      </c>
      <c r="AG418" s="18" t="s">
        <v>27</v>
      </c>
      <c r="AH418" s="18" t="s">
        <v>27</v>
      </c>
      <c r="AI418" s="18" t="s">
        <v>27</v>
      </c>
      <c r="AJ418" s="18">
        <v>0.6617045581735449</v>
      </c>
      <c r="AK418" s="18">
        <v>2.9289524876425121E-2</v>
      </c>
      <c r="AL418" s="18" t="s">
        <v>27</v>
      </c>
      <c r="AM418" s="18" t="s">
        <v>27</v>
      </c>
      <c r="AN418" s="18" t="s">
        <v>27</v>
      </c>
      <c r="AO418" s="18" t="s">
        <v>27</v>
      </c>
      <c r="AP418" s="18" t="s">
        <v>27</v>
      </c>
      <c r="AQ418" s="18" t="s">
        <v>27</v>
      </c>
      <c r="AR418" s="18">
        <v>99.999999999999972</v>
      </c>
      <c r="AS418" s="18"/>
      <c r="AT418" s="53" t="s">
        <v>134</v>
      </c>
      <c r="AU418" s="18" t="str">
        <f t="shared" si="52"/>
        <v>po</v>
      </c>
      <c r="AV418" s="44">
        <f t="shared" si="53"/>
        <v>0.8579969019007343</v>
      </c>
      <c r="AW418" s="86">
        <f t="shared" si="54"/>
        <v>0.87093088580520561</v>
      </c>
      <c r="AX418" s="62"/>
      <c r="AY418" s="62"/>
    </row>
    <row r="419" spans="1:51" x14ac:dyDescent="0.2">
      <c r="A419" s="417" t="s">
        <v>441</v>
      </c>
      <c r="B419" s="139" t="s">
        <v>451</v>
      </c>
      <c r="C419" s="3" t="s">
        <v>167</v>
      </c>
      <c r="D419" s="3" t="s">
        <v>484</v>
      </c>
      <c r="E419" s="1"/>
      <c r="F419" s="3" t="s">
        <v>410</v>
      </c>
      <c r="G419" s="188" t="s">
        <v>430</v>
      </c>
      <c r="H419" s="78">
        <v>58.69</v>
      </c>
      <c r="I419" s="78">
        <v>38.31</v>
      </c>
      <c r="J419" s="18">
        <v>0.04</v>
      </c>
      <c r="K419" s="18" t="s">
        <v>27</v>
      </c>
      <c r="L419" s="2"/>
      <c r="M419" s="18" t="s">
        <v>27</v>
      </c>
      <c r="N419" s="1"/>
      <c r="O419" s="18">
        <v>0.91</v>
      </c>
      <c r="P419" s="18" t="s">
        <v>27</v>
      </c>
      <c r="Q419" s="2"/>
      <c r="R419" s="18">
        <v>0.02</v>
      </c>
      <c r="S419" s="2"/>
      <c r="T419" s="18" t="s">
        <v>27</v>
      </c>
      <c r="U419" s="1"/>
      <c r="V419" s="1"/>
      <c r="W419" s="1"/>
      <c r="X419" s="407">
        <v>97.97</v>
      </c>
      <c r="Y419" s="74"/>
      <c r="Z419" s="118" t="s">
        <v>85</v>
      </c>
      <c r="AA419" s="1"/>
      <c r="AB419" s="501"/>
      <c r="AC419" s="18">
        <v>46.426368741065957</v>
      </c>
      <c r="AD419" s="18">
        <v>52.789443373002364</v>
      </c>
      <c r="AE419" s="18">
        <v>6.2919596548203852E-2</v>
      </c>
      <c r="AF419" s="18" t="s">
        <v>27</v>
      </c>
      <c r="AG419" s="18" t="s">
        <v>27</v>
      </c>
      <c r="AH419" s="18" t="s">
        <v>27</v>
      </c>
      <c r="AI419" s="18" t="s">
        <v>27</v>
      </c>
      <c r="AJ419" s="18">
        <v>0.68491555013356664</v>
      </c>
      <c r="AK419" s="18" t="s">
        <v>27</v>
      </c>
      <c r="AL419" s="18" t="s">
        <v>27</v>
      </c>
      <c r="AM419" s="18">
        <v>3.6352739249912711E-2</v>
      </c>
      <c r="AN419" s="18" t="s">
        <v>27</v>
      </c>
      <c r="AO419" s="18" t="s">
        <v>27</v>
      </c>
      <c r="AP419" s="18" t="s">
        <v>27</v>
      </c>
      <c r="AQ419" s="18" t="s">
        <v>27</v>
      </c>
      <c r="AR419" s="18">
        <v>99.999999999999986</v>
      </c>
      <c r="AS419" s="18"/>
      <c r="AT419" s="53" t="s">
        <v>134</v>
      </c>
      <c r="AU419" s="18" t="str">
        <f t="shared" si="52"/>
        <v>po</v>
      </c>
      <c r="AV419" s="44">
        <f t="shared" si="53"/>
        <v>0.87946312320484488</v>
      </c>
      <c r="AW419" s="86">
        <f t="shared" si="54"/>
        <v>0.89243760269109473</v>
      </c>
      <c r="AX419" s="62"/>
      <c r="AY419" s="62"/>
    </row>
    <row r="420" spans="1:51" x14ac:dyDescent="0.2">
      <c r="A420" s="417" t="s">
        <v>441</v>
      </c>
      <c r="B420" s="139" t="s">
        <v>451</v>
      </c>
      <c r="C420" s="3" t="s">
        <v>167</v>
      </c>
      <c r="D420" s="3" t="s">
        <v>484</v>
      </c>
      <c r="E420" s="1"/>
      <c r="F420" s="3" t="s">
        <v>410</v>
      </c>
      <c r="G420" s="188" t="s">
        <v>419</v>
      </c>
      <c r="H420" s="78">
        <v>59.89</v>
      </c>
      <c r="I420" s="78">
        <v>39.159999999999997</v>
      </c>
      <c r="J420" s="18" t="s">
        <v>27</v>
      </c>
      <c r="K420" s="18" t="s">
        <v>27</v>
      </c>
      <c r="L420" s="2"/>
      <c r="M420" s="18" t="s">
        <v>27</v>
      </c>
      <c r="N420" s="1"/>
      <c r="O420" s="18">
        <v>0.91</v>
      </c>
      <c r="P420" s="18">
        <v>0.02</v>
      </c>
      <c r="Q420" s="2"/>
      <c r="R420" s="18" t="s">
        <v>27</v>
      </c>
      <c r="S420" s="2"/>
      <c r="T420" s="18" t="s">
        <v>27</v>
      </c>
      <c r="U420" s="1"/>
      <c r="V420" s="1"/>
      <c r="W420" s="1"/>
      <c r="X420" s="407">
        <v>99.97999999999999</v>
      </c>
      <c r="Y420" s="74"/>
      <c r="Z420" s="118" t="s">
        <v>85</v>
      </c>
      <c r="AA420" s="1"/>
      <c r="AB420" s="501"/>
      <c r="AC420" s="18">
        <v>46.430194184018958</v>
      </c>
      <c r="AD420" s="18">
        <v>52.883865720886547</v>
      </c>
      <c r="AE420" s="18" t="s">
        <v>27</v>
      </c>
      <c r="AF420" s="18" t="s">
        <v>27</v>
      </c>
      <c r="AG420" s="18" t="s">
        <v>27</v>
      </c>
      <c r="AH420" s="18" t="s">
        <v>27</v>
      </c>
      <c r="AI420" s="18" t="s">
        <v>27</v>
      </c>
      <c r="AJ420" s="18">
        <v>0.67124738436325682</v>
      </c>
      <c r="AK420" s="18">
        <v>1.4692710731253718E-2</v>
      </c>
      <c r="AL420" s="18" t="s">
        <v>27</v>
      </c>
      <c r="AM420" s="18" t="s">
        <v>27</v>
      </c>
      <c r="AN420" s="18" t="s">
        <v>27</v>
      </c>
      <c r="AO420" s="18" t="s">
        <v>27</v>
      </c>
      <c r="AP420" s="18" t="s">
        <v>27</v>
      </c>
      <c r="AQ420" s="18" t="s">
        <v>27</v>
      </c>
      <c r="AR420" s="18">
        <v>100.00000000000001</v>
      </c>
      <c r="AS420" s="18"/>
      <c r="AT420" s="53" t="s">
        <v>134</v>
      </c>
      <c r="AU420" s="18" t="str">
        <f t="shared" si="52"/>
        <v>po</v>
      </c>
      <c r="AV420" s="44">
        <f t="shared" si="53"/>
        <v>0.87796520831269897</v>
      </c>
      <c r="AW420" s="86">
        <f t="shared" si="54"/>
        <v>0.89093589579448784</v>
      </c>
      <c r="AX420" s="62"/>
      <c r="AY420" s="62"/>
    </row>
    <row r="421" spans="1:51" x14ac:dyDescent="0.2">
      <c r="A421" s="417" t="s">
        <v>441</v>
      </c>
      <c r="B421" s="139" t="s">
        <v>451</v>
      </c>
      <c r="C421" s="3" t="s">
        <v>167</v>
      </c>
      <c r="D421" s="3" t="s">
        <v>484</v>
      </c>
      <c r="E421" s="1"/>
      <c r="F421" s="3" t="s">
        <v>410</v>
      </c>
      <c r="G421" s="188" t="s">
        <v>422</v>
      </c>
      <c r="H421" s="78">
        <v>59.33</v>
      </c>
      <c r="I421" s="78">
        <v>39.94</v>
      </c>
      <c r="J421" s="18">
        <v>0.03</v>
      </c>
      <c r="K421" s="18" t="s">
        <v>27</v>
      </c>
      <c r="L421" s="2"/>
      <c r="M421" s="18" t="s">
        <v>27</v>
      </c>
      <c r="N421" s="1"/>
      <c r="O421" s="18">
        <v>0.91</v>
      </c>
      <c r="P421" s="18">
        <v>0.05</v>
      </c>
      <c r="Q421" s="2"/>
      <c r="R421" s="18" t="s">
        <v>27</v>
      </c>
      <c r="S421" s="2"/>
      <c r="T421" s="18" t="s">
        <v>27</v>
      </c>
      <c r="U421" s="1"/>
      <c r="V421" s="1"/>
      <c r="W421" s="1"/>
      <c r="X421" s="407">
        <v>100.25999999999999</v>
      </c>
      <c r="Y421" s="74"/>
      <c r="Z421" s="118" t="s">
        <v>85</v>
      </c>
      <c r="AA421" s="1"/>
      <c r="AB421" s="501"/>
      <c r="AC421" s="18">
        <v>45.681986803817225</v>
      </c>
      <c r="AD421" s="18">
        <v>53.568935949330452</v>
      </c>
      <c r="AE421" s="18">
        <v>4.5932197263267381E-2</v>
      </c>
      <c r="AF421" s="18" t="s">
        <v>27</v>
      </c>
      <c r="AG421" s="18" t="s">
        <v>27</v>
      </c>
      <c r="AH421" s="18" t="s">
        <v>27</v>
      </c>
      <c r="AI421" s="18" t="s">
        <v>27</v>
      </c>
      <c r="AJ421" s="18">
        <v>0.66666407888385915</v>
      </c>
      <c r="AK421" s="18">
        <v>3.6480970705196326E-2</v>
      </c>
      <c r="AL421" s="18" t="s">
        <v>27</v>
      </c>
      <c r="AM421" s="18" t="s">
        <v>27</v>
      </c>
      <c r="AN421" s="18" t="s">
        <v>27</v>
      </c>
      <c r="AO421" s="18" t="s">
        <v>27</v>
      </c>
      <c r="AP421" s="18" t="s">
        <v>27</v>
      </c>
      <c r="AQ421" s="18" t="s">
        <v>27</v>
      </c>
      <c r="AR421" s="18">
        <v>100</v>
      </c>
      <c r="AS421" s="18"/>
      <c r="AT421" s="53" t="s">
        <v>134</v>
      </c>
      <c r="AU421" s="18" t="str">
        <f t="shared" si="52"/>
        <v>po</v>
      </c>
      <c r="AV421" s="44">
        <f t="shared" si="53"/>
        <v>0.85277009883165689</v>
      </c>
      <c r="AW421" s="86">
        <f t="shared" si="54"/>
        <v>0.8658960838288976</v>
      </c>
      <c r="AX421" s="62"/>
      <c r="AY421" s="62"/>
    </row>
    <row r="422" spans="1:51" x14ac:dyDescent="0.2">
      <c r="A422" s="417" t="s">
        <v>441</v>
      </c>
      <c r="B422" s="139" t="s">
        <v>451</v>
      </c>
      <c r="C422" s="3" t="s">
        <v>167</v>
      </c>
      <c r="D422" s="3" t="s">
        <v>484</v>
      </c>
      <c r="E422" s="1"/>
      <c r="F422" s="3" t="s">
        <v>410</v>
      </c>
      <c r="G422" s="188" t="s">
        <v>418</v>
      </c>
      <c r="H422" s="78">
        <v>59.65</v>
      </c>
      <c r="I422" s="78">
        <v>39.15</v>
      </c>
      <c r="J422" s="18" t="s">
        <v>27</v>
      </c>
      <c r="K422" s="18" t="s">
        <v>27</v>
      </c>
      <c r="L422" s="2"/>
      <c r="M422" s="18" t="s">
        <v>27</v>
      </c>
      <c r="N422" s="1"/>
      <c r="O422" s="18">
        <v>0.92</v>
      </c>
      <c r="P422" s="18">
        <v>0.02</v>
      </c>
      <c r="Q422" s="2"/>
      <c r="R422" s="18" t="s">
        <v>27</v>
      </c>
      <c r="S422" s="2"/>
      <c r="T422" s="18" t="s">
        <v>27</v>
      </c>
      <c r="U422" s="1"/>
      <c r="V422" s="1"/>
      <c r="W422" s="1"/>
      <c r="X422" s="407">
        <v>99.74</v>
      </c>
      <c r="Y422" s="74"/>
      <c r="Z422" s="118" t="s">
        <v>85</v>
      </c>
      <c r="AA422" s="1"/>
      <c r="AB422" s="501"/>
      <c r="AC422" s="18">
        <v>46.333180082451875</v>
      </c>
      <c r="AD422" s="18">
        <v>52.972168426122003</v>
      </c>
      <c r="AE422" s="18" t="s">
        <v>27</v>
      </c>
      <c r="AF422" s="18" t="s">
        <v>27</v>
      </c>
      <c r="AG422" s="18" t="s">
        <v>27</v>
      </c>
      <c r="AH422" s="18" t="s">
        <v>27</v>
      </c>
      <c r="AI422" s="18" t="s">
        <v>27</v>
      </c>
      <c r="AJ422" s="18">
        <v>0.67993048838329628</v>
      </c>
      <c r="AK422" s="18">
        <v>1.4721003042834996E-2</v>
      </c>
      <c r="AL422" s="18" t="s">
        <v>27</v>
      </c>
      <c r="AM422" s="18" t="s">
        <v>27</v>
      </c>
      <c r="AN422" s="18" t="s">
        <v>27</v>
      </c>
      <c r="AO422" s="18" t="s">
        <v>27</v>
      </c>
      <c r="AP422" s="18" t="s">
        <v>27</v>
      </c>
      <c r="AQ422" s="18" t="s">
        <v>27</v>
      </c>
      <c r="AR422" s="18">
        <v>100</v>
      </c>
      <c r="AS422" s="18"/>
      <c r="AT422" s="53" t="s">
        <v>134</v>
      </c>
      <c r="AU422" s="18" t="str">
        <f t="shared" si="52"/>
        <v>po</v>
      </c>
      <c r="AV422" s="44">
        <f t="shared" si="53"/>
        <v>0.87467025532607301</v>
      </c>
      <c r="AW422" s="86">
        <f t="shared" si="54"/>
        <v>0.8877837734633367</v>
      </c>
      <c r="AX422" s="62"/>
      <c r="AY422" s="62"/>
    </row>
    <row r="423" spans="1:51" x14ac:dyDescent="0.2">
      <c r="A423" s="417" t="s">
        <v>441</v>
      </c>
      <c r="B423" s="139" t="s">
        <v>451</v>
      </c>
      <c r="C423" s="3" t="s">
        <v>167</v>
      </c>
      <c r="D423" s="3" t="s">
        <v>484</v>
      </c>
      <c r="E423" s="1"/>
      <c r="F423" s="3" t="s">
        <v>410</v>
      </c>
      <c r="G423" s="188" t="s">
        <v>244</v>
      </c>
      <c r="H423" s="78">
        <v>59.68</v>
      </c>
      <c r="I423" s="78">
        <v>39.229999999999997</v>
      </c>
      <c r="J423" s="18">
        <v>0.03</v>
      </c>
      <c r="K423" s="18" t="s">
        <v>27</v>
      </c>
      <c r="L423" s="2"/>
      <c r="M423" s="18" t="s">
        <v>27</v>
      </c>
      <c r="N423" s="1"/>
      <c r="O423" s="18">
        <v>0.92</v>
      </c>
      <c r="P423" s="18" t="s">
        <v>27</v>
      </c>
      <c r="Q423" s="2"/>
      <c r="R423" s="18">
        <v>0.02</v>
      </c>
      <c r="S423" s="2"/>
      <c r="T423" s="18" t="s">
        <v>27</v>
      </c>
      <c r="U423" s="1"/>
      <c r="V423" s="1"/>
      <c r="W423" s="1"/>
      <c r="X423" s="407">
        <v>99.88</v>
      </c>
      <c r="Y423" s="74"/>
      <c r="Z423" s="118" t="s">
        <v>85</v>
      </c>
      <c r="AA423" s="1"/>
      <c r="AB423" s="501"/>
      <c r="AC423" s="18">
        <v>46.264481529827847</v>
      </c>
      <c r="AD423" s="18">
        <v>52.975067283177836</v>
      </c>
      <c r="AE423" s="18">
        <v>4.6245073146009293E-2</v>
      </c>
      <c r="AF423" s="18" t="s">
        <v>27</v>
      </c>
      <c r="AG423" s="18" t="s">
        <v>27</v>
      </c>
      <c r="AH423" s="18" t="s">
        <v>27</v>
      </c>
      <c r="AI423" s="18" t="s">
        <v>27</v>
      </c>
      <c r="AJ423" s="18">
        <v>0.67858106902077742</v>
      </c>
      <c r="AK423" s="18" t="s">
        <v>27</v>
      </c>
      <c r="AL423" s="18" t="s">
        <v>27</v>
      </c>
      <c r="AM423" s="18">
        <v>3.5625044827532502E-2</v>
      </c>
      <c r="AN423" s="18" t="s">
        <v>27</v>
      </c>
      <c r="AO423" s="18" t="s">
        <v>27</v>
      </c>
      <c r="AP423" s="18" t="s">
        <v>27</v>
      </c>
      <c r="AQ423" s="18" t="s">
        <v>27</v>
      </c>
      <c r="AR423" s="18">
        <v>100</v>
      </c>
      <c r="AS423" s="18"/>
      <c r="AT423" s="53" t="s">
        <v>134</v>
      </c>
      <c r="AU423" s="18" t="str">
        <f t="shared" si="52"/>
        <v>po</v>
      </c>
      <c r="AV423" s="44">
        <f t="shared" si="53"/>
        <v>0.8733255831940977</v>
      </c>
      <c r="AW423" s="86">
        <f t="shared" si="54"/>
        <v>0.88613502551898293</v>
      </c>
      <c r="AX423" s="62"/>
      <c r="AY423" s="62"/>
    </row>
    <row r="424" spans="1:51" x14ac:dyDescent="0.2">
      <c r="A424" s="417" t="s">
        <v>441</v>
      </c>
      <c r="B424" s="139" t="s">
        <v>451</v>
      </c>
      <c r="C424" s="3" t="s">
        <v>167</v>
      </c>
      <c r="D424" s="3" t="s">
        <v>484</v>
      </c>
      <c r="E424" s="1"/>
      <c r="F424" s="3" t="s">
        <v>410</v>
      </c>
      <c r="G424" s="188" t="s">
        <v>426</v>
      </c>
      <c r="H424" s="78">
        <v>59.54</v>
      </c>
      <c r="I424" s="78">
        <v>39.82</v>
      </c>
      <c r="J424" s="18">
        <v>0.03</v>
      </c>
      <c r="K424" s="18" t="s">
        <v>27</v>
      </c>
      <c r="L424" s="2"/>
      <c r="M424" s="18" t="s">
        <v>27</v>
      </c>
      <c r="N424" s="1"/>
      <c r="O424" s="18">
        <v>0.92</v>
      </c>
      <c r="P424" s="18" t="s">
        <v>27</v>
      </c>
      <c r="Q424" s="2"/>
      <c r="R424" s="18" t="s">
        <v>27</v>
      </c>
      <c r="S424" s="2"/>
      <c r="T424" s="18" t="s">
        <v>27</v>
      </c>
      <c r="U424" s="1"/>
      <c r="V424" s="1"/>
      <c r="W424" s="1"/>
      <c r="X424" s="407">
        <v>100.31</v>
      </c>
      <c r="Y424" s="74"/>
      <c r="Z424" s="118" t="s">
        <v>85</v>
      </c>
      <c r="AA424" s="1"/>
      <c r="AB424" s="501"/>
      <c r="AC424" s="18">
        <v>45.856707536503833</v>
      </c>
      <c r="AD424" s="18">
        <v>53.423165615369385</v>
      </c>
      <c r="AE424" s="18">
        <v>4.5945250631378637E-2</v>
      </c>
      <c r="AF424" s="18" t="s">
        <v>27</v>
      </c>
      <c r="AG424" s="18" t="s">
        <v>27</v>
      </c>
      <c r="AH424" s="18" t="s">
        <v>27</v>
      </c>
      <c r="AI424" s="18" t="s">
        <v>27</v>
      </c>
      <c r="AJ424" s="18">
        <v>0.6741815974954064</v>
      </c>
      <c r="AK424" s="18" t="s">
        <v>27</v>
      </c>
      <c r="AL424" s="18" t="s">
        <v>27</v>
      </c>
      <c r="AM424" s="18" t="s">
        <v>27</v>
      </c>
      <c r="AN424" s="18" t="s">
        <v>27</v>
      </c>
      <c r="AO424" s="18" t="s">
        <v>27</v>
      </c>
      <c r="AP424" s="18" t="s">
        <v>27</v>
      </c>
      <c r="AQ424" s="18" t="s">
        <v>27</v>
      </c>
      <c r="AR424" s="18">
        <v>100</v>
      </c>
      <c r="AS424" s="18"/>
      <c r="AT424" s="53" t="s">
        <v>134</v>
      </c>
      <c r="AU424" s="18" t="str">
        <f t="shared" si="52"/>
        <v>po</v>
      </c>
      <c r="AV424" s="44">
        <f t="shared" si="53"/>
        <v>0.85836747052127615</v>
      </c>
      <c r="AW424" s="86">
        <f t="shared" si="54"/>
        <v>0.87098711950181973</v>
      </c>
      <c r="AX424" s="62"/>
      <c r="AY424" s="62"/>
    </row>
    <row r="425" spans="1:51" x14ac:dyDescent="0.2">
      <c r="A425" s="417" t="s">
        <v>441</v>
      </c>
      <c r="B425" s="139" t="s">
        <v>451</v>
      </c>
      <c r="C425" s="3" t="s">
        <v>167</v>
      </c>
      <c r="D425" s="3" t="s">
        <v>484</v>
      </c>
      <c r="E425" s="1"/>
      <c r="F425" s="3" t="s">
        <v>410</v>
      </c>
      <c r="G425" s="188" t="s">
        <v>415</v>
      </c>
      <c r="H425" s="78">
        <v>59.41</v>
      </c>
      <c r="I425" s="78">
        <v>38.71</v>
      </c>
      <c r="J425" s="18">
        <v>0.03</v>
      </c>
      <c r="K425" s="18" t="s">
        <v>27</v>
      </c>
      <c r="L425" s="2"/>
      <c r="M425" s="18" t="s">
        <v>27</v>
      </c>
      <c r="N425" s="1"/>
      <c r="O425" s="18">
        <v>0.93</v>
      </c>
      <c r="P425" s="18" t="s">
        <v>27</v>
      </c>
      <c r="Q425" s="2"/>
      <c r="R425" s="18" t="s">
        <v>27</v>
      </c>
      <c r="S425" s="2"/>
      <c r="T425" s="18" t="s">
        <v>27</v>
      </c>
      <c r="U425" s="1"/>
      <c r="V425" s="1"/>
      <c r="W425" s="1"/>
      <c r="X425" s="407">
        <v>99.080000000000013</v>
      </c>
      <c r="Y425" s="74"/>
      <c r="Z425" s="118" t="s">
        <v>85</v>
      </c>
      <c r="AA425" s="1"/>
      <c r="AB425" s="501"/>
      <c r="AC425" s="18">
        <v>46.492083826011246</v>
      </c>
      <c r="AD425" s="18">
        <v>52.76876801525129</v>
      </c>
      <c r="AE425" s="18">
        <v>4.6683783404582187E-2</v>
      </c>
      <c r="AF425" s="18" t="s">
        <v>27</v>
      </c>
      <c r="AG425" s="18" t="s">
        <v>27</v>
      </c>
      <c r="AH425" s="18" t="s">
        <v>27</v>
      </c>
      <c r="AI425" s="18" t="s">
        <v>27</v>
      </c>
      <c r="AJ425" s="18">
        <v>0.69246437533288019</v>
      </c>
      <c r="AK425" s="18" t="s">
        <v>27</v>
      </c>
      <c r="AL425" s="18" t="s">
        <v>27</v>
      </c>
      <c r="AM425" s="18" t="s">
        <v>27</v>
      </c>
      <c r="AN425" s="18" t="s">
        <v>27</v>
      </c>
      <c r="AO425" s="18" t="s">
        <v>27</v>
      </c>
      <c r="AP425" s="18" t="s">
        <v>27</v>
      </c>
      <c r="AQ425" s="18" t="s">
        <v>27</v>
      </c>
      <c r="AR425" s="18">
        <v>100</v>
      </c>
      <c r="AS425" s="18"/>
      <c r="AT425" s="53" t="s">
        <v>134</v>
      </c>
      <c r="AU425" s="18" t="str">
        <f t="shared" si="52"/>
        <v>po</v>
      </c>
      <c r="AV425" s="44">
        <f t="shared" si="53"/>
        <v>0.88105304661602202</v>
      </c>
      <c r="AW425" s="86">
        <f t="shared" si="54"/>
        <v>0.89417566443292362</v>
      </c>
      <c r="AX425" s="62"/>
      <c r="AY425" s="62"/>
    </row>
    <row r="426" spans="1:51" x14ac:dyDescent="0.2">
      <c r="A426" s="417" t="s">
        <v>441</v>
      </c>
      <c r="B426" s="139" t="s">
        <v>451</v>
      </c>
      <c r="C426" s="3" t="s">
        <v>167</v>
      </c>
      <c r="D426" s="3" t="s">
        <v>484</v>
      </c>
      <c r="E426" s="1"/>
      <c r="F426" s="3" t="s">
        <v>410</v>
      </c>
      <c r="G426" s="188" t="s">
        <v>417</v>
      </c>
      <c r="H426" s="78">
        <v>59.58</v>
      </c>
      <c r="I426" s="78">
        <v>38.880000000000003</v>
      </c>
      <c r="J426" s="18" t="s">
        <v>27</v>
      </c>
      <c r="K426" s="18" t="s">
        <v>27</v>
      </c>
      <c r="L426" s="2"/>
      <c r="M426" s="18" t="s">
        <v>27</v>
      </c>
      <c r="N426" s="1"/>
      <c r="O426" s="18">
        <v>0.93</v>
      </c>
      <c r="P426" s="18">
        <v>0.04</v>
      </c>
      <c r="Q426" s="2"/>
      <c r="R426" s="18" t="s">
        <v>27</v>
      </c>
      <c r="S426" s="2"/>
      <c r="T426" s="18" t="s">
        <v>27</v>
      </c>
      <c r="U426" s="1"/>
      <c r="V426" s="1"/>
      <c r="W426" s="1"/>
      <c r="X426" s="407">
        <v>99.430000000000021</v>
      </c>
      <c r="Y426" s="74"/>
      <c r="Z426" s="118" t="s">
        <v>85</v>
      </c>
      <c r="AA426" s="1"/>
      <c r="AB426" s="501"/>
      <c r="AC426" s="18">
        <v>46.463540201717564</v>
      </c>
      <c r="AD426" s="18">
        <v>52.816835627930928</v>
      </c>
      <c r="AE426" s="18" t="s">
        <v>27</v>
      </c>
      <c r="AF426" s="18" t="s">
        <v>27</v>
      </c>
      <c r="AG426" s="18" t="s">
        <v>27</v>
      </c>
      <c r="AH426" s="18" t="s">
        <v>27</v>
      </c>
      <c r="AI426" s="18" t="s">
        <v>27</v>
      </c>
      <c r="AJ426" s="18">
        <v>0.69006463962201126</v>
      </c>
      <c r="AK426" s="18">
        <v>2.9559530729494753E-2</v>
      </c>
      <c r="AL426" s="18" t="s">
        <v>27</v>
      </c>
      <c r="AM426" s="18" t="s">
        <v>27</v>
      </c>
      <c r="AN426" s="18" t="s">
        <v>27</v>
      </c>
      <c r="AO426" s="18" t="s">
        <v>27</v>
      </c>
      <c r="AP426" s="18" t="s">
        <v>27</v>
      </c>
      <c r="AQ426" s="18" t="s">
        <v>27</v>
      </c>
      <c r="AR426" s="18">
        <v>100</v>
      </c>
      <c r="AS426" s="18"/>
      <c r="AT426" s="53" t="s">
        <v>134</v>
      </c>
      <c r="AU426" s="18" t="str">
        <f t="shared" si="52"/>
        <v>po</v>
      </c>
      <c r="AV426" s="44">
        <f t="shared" si="53"/>
        <v>0.87971079011682451</v>
      </c>
      <c r="AW426" s="86">
        <f t="shared" si="54"/>
        <v>0.89333569137787139</v>
      </c>
      <c r="AX426" s="62"/>
      <c r="AY426" s="62"/>
    </row>
    <row r="427" spans="1:51" x14ac:dyDescent="0.2">
      <c r="A427" s="417" t="s">
        <v>441</v>
      </c>
      <c r="B427" s="139" t="s">
        <v>451</v>
      </c>
      <c r="C427" s="3" t="s">
        <v>167</v>
      </c>
      <c r="D427" s="3" t="s">
        <v>484</v>
      </c>
      <c r="E427" s="1"/>
      <c r="F427" s="3" t="s">
        <v>410</v>
      </c>
      <c r="G427" s="188" t="s">
        <v>425</v>
      </c>
      <c r="H427" s="78">
        <v>59.84</v>
      </c>
      <c r="I427" s="78">
        <v>39.35</v>
      </c>
      <c r="J427" s="18" t="s">
        <v>27</v>
      </c>
      <c r="K427" s="18" t="s">
        <v>27</v>
      </c>
      <c r="L427" s="2"/>
      <c r="M427" s="18" t="s">
        <v>27</v>
      </c>
      <c r="N427" s="1"/>
      <c r="O427" s="18">
        <v>0.93</v>
      </c>
      <c r="P427" s="18" t="s">
        <v>27</v>
      </c>
      <c r="Q427" s="2"/>
      <c r="R427" s="18" t="s">
        <v>27</v>
      </c>
      <c r="S427" s="2"/>
      <c r="T427" s="18" t="s">
        <v>27</v>
      </c>
      <c r="U427" s="1"/>
      <c r="V427" s="1"/>
      <c r="W427" s="1"/>
      <c r="X427" s="407">
        <v>100.12</v>
      </c>
      <c r="Y427" s="74"/>
      <c r="Z427" s="118" t="s">
        <v>85</v>
      </c>
      <c r="AA427" s="1"/>
      <c r="AB427" s="501"/>
      <c r="AC427" s="18">
        <v>46.290571648606047</v>
      </c>
      <c r="AD427" s="18">
        <v>53.024919710481853</v>
      </c>
      <c r="AE427" s="18" t="s">
        <v>27</v>
      </c>
      <c r="AF427" s="18" t="s">
        <v>27</v>
      </c>
      <c r="AG427" s="18" t="s">
        <v>27</v>
      </c>
      <c r="AH427" s="18" t="s">
        <v>27</v>
      </c>
      <c r="AI427" s="18" t="s">
        <v>27</v>
      </c>
      <c r="AJ427" s="18">
        <v>0.68450864091208941</v>
      </c>
      <c r="AK427" s="18" t="s">
        <v>27</v>
      </c>
      <c r="AL427" s="18" t="s">
        <v>27</v>
      </c>
      <c r="AM427" s="18" t="s">
        <v>27</v>
      </c>
      <c r="AN427" s="18" t="s">
        <v>27</v>
      </c>
      <c r="AO427" s="18" t="s">
        <v>27</v>
      </c>
      <c r="AP427" s="18" t="s">
        <v>27</v>
      </c>
      <c r="AQ427" s="18" t="s">
        <v>27</v>
      </c>
      <c r="AR427" s="18">
        <v>99.999999999999986</v>
      </c>
      <c r="AS427" s="18"/>
      <c r="AT427" s="53" t="s">
        <v>134</v>
      </c>
      <c r="AU427" s="18" t="str">
        <f t="shared" si="52"/>
        <v>po</v>
      </c>
      <c r="AV427" s="44">
        <f t="shared" si="53"/>
        <v>0.87299654391471759</v>
      </c>
      <c r="AW427" s="86">
        <f t="shared" si="54"/>
        <v>0.88590573160702413</v>
      </c>
      <c r="AX427" s="62"/>
      <c r="AY427" s="62"/>
    </row>
    <row r="428" spans="1:51" x14ac:dyDescent="0.2">
      <c r="A428" s="417" t="s">
        <v>441</v>
      </c>
      <c r="B428" s="139" t="s">
        <v>451</v>
      </c>
      <c r="C428" s="3" t="s">
        <v>167</v>
      </c>
      <c r="D428" s="3" t="s">
        <v>484</v>
      </c>
      <c r="E428" s="1"/>
      <c r="F428" s="3" t="s">
        <v>410</v>
      </c>
      <c r="G428" s="188" t="s">
        <v>431</v>
      </c>
      <c r="H428" s="78">
        <v>58.61</v>
      </c>
      <c r="I428" s="78">
        <v>38.18</v>
      </c>
      <c r="J428" s="18">
        <v>0.05</v>
      </c>
      <c r="K428" s="18" t="s">
        <v>27</v>
      </c>
      <c r="L428" s="2"/>
      <c r="M428" s="18" t="s">
        <v>27</v>
      </c>
      <c r="N428" s="1"/>
      <c r="O428" s="18">
        <v>0.94</v>
      </c>
      <c r="P428" s="18">
        <v>0.02</v>
      </c>
      <c r="Q428" s="2"/>
      <c r="R428" s="18">
        <v>0.03</v>
      </c>
      <c r="S428" s="2"/>
      <c r="T428" s="18" t="s">
        <v>27</v>
      </c>
      <c r="U428" s="1"/>
      <c r="V428" s="1"/>
      <c r="W428" s="1"/>
      <c r="X428" s="407">
        <v>97.829999999999984</v>
      </c>
      <c r="Y428" s="74"/>
      <c r="Z428" s="118" t="s">
        <v>85</v>
      </c>
      <c r="AA428" s="1"/>
      <c r="AB428" s="501"/>
      <c r="AC428" s="18">
        <v>46.442473912463917</v>
      </c>
      <c r="AD428" s="18">
        <v>52.700395232620203</v>
      </c>
      <c r="AE428" s="18">
        <v>7.8784169211038355E-2</v>
      </c>
      <c r="AF428" s="18" t="s">
        <v>27</v>
      </c>
      <c r="AG428" s="18" t="s">
        <v>27</v>
      </c>
      <c r="AH428" s="18" t="s">
        <v>27</v>
      </c>
      <c r="AI428" s="18" t="s">
        <v>27</v>
      </c>
      <c r="AJ428" s="18">
        <v>0.7087066455974379</v>
      </c>
      <c r="AK428" s="18">
        <v>1.5017559656713904E-2</v>
      </c>
      <c r="AL428" s="18" t="s">
        <v>27</v>
      </c>
      <c r="AM428" s="18">
        <v>5.4622480450694566E-2</v>
      </c>
      <c r="AN428" s="18" t="s">
        <v>27</v>
      </c>
      <c r="AO428" s="18" t="s">
        <v>27</v>
      </c>
      <c r="AP428" s="18" t="s">
        <v>27</v>
      </c>
      <c r="AQ428" s="18" t="s">
        <v>27</v>
      </c>
      <c r="AR428" s="18">
        <v>99.999999999999986</v>
      </c>
      <c r="AS428" s="18"/>
      <c r="AT428" s="53" t="s">
        <v>134</v>
      </c>
      <c r="AU428" s="18" t="str">
        <f t="shared" si="52"/>
        <v>po</v>
      </c>
      <c r="AV428" s="44">
        <f t="shared" si="53"/>
        <v>0.8812547554428436</v>
      </c>
      <c r="AW428" s="86">
        <f t="shared" si="54"/>
        <v>0.89498755957191367</v>
      </c>
      <c r="AX428" s="62"/>
      <c r="AY428" s="62"/>
    </row>
    <row r="429" spans="1:51" x14ac:dyDescent="0.2">
      <c r="A429" s="417" t="s">
        <v>441</v>
      </c>
      <c r="B429" s="139" t="s">
        <v>451</v>
      </c>
      <c r="C429" s="3" t="s">
        <v>167</v>
      </c>
      <c r="D429" s="3" t="s">
        <v>484</v>
      </c>
      <c r="E429" s="1"/>
      <c r="F429" s="3" t="s">
        <v>410</v>
      </c>
      <c r="G429" s="188" t="s">
        <v>393</v>
      </c>
      <c r="H429" s="78">
        <v>59.42</v>
      </c>
      <c r="I429" s="78">
        <v>38.67</v>
      </c>
      <c r="J429" s="18" t="s">
        <v>27</v>
      </c>
      <c r="K429" s="18" t="s">
        <v>27</v>
      </c>
      <c r="L429" s="2"/>
      <c r="M429" s="18" t="s">
        <v>27</v>
      </c>
      <c r="N429" s="1"/>
      <c r="O429" s="18">
        <v>0.94</v>
      </c>
      <c r="P429" s="18">
        <v>0.02</v>
      </c>
      <c r="Q429" s="2"/>
      <c r="R429" s="18" t="s">
        <v>27</v>
      </c>
      <c r="S429" s="2"/>
      <c r="T429" s="18" t="s">
        <v>27</v>
      </c>
      <c r="U429" s="1"/>
      <c r="V429" s="1"/>
      <c r="W429" s="1"/>
      <c r="X429" s="407">
        <v>99.05</v>
      </c>
      <c r="Y429" s="74"/>
      <c r="Z429" s="118" t="s">
        <v>85</v>
      </c>
      <c r="AA429" s="1"/>
      <c r="AB429" s="501"/>
      <c r="AC429" s="18">
        <v>46.532998332547706</v>
      </c>
      <c r="AD429" s="18">
        <v>52.7517516729758</v>
      </c>
      <c r="AE429" s="18" t="s">
        <v>27</v>
      </c>
      <c r="AF429" s="18" t="s">
        <v>27</v>
      </c>
      <c r="AG429" s="18" t="s">
        <v>27</v>
      </c>
      <c r="AH429" s="18" t="s">
        <v>27</v>
      </c>
      <c r="AI429" s="18" t="s">
        <v>27</v>
      </c>
      <c r="AJ429" s="18">
        <v>0.70040827800007077</v>
      </c>
      <c r="AK429" s="18">
        <v>1.484171647643478E-2</v>
      </c>
      <c r="AL429" s="18" t="s">
        <v>27</v>
      </c>
      <c r="AM429" s="18" t="s">
        <v>27</v>
      </c>
      <c r="AN429" s="18" t="s">
        <v>27</v>
      </c>
      <c r="AO429" s="18" t="s">
        <v>27</v>
      </c>
      <c r="AP429" s="18" t="s">
        <v>27</v>
      </c>
      <c r="AQ429" s="18" t="s">
        <v>27</v>
      </c>
      <c r="AR429" s="18">
        <v>100.00000000000001</v>
      </c>
      <c r="AS429" s="18"/>
      <c r="AT429" s="53" t="s">
        <v>134</v>
      </c>
      <c r="AU429" s="18" t="str">
        <f t="shared" si="52"/>
        <v>po</v>
      </c>
      <c r="AV429" s="44">
        <f t="shared" si="53"/>
        <v>0.88211285610039947</v>
      </c>
      <c r="AW429" s="86">
        <f t="shared" si="54"/>
        <v>0.89567164745410754</v>
      </c>
      <c r="AX429" s="62"/>
      <c r="AY429" s="62"/>
    </row>
    <row r="430" spans="1:51" x14ac:dyDescent="0.2">
      <c r="A430" s="417" t="s">
        <v>441</v>
      </c>
      <c r="B430" s="139" t="s">
        <v>451</v>
      </c>
      <c r="C430" s="3" t="s">
        <v>167</v>
      </c>
      <c r="D430" s="3" t="s">
        <v>484</v>
      </c>
      <c r="E430" s="1"/>
      <c r="F430" s="3" t="s">
        <v>410</v>
      </c>
      <c r="G430" s="188" t="s">
        <v>427</v>
      </c>
      <c r="H430" s="78">
        <v>59.62</v>
      </c>
      <c r="I430" s="78">
        <v>38.49</v>
      </c>
      <c r="J430" s="18">
        <v>0.03</v>
      </c>
      <c r="K430" s="18" t="s">
        <v>27</v>
      </c>
      <c r="L430" s="2"/>
      <c r="M430" s="18" t="s">
        <v>27</v>
      </c>
      <c r="N430" s="1"/>
      <c r="O430" s="18">
        <v>0.95</v>
      </c>
      <c r="P430" s="18" t="s">
        <v>27</v>
      </c>
      <c r="Q430" s="2"/>
      <c r="R430" s="18" t="s">
        <v>27</v>
      </c>
      <c r="S430" s="2"/>
      <c r="T430" s="18" t="s">
        <v>27</v>
      </c>
      <c r="U430" s="1"/>
      <c r="V430" s="1"/>
      <c r="W430" s="1"/>
      <c r="X430" s="407">
        <v>99.09</v>
      </c>
      <c r="Y430" s="74"/>
      <c r="Z430" s="118" t="s">
        <v>85</v>
      </c>
      <c r="AA430" s="1"/>
      <c r="AB430" s="501"/>
      <c r="AC430" s="18">
        <v>46.712790439352617</v>
      </c>
      <c r="AD430" s="18">
        <v>52.532258695663089</v>
      </c>
      <c r="AE430" s="18">
        <v>4.6740184788143721E-2</v>
      </c>
      <c r="AF430" s="18" t="s">
        <v>27</v>
      </c>
      <c r="AG430" s="18" t="s">
        <v>27</v>
      </c>
      <c r="AH430" s="18" t="s">
        <v>27</v>
      </c>
      <c r="AI430" s="18" t="s">
        <v>27</v>
      </c>
      <c r="AJ430" s="18">
        <v>0.70821068019613609</v>
      </c>
      <c r="AK430" s="18" t="s">
        <v>27</v>
      </c>
      <c r="AL430" s="18" t="s">
        <v>27</v>
      </c>
      <c r="AM430" s="18" t="s">
        <v>27</v>
      </c>
      <c r="AN430" s="18" t="s">
        <v>27</v>
      </c>
      <c r="AO430" s="18" t="s">
        <v>27</v>
      </c>
      <c r="AP430" s="18" t="s">
        <v>27</v>
      </c>
      <c r="AQ430" s="18" t="s">
        <v>27</v>
      </c>
      <c r="AR430" s="18">
        <v>99.999999999999986</v>
      </c>
      <c r="AS430" s="18"/>
      <c r="AT430" s="53" t="s">
        <v>134</v>
      </c>
      <c r="AU430" s="18" t="str">
        <f t="shared" si="52"/>
        <v>po</v>
      </c>
      <c r="AV430" s="44">
        <f t="shared" si="53"/>
        <v>0.8892210538666423</v>
      </c>
      <c r="AW430" s="86">
        <f t="shared" si="54"/>
        <v>0.90270249741733832</v>
      </c>
      <c r="AX430" s="62"/>
      <c r="AY430" s="62"/>
    </row>
    <row r="431" spans="1:51" x14ac:dyDescent="0.2">
      <c r="A431" s="417" t="s">
        <v>441</v>
      </c>
      <c r="B431" s="139" t="s">
        <v>451</v>
      </c>
      <c r="C431" s="3" t="s">
        <v>167</v>
      </c>
      <c r="D431" s="3" t="s">
        <v>484</v>
      </c>
      <c r="E431" s="1"/>
      <c r="F431" s="3" t="s">
        <v>410</v>
      </c>
      <c r="G431" s="188" t="s">
        <v>433</v>
      </c>
      <c r="H431" s="78">
        <v>59.23</v>
      </c>
      <c r="I431" s="78">
        <v>38.85</v>
      </c>
      <c r="J431" s="18" t="s">
        <v>27</v>
      </c>
      <c r="K431" s="18" t="s">
        <v>27</v>
      </c>
      <c r="L431" s="2"/>
      <c r="M431" s="18" t="s">
        <v>27</v>
      </c>
      <c r="N431" s="1"/>
      <c r="O431" s="18">
        <v>0.96</v>
      </c>
      <c r="P431" s="18" t="s">
        <v>27</v>
      </c>
      <c r="Q431" s="2"/>
      <c r="R431" s="18" t="s">
        <v>27</v>
      </c>
      <c r="S431" s="2"/>
      <c r="T431" s="18" t="s">
        <v>27</v>
      </c>
      <c r="U431" s="1"/>
      <c r="V431" s="1"/>
      <c r="W431" s="1"/>
      <c r="X431" s="407">
        <v>99.039999999999992</v>
      </c>
      <c r="Y431" s="74"/>
      <c r="Z431" s="118" t="s">
        <v>85</v>
      </c>
      <c r="AA431" s="1"/>
      <c r="AB431" s="501"/>
      <c r="AC431" s="18">
        <v>46.339342029989737</v>
      </c>
      <c r="AD431" s="18">
        <v>52.946039247005949</v>
      </c>
      <c r="AE431" s="18" t="s">
        <v>27</v>
      </c>
      <c r="AF431" s="18" t="s">
        <v>27</v>
      </c>
      <c r="AG431" s="18" t="s">
        <v>27</v>
      </c>
      <c r="AH431" s="18" t="s">
        <v>27</v>
      </c>
      <c r="AI431" s="18" t="s">
        <v>27</v>
      </c>
      <c r="AJ431" s="18">
        <v>0.71461872300432072</v>
      </c>
      <c r="AK431" s="18" t="s">
        <v>27</v>
      </c>
      <c r="AL431" s="18" t="s">
        <v>27</v>
      </c>
      <c r="AM431" s="18" t="s">
        <v>27</v>
      </c>
      <c r="AN431" s="18" t="s">
        <v>27</v>
      </c>
      <c r="AO431" s="18" t="s">
        <v>27</v>
      </c>
      <c r="AP431" s="18" t="s">
        <v>27</v>
      </c>
      <c r="AQ431" s="18" t="s">
        <v>27</v>
      </c>
      <c r="AR431" s="18">
        <v>100</v>
      </c>
      <c r="AS431" s="18"/>
      <c r="AT431" s="53" t="s">
        <v>134</v>
      </c>
      <c r="AU431" s="18" t="str">
        <f t="shared" si="52"/>
        <v>po</v>
      </c>
      <c r="AV431" s="44">
        <f t="shared" si="53"/>
        <v>0.87521829185004019</v>
      </c>
      <c r="AW431" s="86">
        <f t="shared" si="54"/>
        <v>0.88871540576389607</v>
      </c>
      <c r="AX431" s="62"/>
      <c r="AY431" s="62"/>
    </row>
    <row r="432" spans="1:51" x14ac:dyDescent="0.2">
      <c r="A432" s="417" t="s">
        <v>441</v>
      </c>
      <c r="B432" s="139" t="s">
        <v>451</v>
      </c>
      <c r="C432" s="3" t="s">
        <v>167</v>
      </c>
      <c r="D432" s="3" t="s">
        <v>484</v>
      </c>
      <c r="E432" s="1"/>
      <c r="F432" s="3" t="s">
        <v>410</v>
      </c>
      <c r="G432" s="188" t="s">
        <v>432</v>
      </c>
      <c r="H432" s="78">
        <v>59.44</v>
      </c>
      <c r="I432" s="78">
        <v>39.090000000000003</v>
      </c>
      <c r="J432" s="18">
        <v>0.03</v>
      </c>
      <c r="K432" s="18" t="s">
        <v>27</v>
      </c>
      <c r="L432" s="2"/>
      <c r="M432" s="18" t="s">
        <v>27</v>
      </c>
      <c r="N432" s="1"/>
      <c r="O432" s="18">
        <v>0.96</v>
      </c>
      <c r="P432" s="18" t="s">
        <v>27</v>
      </c>
      <c r="Q432" s="2"/>
      <c r="R432" s="18" t="s">
        <v>27</v>
      </c>
      <c r="S432" s="2"/>
      <c r="T432" s="18" t="s">
        <v>27</v>
      </c>
      <c r="U432" s="1"/>
      <c r="V432" s="1"/>
      <c r="W432" s="1"/>
      <c r="X432" s="407">
        <v>99.52</v>
      </c>
      <c r="Y432" s="74"/>
      <c r="Z432" s="118" t="s">
        <v>85</v>
      </c>
      <c r="AA432" s="1"/>
      <c r="AB432" s="501"/>
      <c r="AC432" s="18">
        <v>46.254765464399448</v>
      </c>
      <c r="AD432" s="18">
        <v>52.988018180486741</v>
      </c>
      <c r="AE432" s="18">
        <v>4.6422044983573128E-2</v>
      </c>
      <c r="AF432" s="18" t="s">
        <v>27</v>
      </c>
      <c r="AG432" s="18" t="s">
        <v>27</v>
      </c>
      <c r="AH432" s="18" t="s">
        <v>27</v>
      </c>
      <c r="AI432" s="18" t="s">
        <v>27</v>
      </c>
      <c r="AJ432" s="18">
        <v>0.7107943101302252</v>
      </c>
      <c r="AK432" s="18" t="s">
        <v>27</v>
      </c>
      <c r="AL432" s="18" t="s">
        <v>27</v>
      </c>
      <c r="AM432" s="18" t="s">
        <v>27</v>
      </c>
      <c r="AN432" s="18" t="s">
        <v>27</v>
      </c>
      <c r="AO432" s="18" t="s">
        <v>27</v>
      </c>
      <c r="AP432" s="18" t="s">
        <v>27</v>
      </c>
      <c r="AQ432" s="18" t="s">
        <v>27</v>
      </c>
      <c r="AR432" s="18">
        <v>99.999999999999986</v>
      </c>
      <c r="AS432" s="18"/>
      <c r="AT432" s="53" t="s">
        <v>134</v>
      </c>
      <c r="AU432" s="18" t="str">
        <f t="shared" si="52"/>
        <v>po</v>
      </c>
      <c r="AV432" s="44">
        <f t="shared" si="53"/>
        <v>0.87292876866704805</v>
      </c>
      <c r="AW432" s="86">
        <f t="shared" si="54"/>
        <v>0.88634301465203913</v>
      </c>
      <c r="AX432" s="62"/>
      <c r="AY432" s="62"/>
    </row>
    <row r="433" spans="1:51" x14ac:dyDescent="0.2">
      <c r="A433" s="417" t="s">
        <v>441</v>
      </c>
      <c r="B433" s="139" t="s">
        <v>451</v>
      </c>
      <c r="C433" s="3" t="s">
        <v>167</v>
      </c>
      <c r="D433" s="3" t="s">
        <v>484</v>
      </c>
      <c r="E433" s="1"/>
      <c r="F433" s="3" t="s">
        <v>410</v>
      </c>
      <c r="G433" s="188" t="s">
        <v>403</v>
      </c>
      <c r="H433" s="78">
        <v>59.51</v>
      </c>
      <c r="I433" s="78">
        <v>41.07</v>
      </c>
      <c r="J433" s="18">
        <v>0.03</v>
      </c>
      <c r="K433" s="18" t="s">
        <v>27</v>
      </c>
      <c r="L433" s="2"/>
      <c r="M433" s="18" t="s">
        <v>27</v>
      </c>
      <c r="N433" s="1"/>
      <c r="O433" s="18">
        <v>0.96</v>
      </c>
      <c r="P433" s="18" t="s">
        <v>27</v>
      </c>
      <c r="Q433" s="2"/>
      <c r="R433" s="18">
        <v>0.03</v>
      </c>
      <c r="S433" s="2"/>
      <c r="T433" s="18" t="s">
        <v>27</v>
      </c>
      <c r="U433" s="1"/>
      <c r="V433" s="1"/>
      <c r="W433" s="1"/>
      <c r="X433" s="407">
        <v>101.6</v>
      </c>
      <c r="Y433" s="74"/>
      <c r="Z433" s="118" t="s">
        <v>85</v>
      </c>
      <c r="AA433" s="1"/>
      <c r="AB433" s="501"/>
      <c r="AC433" s="18">
        <v>45.051366877683094</v>
      </c>
      <c r="AD433" s="18">
        <v>54.15979957926077</v>
      </c>
      <c r="AE433" s="18">
        <v>4.5161109978826976E-2</v>
      </c>
      <c r="AF433" s="18" t="s">
        <v>27</v>
      </c>
      <c r="AG433" s="18" t="s">
        <v>27</v>
      </c>
      <c r="AH433" s="18" t="s">
        <v>27</v>
      </c>
      <c r="AI433" s="18" t="s">
        <v>27</v>
      </c>
      <c r="AJ433" s="18">
        <v>0.69148741774461953</v>
      </c>
      <c r="AK433" s="18" t="s">
        <v>27</v>
      </c>
      <c r="AL433" s="18" t="s">
        <v>27</v>
      </c>
      <c r="AM433" s="18">
        <v>5.2185015332676797E-2</v>
      </c>
      <c r="AN433" s="18" t="s">
        <v>27</v>
      </c>
      <c r="AO433" s="18" t="s">
        <v>27</v>
      </c>
      <c r="AP433" s="18" t="s">
        <v>27</v>
      </c>
      <c r="AQ433" s="18" t="s">
        <v>27</v>
      </c>
      <c r="AR433" s="18">
        <v>99.999999999999986</v>
      </c>
      <c r="AS433" s="18"/>
      <c r="AT433" s="53" t="s">
        <v>134</v>
      </c>
      <c r="AU433" s="18" t="str">
        <f t="shared" si="52"/>
        <v>po</v>
      </c>
      <c r="AV433" s="44">
        <f t="shared" si="53"/>
        <v>0.83182299838004681</v>
      </c>
      <c r="AW433" s="86">
        <f t="shared" si="54"/>
        <v>0.84459053856882937</v>
      </c>
      <c r="AX433" s="62"/>
      <c r="AY433" s="62"/>
    </row>
    <row r="434" spans="1:51" x14ac:dyDescent="0.2">
      <c r="A434" s="417" t="s">
        <v>441</v>
      </c>
      <c r="B434" s="139" t="s">
        <v>451</v>
      </c>
      <c r="C434" s="3" t="s">
        <v>167</v>
      </c>
      <c r="D434" s="3" t="s">
        <v>484</v>
      </c>
      <c r="E434" s="1"/>
      <c r="F434" s="3" t="s">
        <v>410</v>
      </c>
      <c r="G434" s="188" t="s">
        <v>398</v>
      </c>
      <c r="H434" s="78">
        <v>59.66</v>
      </c>
      <c r="I434" s="78">
        <v>40.380000000000003</v>
      </c>
      <c r="J434" s="18" t="s">
        <v>27</v>
      </c>
      <c r="K434" s="18" t="s">
        <v>27</v>
      </c>
      <c r="L434" s="2"/>
      <c r="M434" s="18" t="s">
        <v>27</v>
      </c>
      <c r="N434" s="1"/>
      <c r="O434" s="18">
        <v>0.97</v>
      </c>
      <c r="P434" s="18">
        <v>0.02</v>
      </c>
      <c r="Q434" s="2"/>
      <c r="R434" s="18" t="s">
        <v>27</v>
      </c>
      <c r="S434" s="2"/>
      <c r="T434" s="18" t="s">
        <v>27</v>
      </c>
      <c r="U434" s="1"/>
      <c r="V434" s="1"/>
      <c r="W434" s="1"/>
      <c r="X434" s="407">
        <v>101.02999999999999</v>
      </c>
      <c r="Y434" s="74"/>
      <c r="Z434" s="118" t="s">
        <v>85</v>
      </c>
      <c r="AA434" s="1"/>
      <c r="AB434" s="501"/>
      <c r="AC434" s="18">
        <v>45.562297068499333</v>
      </c>
      <c r="AD434" s="18">
        <v>53.718391582858075</v>
      </c>
      <c r="AE434" s="18" t="s">
        <v>27</v>
      </c>
      <c r="AF434" s="18" t="s">
        <v>27</v>
      </c>
      <c r="AG434" s="18" t="s">
        <v>27</v>
      </c>
      <c r="AH434" s="18" t="s">
        <v>27</v>
      </c>
      <c r="AI434" s="18" t="s">
        <v>27</v>
      </c>
      <c r="AJ434" s="18">
        <v>0.70483769739740731</v>
      </c>
      <c r="AK434" s="18">
        <v>1.4473651245202265E-2</v>
      </c>
      <c r="AL434" s="18" t="s">
        <v>27</v>
      </c>
      <c r="AM434" s="18" t="s">
        <v>27</v>
      </c>
      <c r="AN434" s="18" t="s">
        <v>27</v>
      </c>
      <c r="AO434" s="18" t="s">
        <v>27</v>
      </c>
      <c r="AP434" s="18" t="s">
        <v>27</v>
      </c>
      <c r="AQ434" s="18" t="s">
        <v>27</v>
      </c>
      <c r="AR434" s="18">
        <v>100.00000000000001</v>
      </c>
      <c r="AS434" s="18"/>
      <c r="AT434" s="53" t="s">
        <v>134</v>
      </c>
      <c r="AU434" s="18" t="str">
        <f t="shared" si="52"/>
        <v>po</v>
      </c>
      <c r="AV434" s="44">
        <f t="shared" si="53"/>
        <v>0.84816942067637391</v>
      </c>
      <c r="AW434" s="86">
        <f t="shared" si="54"/>
        <v>0.86155983180834361</v>
      </c>
      <c r="AX434" s="62"/>
      <c r="AY434" s="62"/>
    </row>
    <row r="435" spans="1:51" x14ac:dyDescent="0.2">
      <c r="A435" s="417" t="s">
        <v>441</v>
      </c>
      <c r="B435" s="139" t="s">
        <v>451</v>
      </c>
      <c r="C435" s="3" t="s">
        <v>167</v>
      </c>
      <c r="D435" s="3" t="s">
        <v>484</v>
      </c>
      <c r="E435" s="1"/>
      <c r="F435" s="3" t="s">
        <v>410</v>
      </c>
      <c r="G435" s="188" t="s">
        <v>402</v>
      </c>
      <c r="H435" s="78">
        <v>59.06</v>
      </c>
      <c r="I435" s="78">
        <v>39</v>
      </c>
      <c r="J435" s="18">
        <v>0.11</v>
      </c>
      <c r="K435" s="18" t="s">
        <v>27</v>
      </c>
      <c r="L435" s="2"/>
      <c r="M435" s="18" t="s">
        <v>27</v>
      </c>
      <c r="N435" s="1"/>
      <c r="O435" s="18">
        <v>0.98</v>
      </c>
      <c r="P435" s="18">
        <v>0.03</v>
      </c>
      <c r="Q435" s="2"/>
      <c r="R435" s="18">
        <v>0.08</v>
      </c>
      <c r="S435" s="2"/>
      <c r="T435" s="18" t="s">
        <v>27</v>
      </c>
      <c r="U435" s="1"/>
      <c r="V435" s="1"/>
      <c r="W435" s="1"/>
      <c r="X435" s="407">
        <v>99.26</v>
      </c>
      <c r="Y435" s="74"/>
      <c r="Z435" s="118" t="s">
        <v>85</v>
      </c>
      <c r="AA435" s="1"/>
      <c r="AB435" s="501"/>
      <c r="AC435" s="18">
        <v>46.011482988842317</v>
      </c>
      <c r="AD435" s="18">
        <v>52.926322566525627</v>
      </c>
      <c r="AE435" s="18">
        <v>0.17040832380845281</v>
      </c>
      <c r="AF435" s="18" t="s">
        <v>27</v>
      </c>
      <c r="AG435" s="18" t="s">
        <v>27</v>
      </c>
      <c r="AH435" s="18" t="s">
        <v>27</v>
      </c>
      <c r="AI435" s="18" t="s">
        <v>27</v>
      </c>
      <c r="AJ435" s="18">
        <v>0.7264302008433744</v>
      </c>
      <c r="AK435" s="18">
        <v>2.2147249029344205E-2</v>
      </c>
      <c r="AL435" s="18" t="s">
        <v>27</v>
      </c>
      <c r="AM435" s="18">
        <v>0.14320867095088241</v>
      </c>
      <c r="AN435" s="18" t="s">
        <v>27</v>
      </c>
      <c r="AO435" s="18" t="s">
        <v>27</v>
      </c>
      <c r="AP435" s="18" t="s">
        <v>27</v>
      </c>
      <c r="AQ435" s="18" t="s">
        <v>27</v>
      </c>
      <c r="AR435" s="18">
        <v>100</v>
      </c>
      <c r="AS435" s="18"/>
      <c r="AT435" s="53" t="s">
        <v>134</v>
      </c>
      <c r="AU435" s="18" t="str">
        <f t="shared" si="52"/>
        <v>po</v>
      </c>
      <c r="AV435" s="44">
        <f t="shared" si="53"/>
        <v>0.86934970649072174</v>
      </c>
      <c r="AW435" s="86">
        <f t="shared" si="54"/>
        <v>0.88349347113508747</v>
      </c>
      <c r="AX435" s="62"/>
      <c r="AY435" s="62"/>
    </row>
    <row r="436" spans="1:51" ht="16" thickBot="1" x14ac:dyDescent="0.25">
      <c r="A436" s="43"/>
      <c r="B436" s="43"/>
      <c r="C436" s="3"/>
      <c r="D436" s="3"/>
      <c r="E436" s="3"/>
      <c r="F436" s="3"/>
      <c r="G436" s="3"/>
      <c r="H436" s="78"/>
      <c r="I436" s="7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"/>
      <c r="X436" s="18"/>
      <c r="Y436" s="74"/>
      <c r="Z436" s="161"/>
      <c r="AA436" s="1"/>
      <c r="AB436" s="501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62"/>
      <c r="AV436" s="86"/>
      <c r="AX436" s="53" t="s">
        <v>84</v>
      </c>
      <c r="AY436" s="62"/>
    </row>
    <row r="437" spans="1:51" x14ac:dyDescent="0.2">
      <c r="A437" s="43"/>
      <c r="B437" s="43"/>
      <c r="C437" s="3"/>
      <c r="D437" s="3"/>
      <c r="E437" s="350" t="s">
        <v>437</v>
      </c>
      <c r="F437" s="100" t="s">
        <v>386</v>
      </c>
      <c r="G437" s="100" t="s">
        <v>511</v>
      </c>
      <c r="H437" s="364">
        <v>59.37409090909091</v>
      </c>
      <c r="I437" s="364">
        <v>39.240909090909092</v>
      </c>
      <c r="J437" s="100">
        <v>2.5909090909090913E-2</v>
      </c>
      <c r="K437" s="100" t="s">
        <v>27</v>
      </c>
      <c r="L437" s="360" t="s">
        <v>73</v>
      </c>
      <c r="M437" s="100" t="s">
        <v>27</v>
      </c>
      <c r="N437" s="360" t="s">
        <v>73</v>
      </c>
      <c r="O437" s="100">
        <v>0.92181818181818176</v>
      </c>
      <c r="P437" s="100">
        <v>1.6363636363636368E-2</v>
      </c>
      <c r="Q437" s="360" t="s">
        <v>73</v>
      </c>
      <c r="R437" s="100">
        <v>1.3636363636363636E-2</v>
      </c>
      <c r="S437" s="360" t="s">
        <v>73</v>
      </c>
      <c r="T437" s="100" t="s">
        <v>27</v>
      </c>
      <c r="U437" s="100"/>
      <c r="V437" s="100"/>
      <c r="W437" s="446"/>
      <c r="X437" s="99">
        <v>99.592727272727274</v>
      </c>
      <c r="Y437" s="74"/>
      <c r="Z437" s="161"/>
      <c r="AA437" s="1"/>
      <c r="AB437" s="501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72" t="s">
        <v>481</v>
      </c>
      <c r="AU437" s="53" t="s">
        <v>214</v>
      </c>
      <c r="AV437" s="209">
        <f>AVERAGE(AV414:AV435)</f>
        <v>0.86881678922753447</v>
      </c>
      <c r="AW437" s="209">
        <f>AVERAGE(AW414:AW435)</f>
        <v>0.8818786553979503</v>
      </c>
      <c r="AX437" s="317">
        <f>COUNT(AV414:AV435)</f>
        <v>22</v>
      </c>
      <c r="AY437" s="62"/>
    </row>
    <row r="438" spans="1:51" x14ac:dyDescent="0.2">
      <c r="A438" s="43"/>
      <c r="B438" s="43"/>
      <c r="C438" s="3"/>
      <c r="D438" s="3"/>
      <c r="E438" s="351"/>
      <c r="F438" s="18"/>
      <c r="G438" s="18" t="s">
        <v>83</v>
      </c>
      <c r="H438" s="78">
        <v>0.33370444709152153</v>
      </c>
      <c r="I438" s="78">
        <v>0.67668596564720895</v>
      </c>
      <c r="J438" s="18">
        <v>3.049732086735785E-2</v>
      </c>
      <c r="K438" s="18" t="s">
        <v>27</v>
      </c>
      <c r="L438" s="79" t="s">
        <v>73</v>
      </c>
      <c r="M438" s="18" t="s">
        <v>27</v>
      </c>
      <c r="N438" s="79" t="s">
        <v>73</v>
      </c>
      <c r="O438" s="18">
        <v>3.8127151135111753E-2</v>
      </c>
      <c r="P438" s="18">
        <v>1.7333000329801538E-2</v>
      </c>
      <c r="Q438" s="79" t="s">
        <v>73</v>
      </c>
      <c r="R438" s="18">
        <v>3.032293718425904E-2</v>
      </c>
      <c r="S438" s="79" t="s">
        <v>73</v>
      </c>
      <c r="T438" s="18" t="s">
        <v>27</v>
      </c>
      <c r="U438" s="18"/>
      <c r="V438" s="18"/>
      <c r="W438" s="1"/>
      <c r="X438" s="98">
        <v>0.85417284867364696</v>
      </c>
      <c r="Y438" s="74"/>
      <c r="Z438" s="161"/>
      <c r="AA438" s="1"/>
      <c r="AB438" s="501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53" t="s">
        <v>83</v>
      </c>
      <c r="AV438" s="209">
        <f>STDEV(AV414:AV435)</f>
        <v>1.3437961623536528E-2</v>
      </c>
      <c r="AW438" s="209">
        <f>STDEV(AW414:AW435)</f>
        <v>1.3680009998863716E-2</v>
      </c>
      <c r="AX438" s="62"/>
      <c r="AY438" s="62"/>
    </row>
    <row r="439" spans="1:51" x14ac:dyDescent="0.2">
      <c r="A439" s="43"/>
      <c r="B439" s="43"/>
      <c r="C439" s="3"/>
      <c r="D439" s="3"/>
      <c r="E439" s="352"/>
      <c r="F439" s="18"/>
      <c r="G439" s="18" t="s">
        <v>82</v>
      </c>
      <c r="H439" s="78">
        <v>58.61</v>
      </c>
      <c r="I439" s="78">
        <v>38.18</v>
      </c>
      <c r="J439" s="18" t="s">
        <v>27</v>
      </c>
      <c r="K439" s="18" t="s">
        <v>27</v>
      </c>
      <c r="L439" s="79" t="s">
        <v>73</v>
      </c>
      <c r="M439" s="18" t="s">
        <v>27</v>
      </c>
      <c r="N439" s="79" t="s">
        <v>73</v>
      </c>
      <c r="O439" s="18">
        <v>0.83</v>
      </c>
      <c r="P439" s="18" t="s">
        <v>27</v>
      </c>
      <c r="Q439" s="79" t="s">
        <v>73</v>
      </c>
      <c r="R439" s="18" t="s">
        <v>27</v>
      </c>
      <c r="S439" s="79" t="s">
        <v>73</v>
      </c>
      <c r="T439" s="18" t="s">
        <v>27</v>
      </c>
      <c r="U439" s="18"/>
      <c r="V439" s="18"/>
      <c r="W439" s="1"/>
      <c r="X439" s="98"/>
      <c r="Y439" s="74"/>
      <c r="Z439" s="161"/>
      <c r="AA439" s="1"/>
      <c r="AB439" s="501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53" t="s">
        <v>82</v>
      </c>
      <c r="AV439" s="209">
        <f>MIN(AV414:AV435)</f>
        <v>0.83182299838004681</v>
      </c>
      <c r="AW439" s="209">
        <f>MIN(AW414:AW435)</f>
        <v>0.84459053856882937</v>
      </c>
      <c r="AX439" s="62"/>
      <c r="AY439" s="62"/>
    </row>
    <row r="440" spans="1:51" ht="16" thickBot="1" x14ac:dyDescent="0.25">
      <c r="A440" s="107"/>
      <c r="B440" s="107"/>
      <c r="C440" s="63"/>
      <c r="D440" s="63"/>
      <c r="E440" s="353"/>
      <c r="F440" s="354"/>
      <c r="G440" s="355" t="s">
        <v>81</v>
      </c>
      <c r="H440" s="194">
        <v>59.89</v>
      </c>
      <c r="I440" s="194">
        <v>41.07</v>
      </c>
      <c r="J440" s="355">
        <v>0.11</v>
      </c>
      <c r="K440" s="355" t="s">
        <v>27</v>
      </c>
      <c r="L440" s="361" t="s">
        <v>73</v>
      </c>
      <c r="M440" s="355" t="s">
        <v>27</v>
      </c>
      <c r="N440" s="361" t="s">
        <v>73</v>
      </c>
      <c r="O440" s="355">
        <v>0.98</v>
      </c>
      <c r="P440" s="355">
        <v>0.05</v>
      </c>
      <c r="Q440" s="361" t="s">
        <v>73</v>
      </c>
      <c r="R440" s="355">
        <v>0.12</v>
      </c>
      <c r="S440" s="361" t="s">
        <v>73</v>
      </c>
      <c r="T440" s="62" t="s">
        <v>27</v>
      </c>
      <c r="U440" s="18"/>
      <c r="V440" s="18"/>
      <c r="W440" s="1"/>
      <c r="X440" s="98"/>
      <c r="Y440" s="153"/>
      <c r="Z440" s="162"/>
      <c r="AA440" s="38"/>
      <c r="AB440" s="496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66" t="s">
        <v>81</v>
      </c>
      <c r="AV440" s="316">
        <f>MAX(AV414:AV435)</f>
        <v>0.8892210538666423</v>
      </c>
      <c r="AW440" s="316">
        <f>MAX(AW414:AW435)</f>
        <v>0.90270249741733832</v>
      </c>
      <c r="AX440" s="94"/>
      <c r="AY440" s="94"/>
    </row>
    <row r="441" spans="1:51" x14ac:dyDescent="0.2">
      <c r="A441" s="43"/>
      <c r="B441" s="43"/>
      <c r="C441" s="3"/>
      <c r="D441" s="3"/>
      <c r="E441" s="351" t="s">
        <v>525</v>
      </c>
      <c r="F441" s="18" t="s">
        <v>386</v>
      </c>
      <c r="G441" s="18" t="s">
        <v>511</v>
      </c>
      <c r="H441" s="78">
        <v>59.009878653846158</v>
      </c>
      <c r="I441" s="78">
        <v>39.424720192307703</v>
      </c>
      <c r="J441" s="18">
        <v>3.0820519230769245E-2</v>
      </c>
      <c r="K441" s="18" t="s">
        <v>27</v>
      </c>
      <c r="L441" s="18" t="s">
        <v>27</v>
      </c>
      <c r="M441" s="18">
        <v>2.3926153846153845E-3</v>
      </c>
      <c r="N441" s="18">
        <v>4.7241499999999999E-2</v>
      </c>
      <c r="O441" s="18">
        <v>0.86585815384615372</v>
      </c>
      <c r="P441" s="18">
        <v>6.923076923076925E-3</v>
      </c>
      <c r="Q441" s="18">
        <v>2.1166666666666669E-3</v>
      </c>
      <c r="R441" s="18">
        <v>7.87198076923077E-3</v>
      </c>
      <c r="S441" s="18">
        <v>2.1075666666666667E-3</v>
      </c>
      <c r="T441" s="100" t="s">
        <v>27</v>
      </c>
      <c r="U441" s="100"/>
      <c r="V441" s="100"/>
      <c r="W441" s="446"/>
      <c r="X441" s="99">
        <v>99.370889038461556</v>
      </c>
      <c r="Y441" s="74"/>
      <c r="Z441" s="161"/>
      <c r="AA441" s="1"/>
      <c r="AB441" s="501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62"/>
      <c r="AV441" s="86"/>
      <c r="AW441" s="86"/>
      <c r="AX441" s="62"/>
      <c r="AY441" s="62"/>
    </row>
    <row r="442" spans="1:51" x14ac:dyDescent="0.2">
      <c r="A442" s="43"/>
      <c r="B442" s="43"/>
      <c r="C442" s="3"/>
      <c r="D442" s="3"/>
      <c r="E442" s="351"/>
      <c r="F442" s="18"/>
      <c r="G442" s="18" t="s">
        <v>83</v>
      </c>
      <c r="H442" s="78">
        <v>0.51006909775290821</v>
      </c>
      <c r="I442" s="78">
        <v>0.54167164274935553</v>
      </c>
      <c r="J442" s="18">
        <v>2.6729837904697192E-2</v>
      </c>
      <c r="K442" s="18" t="s">
        <v>27</v>
      </c>
      <c r="L442" s="18" t="s">
        <v>27</v>
      </c>
      <c r="M442" s="18">
        <v>9.7852990138445409E-3</v>
      </c>
      <c r="N442" s="18">
        <v>1.6666610009665617E-2</v>
      </c>
      <c r="O442" s="18">
        <v>8.991468991638793E-2</v>
      </c>
      <c r="P442" s="18">
        <v>1.3796626688939826E-2</v>
      </c>
      <c r="Q442" s="18">
        <v>8.1433740077369067E-3</v>
      </c>
      <c r="R442" s="18">
        <v>2.2011468626996929E-2</v>
      </c>
      <c r="S442" s="18">
        <v>8.1488505459077001E-3</v>
      </c>
      <c r="T442" s="18" t="s">
        <v>27</v>
      </c>
      <c r="U442" s="18"/>
      <c r="V442" s="18"/>
      <c r="W442" s="1"/>
      <c r="X442" s="98">
        <v>0.77168498656602758</v>
      </c>
      <c r="Y442" s="74"/>
      <c r="Z442" s="161"/>
      <c r="AA442" s="1"/>
      <c r="AB442" s="501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62"/>
      <c r="AV442" s="86"/>
      <c r="AW442" s="86"/>
      <c r="AX442" s="62"/>
      <c r="AY442" s="62"/>
    </row>
    <row r="443" spans="1:51" x14ac:dyDescent="0.2">
      <c r="A443" s="417"/>
      <c r="B443" s="417"/>
      <c r="C443" s="3"/>
      <c r="D443" s="3"/>
      <c r="E443" s="356"/>
      <c r="F443" s="2"/>
      <c r="G443" s="18" t="s">
        <v>82</v>
      </c>
      <c r="H443" s="78">
        <v>57.753900000000002</v>
      </c>
      <c r="I443" s="78">
        <v>38.18</v>
      </c>
      <c r="J443" s="18" t="s">
        <v>27</v>
      </c>
      <c r="K443" s="18" t="s">
        <v>27</v>
      </c>
      <c r="L443" s="18" t="s">
        <v>27</v>
      </c>
      <c r="M443" s="18" t="s">
        <v>27</v>
      </c>
      <c r="N443" s="18" t="s">
        <v>27</v>
      </c>
      <c r="O443" s="18">
        <v>0.49034800000000001</v>
      </c>
      <c r="P443" s="18" t="s">
        <v>27</v>
      </c>
      <c r="Q443" s="18" t="s">
        <v>27</v>
      </c>
      <c r="R443" s="18" t="s">
        <v>27</v>
      </c>
      <c r="S443" s="18" t="s">
        <v>27</v>
      </c>
      <c r="T443" s="18" t="s">
        <v>27</v>
      </c>
      <c r="U443" s="1"/>
      <c r="V443" s="1"/>
      <c r="W443" s="1"/>
      <c r="X443" s="466"/>
      <c r="Y443" s="74"/>
      <c r="Z443" s="1"/>
      <c r="AA443" s="1"/>
      <c r="AB443" s="501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66"/>
      <c r="AU443" s="18"/>
      <c r="AX443" s="18"/>
      <c r="AY443" s="18"/>
    </row>
    <row r="444" spans="1:51" ht="16" thickBot="1" x14ac:dyDescent="0.25">
      <c r="A444" s="417"/>
      <c r="B444" s="417"/>
      <c r="C444" s="3"/>
      <c r="D444" s="3"/>
      <c r="E444" s="357"/>
      <c r="F444" s="358"/>
      <c r="G444" s="355" t="s">
        <v>81</v>
      </c>
      <c r="H444" s="177">
        <v>59.89</v>
      </c>
      <c r="I444" s="177">
        <v>41.07</v>
      </c>
      <c r="J444" s="97">
        <v>0.11</v>
      </c>
      <c r="K444" s="97" t="s">
        <v>27</v>
      </c>
      <c r="L444" s="97" t="s">
        <v>27</v>
      </c>
      <c r="M444" s="97">
        <v>4.4732000000000001E-2</v>
      </c>
      <c r="N444" s="97">
        <v>8.5283999999999999E-2</v>
      </c>
      <c r="O444" s="97">
        <v>0.98</v>
      </c>
      <c r="P444" s="97">
        <v>0.05</v>
      </c>
      <c r="Q444" s="97">
        <v>3.6299999999999999E-2</v>
      </c>
      <c r="R444" s="97">
        <v>0.12</v>
      </c>
      <c r="S444" s="97">
        <v>3.7096999999999998E-2</v>
      </c>
      <c r="T444" s="97" t="s">
        <v>27</v>
      </c>
      <c r="U444" s="176"/>
      <c r="V444" s="176"/>
      <c r="W444" s="176"/>
      <c r="X444" s="472"/>
      <c r="Y444" s="74"/>
      <c r="Z444" s="1"/>
      <c r="AA444" s="1"/>
      <c r="AB444" s="501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66"/>
      <c r="AU444" s="18"/>
      <c r="AX444" s="18"/>
      <c r="AY444" s="18"/>
    </row>
    <row r="445" spans="1:51" ht="16" thickBot="1" x14ac:dyDescent="0.25">
      <c r="A445" s="417"/>
      <c r="B445" s="417"/>
      <c r="C445" s="3"/>
      <c r="D445" s="3"/>
      <c r="E445" s="1"/>
      <c r="F445" s="3"/>
      <c r="G445" s="3"/>
      <c r="H445" s="78"/>
      <c r="I445" s="78"/>
      <c r="J445" s="18"/>
      <c r="K445" s="18"/>
      <c r="L445" s="18"/>
      <c r="M445" s="18"/>
      <c r="N445" s="1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74"/>
      <c r="Z445" s="1"/>
      <c r="AA445" s="1"/>
      <c r="AB445" s="501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23"/>
      <c r="AU445" s="18"/>
      <c r="AX445" s="18"/>
      <c r="AY445" s="18"/>
    </row>
    <row r="446" spans="1:51" x14ac:dyDescent="0.2">
      <c r="A446" s="432" t="s">
        <v>318</v>
      </c>
      <c r="B446" s="214"/>
      <c r="C446" s="214"/>
      <c r="D446" s="214"/>
      <c r="E446" s="213"/>
      <c r="F446" s="213"/>
      <c r="G446" s="213"/>
      <c r="H446" s="371"/>
      <c r="I446" s="371"/>
      <c r="J446" s="215" t="s">
        <v>25</v>
      </c>
      <c r="K446" s="215"/>
      <c r="L446" s="215"/>
      <c r="M446" s="215"/>
      <c r="N446" s="213"/>
      <c r="O446" s="215"/>
      <c r="P446" s="215"/>
      <c r="Q446" s="215"/>
      <c r="R446" s="215"/>
      <c r="S446" s="215"/>
      <c r="T446" s="215"/>
      <c r="U446" s="213"/>
      <c r="V446" s="213"/>
      <c r="W446" s="213"/>
      <c r="X446" s="217"/>
      <c r="Y446" s="213"/>
      <c r="Z446" s="213"/>
      <c r="AA446" s="213"/>
      <c r="AB446" s="512"/>
      <c r="AC446" s="213"/>
      <c r="AD446" s="213"/>
      <c r="AE446" s="213"/>
      <c r="AF446" s="213"/>
      <c r="AG446" s="213"/>
      <c r="AH446" s="213"/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3"/>
      <c r="AT446" s="214"/>
      <c r="AU446" s="214"/>
      <c r="AV446" s="218"/>
      <c r="AW446" s="218"/>
      <c r="AX446" s="213"/>
      <c r="AY446" s="213"/>
    </row>
    <row r="447" spans="1:51" x14ac:dyDescent="0.2">
      <c r="E447"/>
      <c r="F447"/>
      <c r="G447"/>
      <c r="N447"/>
      <c r="T447" s="16"/>
      <c r="Y447" s="83"/>
      <c r="Z447"/>
      <c r="AB447" s="501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 s="6"/>
      <c r="AU447" s="6"/>
      <c r="AV447" s="8"/>
      <c r="AW447" s="8"/>
      <c r="AX447"/>
      <c r="AY447"/>
    </row>
    <row r="448" spans="1:51" x14ac:dyDescent="0.2">
      <c r="A448" s="56" t="s">
        <v>444</v>
      </c>
      <c r="B448" s="142" t="s">
        <v>451</v>
      </c>
      <c r="C448" s="55" t="s">
        <v>175</v>
      </c>
      <c r="D448" s="55" t="s">
        <v>174</v>
      </c>
      <c r="E448" s="48"/>
      <c r="F448" s="55" t="s">
        <v>158</v>
      </c>
      <c r="G448" s="48" t="s">
        <v>317</v>
      </c>
      <c r="H448" s="157">
        <v>62.109299999999998</v>
      </c>
      <c r="I448" s="157">
        <v>35.869199999999999</v>
      </c>
      <c r="J448" s="20" t="s">
        <v>27</v>
      </c>
      <c r="K448" s="20" t="s">
        <v>27</v>
      </c>
      <c r="L448" s="20" t="s">
        <v>27</v>
      </c>
      <c r="M448" s="20" t="s">
        <v>27</v>
      </c>
      <c r="N448" s="48"/>
      <c r="O448" s="20">
        <v>1.6068</v>
      </c>
      <c r="P448" s="20" t="s">
        <v>27</v>
      </c>
      <c r="Q448" s="20">
        <v>4.1500000000000002E-2</v>
      </c>
      <c r="R448" s="20" t="s">
        <v>27</v>
      </c>
      <c r="S448" s="20" t="s">
        <v>27</v>
      </c>
      <c r="T448" s="109"/>
      <c r="U448" s="48"/>
      <c r="V448" s="48"/>
      <c r="W448" s="48"/>
      <c r="X448" s="20">
        <v>99.626800000000003</v>
      </c>
      <c r="Y448" s="54"/>
      <c r="Z448" s="124" t="s">
        <v>85</v>
      </c>
      <c r="AA448" s="48"/>
      <c r="AB448" s="508"/>
      <c r="AC448" s="20">
        <v>49.228687402421237</v>
      </c>
      <c r="AD448" s="20">
        <v>49.524219068397954</v>
      </c>
      <c r="AE448" s="20" t="s">
        <v>27</v>
      </c>
      <c r="AF448" s="20" t="s">
        <v>27</v>
      </c>
      <c r="AG448" s="20" t="s">
        <v>27</v>
      </c>
      <c r="AH448" s="20" t="s">
        <v>27</v>
      </c>
      <c r="AI448" s="20" t="s">
        <v>27</v>
      </c>
      <c r="AJ448" s="20">
        <v>1.2117651882115053</v>
      </c>
      <c r="AK448" s="20" t="s">
        <v>27</v>
      </c>
      <c r="AL448" s="20">
        <v>3.5328340969303991E-2</v>
      </c>
      <c r="AM448" s="20" t="s">
        <v>27</v>
      </c>
      <c r="AN448" s="20" t="s">
        <v>27</v>
      </c>
      <c r="AO448" s="20" t="s">
        <v>27</v>
      </c>
      <c r="AP448" s="20" t="s">
        <v>27</v>
      </c>
      <c r="AQ448" s="20" t="s">
        <v>27</v>
      </c>
      <c r="AR448" s="20">
        <v>100</v>
      </c>
      <c r="AS448" s="20"/>
      <c r="AT448" s="49" t="s">
        <v>131</v>
      </c>
      <c r="AU448" s="20" t="str">
        <f>Z448</f>
        <v>po</v>
      </c>
      <c r="AV448" s="56">
        <f>AC448/AD448</f>
        <v>0.99403258301622976</v>
      </c>
      <c r="AW448" s="195">
        <f>SUM(AC448,AJ448,AK448,AL448,AO448,AG448)/AD448</f>
        <v>1.0192140710364335</v>
      </c>
      <c r="AX448" s="20"/>
      <c r="AY448" s="327" t="s">
        <v>509</v>
      </c>
    </row>
    <row r="449" spans="1:51" x14ac:dyDescent="0.2">
      <c r="A449" s="44"/>
      <c r="B449" s="139"/>
      <c r="C449" s="3"/>
      <c r="D449" s="3"/>
      <c r="E449" s="1"/>
      <c r="F449" s="3"/>
      <c r="G449" s="1"/>
      <c r="H449" s="78"/>
      <c r="I449" s="78"/>
      <c r="J449" s="18"/>
      <c r="K449" s="18"/>
      <c r="L449" s="18"/>
      <c r="M449" s="18"/>
      <c r="N449" s="1"/>
      <c r="O449" s="18"/>
      <c r="P449" s="18"/>
      <c r="Q449" s="18"/>
      <c r="R449" s="18"/>
      <c r="S449" s="18"/>
      <c r="T449" s="2"/>
      <c r="U449" s="1"/>
      <c r="V449" s="1"/>
      <c r="W449" s="1"/>
      <c r="X449" s="18"/>
      <c r="Y449" s="74"/>
      <c r="Z449" s="118"/>
      <c r="AA449" s="1"/>
      <c r="AB449" s="501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23"/>
      <c r="AU449" s="18"/>
      <c r="AX449" s="18"/>
      <c r="AY449" s="326">
        <v>1</v>
      </c>
    </row>
    <row r="450" spans="1:51" s="199" customFormat="1" x14ac:dyDescent="0.2">
      <c r="A450" s="44" t="s">
        <v>444</v>
      </c>
      <c r="B450" s="139" t="s">
        <v>451</v>
      </c>
      <c r="C450" s="3" t="s">
        <v>175</v>
      </c>
      <c r="D450" s="3" t="s">
        <v>174</v>
      </c>
      <c r="E450" s="1"/>
      <c r="F450" s="3" t="s">
        <v>154</v>
      </c>
      <c r="G450" s="1" t="s">
        <v>316</v>
      </c>
      <c r="H450" s="78">
        <v>62.776000000000003</v>
      </c>
      <c r="I450" s="78">
        <v>36.331699999999998</v>
      </c>
      <c r="J450" s="18">
        <v>6.8599999999999994E-2</v>
      </c>
      <c r="K450" s="18" t="s">
        <v>27</v>
      </c>
      <c r="L450" s="18" t="s">
        <v>27</v>
      </c>
      <c r="M450" s="18" t="s">
        <v>27</v>
      </c>
      <c r="N450" s="1"/>
      <c r="O450" s="18" t="s">
        <v>27</v>
      </c>
      <c r="P450" s="18" t="s">
        <v>27</v>
      </c>
      <c r="Q450" s="18" t="s">
        <v>27</v>
      </c>
      <c r="R450" s="18">
        <v>4.4200000000000003E-2</v>
      </c>
      <c r="S450" s="18" t="s">
        <v>27</v>
      </c>
      <c r="T450" s="2"/>
      <c r="U450" s="1"/>
      <c r="V450" s="1"/>
      <c r="W450" s="1"/>
      <c r="X450" s="18">
        <v>99.220500000000001</v>
      </c>
      <c r="Y450" s="74"/>
      <c r="Z450" s="118" t="s">
        <v>85</v>
      </c>
      <c r="AA450" s="1"/>
      <c r="AB450" s="501"/>
      <c r="AC450" s="18">
        <v>49.703179603322809</v>
      </c>
      <c r="AD450" s="18">
        <v>50.108404644125983</v>
      </c>
      <c r="AE450" s="18">
        <v>0.10800403458798966</v>
      </c>
      <c r="AF450" s="18" t="s">
        <v>27</v>
      </c>
      <c r="AG450" s="18" t="s">
        <v>27</v>
      </c>
      <c r="AH450" s="18" t="s">
        <v>27</v>
      </c>
      <c r="AI450" s="18" t="s">
        <v>27</v>
      </c>
      <c r="AJ450" s="18" t="s">
        <v>27</v>
      </c>
      <c r="AK450" s="18" t="s">
        <v>27</v>
      </c>
      <c r="AL450" s="18" t="s">
        <v>27</v>
      </c>
      <c r="AM450" s="18">
        <v>8.041171796320605E-2</v>
      </c>
      <c r="AN450" s="18" t="s">
        <v>27</v>
      </c>
      <c r="AO450" s="18" t="s">
        <v>27</v>
      </c>
      <c r="AP450" s="18" t="s">
        <v>27</v>
      </c>
      <c r="AQ450" s="18" t="s">
        <v>27</v>
      </c>
      <c r="AR450" s="18">
        <v>99.999999999999986</v>
      </c>
      <c r="AS450" s="18"/>
      <c r="AT450" s="281" t="s">
        <v>134</v>
      </c>
      <c r="AU450" s="283" t="str">
        <f t="shared" ref="AU450:AU471" si="55">Z450</f>
        <v>po</v>
      </c>
      <c r="AV450" s="44">
        <f t="shared" ref="AV450:AV471" si="56">AC450/AD450</f>
        <v>0.99191303248065643</v>
      </c>
      <c r="AW450" s="86">
        <f t="shared" ref="AW450:AW471" si="57">SUM(AC450,AJ450,AK450,AL450,AO450,AG450)/AD450</f>
        <v>0.99191303248065643</v>
      </c>
      <c r="AX450" s="18"/>
      <c r="AY450" s="18"/>
    </row>
    <row r="451" spans="1:51" s="199" customFormat="1" x14ac:dyDescent="0.2">
      <c r="A451" s="44" t="s">
        <v>444</v>
      </c>
      <c r="B451" s="139" t="s">
        <v>451</v>
      </c>
      <c r="C451" s="3" t="s">
        <v>175</v>
      </c>
      <c r="D451" s="3" t="s">
        <v>174</v>
      </c>
      <c r="E451" s="1"/>
      <c r="F451" s="3" t="s">
        <v>154</v>
      </c>
      <c r="G451" s="1" t="s">
        <v>315</v>
      </c>
      <c r="H451" s="78">
        <v>62.977899999999998</v>
      </c>
      <c r="I451" s="78">
        <v>36.413400000000003</v>
      </c>
      <c r="J451" s="18">
        <v>4.7600000000000003E-2</v>
      </c>
      <c r="K451" s="18" t="s">
        <v>27</v>
      </c>
      <c r="L451" s="18" t="s">
        <v>27</v>
      </c>
      <c r="M451" s="18" t="s">
        <v>27</v>
      </c>
      <c r="N451" s="1"/>
      <c r="O451" s="18" t="s">
        <v>27</v>
      </c>
      <c r="P451" s="18" t="s">
        <v>27</v>
      </c>
      <c r="Q451" s="18" t="s">
        <v>27</v>
      </c>
      <c r="R451" s="18">
        <v>4.4499999999999998E-2</v>
      </c>
      <c r="S451" s="18" t="s">
        <v>27</v>
      </c>
      <c r="T451" s="2"/>
      <c r="U451" s="1"/>
      <c r="V451" s="1"/>
      <c r="W451" s="1"/>
      <c r="X451" s="18">
        <v>99.483400000000003</v>
      </c>
      <c r="Y451" s="74"/>
      <c r="Z451" s="118" t="s">
        <v>85</v>
      </c>
      <c r="AA451" s="1"/>
      <c r="AB451" s="501"/>
      <c r="AC451" s="18">
        <v>49.74364085787694</v>
      </c>
      <c r="AD451" s="18">
        <v>50.100833359011212</v>
      </c>
      <c r="AE451" s="18">
        <v>7.4762132019035088E-2</v>
      </c>
      <c r="AF451" s="18" t="s">
        <v>27</v>
      </c>
      <c r="AG451" s="18" t="s">
        <v>27</v>
      </c>
      <c r="AH451" s="18" t="s">
        <v>27</v>
      </c>
      <c r="AI451" s="18" t="s">
        <v>27</v>
      </c>
      <c r="AJ451" s="18" t="s">
        <v>27</v>
      </c>
      <c r="AK451" s="18" t="s">
        <v>27</v>
      </c>
      <c r="AL451" s="18" t="s">
        <v>27</v>
      </c>
      <c r="AM451" s="18">
        <v>8.0763651092814609E-2</v>
      </c>
      <c r="AN451" s="18" t="s">
        <v>27</v>
      </c>
      <c r="AO451" s="18" t="s">
        <v>27</v>
      </c>
      <c r="AP451" s="18" t="s">
        <v>27</v>
      </c>
      <c r="AQ451" s="18" t="s">
        <v>27</v>
      </c>
      <c r="AR451" s="18">
        <v>100</v>
      </c>
      <c r="AS451" s="18"/>
      <c r="AT451" s="281" t="s">
        <v>134</v>
      </c>
      <c r="AU451" s="283" t="str">
        <f t="shared" si="55"/>
        <v>po</v>
      </c>
      <c r="AV451" s="44">
        <f t="shared" si="56"/>
        <v>0.99287052775001339</v>
      </c>
      <c r="AW451" s="86">
        <f t="shared" si="57"/>
        <v>0.99287052775001339</v>
      </c>
      <c r="AX451" s="18"/>
      <c r="AY451" s="18"/>
    </row>
    <row r="452" spans="1:51" x14ac:dyDescent="0.2">
      <c r="A452" s="44" t="s">
        <v>444</v>
      </c>
      <c r="B452" s="139" t="s">
        <v>451</v>
      </c>
      <c r="C452" s="3" t="s">
        <v>175</v>
      </c>
      <c r="D452" s="3" t="s">
        <v>174</v>
      </c>
      <c r="E452" s="1"/>
      <c r="F452" s="3" t="s">
        <v>154</v>
      </c>
      <c r="G452" s="1" t="s">
        <v>314</v>
      </c>
      <c r="H452" s="78">
        <v>63.091799999999999</v>
      </c>
      <c r="I452" s="78">
        <v>36.571899999999999</v>
      </c>
      <c r="J452" s="18">
        <v>2.64E-2</v>
      </c>
      <c r="K452" s="18" t="s">
        <v>27</v>
      </c>
      <c r="L452" s="18" t="s">
        <v>27</v>
      </c>
      <c r="M452" s="18" t="s">
        <v>27</v>
      </c>
      <c r="N452" s="1"/>
      <c r="O452" s="18" t="s">
        <v>27</v>
      </c>
      <c r="P452" s="18" t="s">
        <v>27</v>
      </c>
      <c r="Q452" s="18" t="s">
        <v>27</v>
      </c>
      <c r="R452" s="18" t="s">
        <v>27</v>
      </c>
      <c r="S452" s="18" t="s">
        <v>27</v>
      </c>
      <c r="T452" s="2"/>
      <c r="U452" s="1"/>
      <c r="V452" s="1"/>
      <c r="W452" s="1"/>
      <c r="X452" s="18">
        <v>99.690100000000001</v>
      </c>
      <c r="Y452" s="74"/>
      <c r="Z452" s="118" t="s">
        <v>85</v>
      </c>
      <c r="AA452" s="1"/>
      <c r="AB452" s="501"/>
      <c r="AC452" s="18">
        <v>49.737124493996419</v>
      </c>
      <c r="AD452" s="18">
        <v>50.221491072644163</v>
      </c>
      <c r="AE452" s="18">
        <v>4.1384433359414559E-2</v>
      </c>
      <c r="AF452" s="18" t="s">
        <v>27</v>
      </c>
      <c r="AG452" s="18" t="s">
        <v>27</v>
      </c>
      <c r="AH452" s="18" t="s">
        <v>27</v>
      </c>
      <c r="AI452" s="18" t="s">
        <v>27</v>
      </c>
      <c r="AJ452" s="18" t="s">
        <v>27</v>
      </c>
      <c r="AK452" s="18" t="s">
        <v>27</v>
      </c>
      <c r="AL452" s="18" t="s">
        <v>27</v>
      </c>
      <c r="AM452" s="18" t="s">
        <v>27</v>
      </c>
      <c r="AN452" s="18" t="s">
        <v>27</v>
      </c>
      <c r="AO452" s="18" t="s">
        <v>27</v>
      </c>
      <c r="AP452" s="18" t="s">
        <v>27</v>
      </c>
      <c r="AQ452" s="18" t="s">
        <v>27</v>
      </c>
      <c r="AR452" s="18">
        <v>100</v>
      </c>
      <c r="AS452" s="18"/>
      <c r="AT452" s="281" t="s">
        <v>134</v>
      </c>
      <c r="AU452" s="283" t="str">
        <f t="shared" si="55"/>
        <v>po</v>
      </c>
      <c r="AV452" s="44">
        <f t="shared" si="56"/>
        <v>0.9903553923170636</v>
      </c>
      <c r="AW452" s="86">
        <f t="shared" si="57"/>
        <v>0.9903553923170636</v>
      </c>
      <c r="AX452" s="18"/>
      <c r="AY452" s="18"/>
    </row>
    <row r="453" spans="1:51" x14ac:dyDescent="0.2">
      <c r="A453" s="44" t="s">
        <v>444</v>
      </c>
      <c r="B453" s="139" t="s">
        <v>451</v>
      </c>
      <c r="C453" s="3" t="s">
        <v>175</v>
      </c>
      <c r="D453" s="3" t="s">
        <v>174</v>
      </c>
      <c r="E453" s="1"/>
      <c r="F453" s="3" t="s">
        <v>154</v>
      </c>
      <c r="G453" s="1" t="s">
        <v>313</v>
      </c>
      <c r="H453" s="78">
        <v>62.432699999999997</v>
      </c>
      <c r="I453" s="78">
        <v>36.549399999999999</v>
      </c>
      <c r="J453" s="18" t="s">
        <v>27</v>
      </c>
      <c r="K453" s="18" t="s">
        <v>27</v>
      </c>
      <c r="L453" s="18" t="s">
        <v>27</v>
      </c>
      <c r="M453" s="18" t="s">
        <v>27</v>
      </c>
      <c r="N453" s="1"/>
      <c r="O453" s="18" t="s">
        <v>27</v>
      </c>
      <c r="P453" s="18" t="s">
        <v>27</v>
      </c>
      <c r="Q453" s="18" t="s">
        <v>27</v>
      </c>
      <c r="R453" s="18" t="s">
        <v>27</v>
      </c>
      <c r="S453" s="18" t="s">
        <v>27</v>
      </c>
      <c r="T453" s="2"/>
      <c r="U453" s="1"/>
      <c r="V453" s="1"/>
      <c r="W453" s="1"/>
      <c r="X453" s="18">
        <v>98.982100000000003</v>
      </c>
      <c r="Y453" s="74"/>
      <c r="Z453" s="118" t="s">
        <v>85</v>
      </c>
      <c r="AA453" s="1"/>
      <c r="AB453" s="501"/>
      <c r="AC453" s="18">
        <v>49.510574771560393</v>
      </c>
      <c r="AD453" s="18">
        <v>50.4894252284396</v>
      </c>
      <c r="AE453" s="18" t="s">
        <v>27</v>
      </c>
      <c r="AF453" s="18" t="s">
        <v>27</v>
      </c>
      <c r="AG453" s="18" t="s">
        <v>27</v>
      </c>
      <c r="AH453" s="18" t="s">
        <v>27</v>
      </c>
      <c r="AI453" s="18" t="s">
        <v>27</v>
      </c>
      <c r="AJ453" s="18" t="s">
        <v>27</v>
      </c>
      <c r="AK453" s="18" t="s">
        <v>27</v>
      </c>
      <c r="AL453" s="18" t="s">
        <v>27</v>
      </c>
      <c r="AM453" s="18" t="s">
        <v>27</v>
      </c>
      <c r="AN453" s="18" t="s">
        <v>27</v>
      </c>
      <c r="AO453" s="18" t="s">
        <v>27</v>
      </c>
      <c r="AP453" s="18" t="s">
        <v>27</v>
      </c>
      <c r="AQ453" s="18" t="s">
        <v>27</v>
      </c>
      <c r="AR453" s="18">
        <v>100</v>
      </c>
      <c r="AS453" s="18"/>
      <c r="AT453" s="281" t="s">
        <v>134</v>
      </c>
      <c r="AU453" s="283" t="str">
        <f t="shared" si="55"/>
        <v>po</v>
      </c>
      <c r="AV453" s="44">
        <f t="shared" si="56"/>
        <v>0.98061276292113853</v>
      </c>
      <c r="AW453" s="86">
        <f t="shared" si="57"/>
        <v>0.98061276292113853</v>
      </c>
      <c r="AX453" s="18"/>
      <c r="AY453" s="18"/>
    </row>
    <row r="454" spans="1:51" x14ac:dyDescent="0.2">
      <c r="A454" s="44" t="s">
        <v>444</v>
      </c>
      <c r="B454" s="139" t="s">
        <v>451</v>
      </c>
      <c r="C454" s="3" t="s">
        <v>175</v>
      </c>
      <c r="D454" s="3" t="s">
        <v>174</v>
      </c>
      <c r="E454" s="1"/>
      <c r="F454" s="3" t="s">
        <v>154</v>
      </c>
      <c r="G454" s="1" t="s">
        <v>312</v>
      </c>
      <c r="H454" s="78">
        <v>62.395299999999999</v>
      </c>
      <c r="I454" s="78">
        <v>36.247100000000003</v>
      </c>
      <c r="J454" s="18">
        <v>0.1336</v>
      </c>
      <c r="K454" s="18" t="s">
        <v>27</v>
      </c>
      <c r="L454" s="18" t="s">
        <v>27</v>
      </c>
      <c r="M454" s="18">
        <v>3.6700000000000003E-2</v>
      </c>
      <c r="N454" s="1"/>
      <c r="O454" s="18" t="s">
        <v>27</v>
      </c>
      <c r="P454" s="18" t="s">
        <v>27</v>
      </c>
      <c r="Q454" s="18">
        <v>2.6800000000000001E-2</v>
      </c>
      <c r="R454" s="18">
        <v>0.13600000000000001</v>
      </c>
      <c r="S454" s="18" t="s">
        <v>27</v>
      </c>
      <c r="T454" s="2"/>
      <c r="U454" s="1"/>
      <c r="V454" s="1"/>
      <c r="W454" s="1"/>
      <c r="X454" s="18">
        <v>98.975499999999997</v>
      </c>
      <c r="Y454" s="74"/>
      <c r="Z454" s="118" t="s">
        <v>85</v>
      </c>
      <c r="AA454" s="1"/>
      <c r="AB454" s="501"/>
      <c r="AC454" s="18">
        <v>49.449442098561917</v>
      </c>
      <c r="AD454" s="18">
        <v>50.039977840420967</v>
      </c>
      <c r="AE454" s="18">
        <v>0.21054324296505533</v>
      </c>
      <c r="AF454" s="18" t="s">
        <v>27</v>
      </c>
      <c r="AG454" s="18" t="s">
        <v>27</v>
      </c>
      <c r="AH454" s="18">
        <v>2.9565622910723691E-2</v>
      </c>
      <c r="AI454" s="18" t="s">
        <v>27</v>
      </c>
      <c r="AJ454" s="18" t="s">
        <v>27</v>
      </c>
      <c r="AK454" s="18" t="s">
        <v>27</v>
      </c>
      <c r="AL454" s="18">
        <v>2.2811709794278517E-2</v>
      </c>
      <c r="AM454" s="18">
        <v>0.24765948534708182</v>
      </c>
      <c r="AN454" s="18" t="s">
        <v>27</v>
      </c>
      <c r="AO454" s="18" t="s">
        <v>27</v>
      </c>
      <c r="AP454" s="18" t="s">
        <v>27</v>
      </c>
      <c r="AQ454" s="18" t="s">
        <v>27</v>
      </c>
      <c r="AR454" s="18">
        <v>100.00000000000003</v>
      </c>
      <c r="AS454" s="18"/>
      <c r="AT454" s="281" t="s">
        <v>134</v>
      </c>
      <c r="AU454" s="283" t="str">
        <f t="shared" si="55"/>
        <v>po</v>
      </c>
      <c r="AV454" s="44">
        <f t="shared" si="56"/>
        <v>0.98819872095582684</v>
      </c>
      <c r="AW454" s="86">
        <f t="shared" si="57"/>
        <v>0.98865459065798822</v>
      </c>
      <c r="AX454" s="18"/>
      <c r="AY454" s="18"/>
    </row>
    <row r="455" spans="1:51" x14ac:dyDescent="0.2">
      <c r="A455" s="44" t="s">
        <v>444</v>
      </c>
      <c r="B455" s="139" t="s">
        <v>451</v>
      </c>
      <c r="C455" s="3" t="s">
        <v>175</v>
      </c>
      <c r="D455" s="3" t="s">
        <v>174</v>
      </c>
      <c r="E455" s="1"/>
      <c r="F455" s="3" t="s">
        <v>182</v>
      </c>
      <c r="G455" s="1" t="s">
        <v>311</v>
      </c>
      <c r="H455" s="78">
        <v>62.940300000000001</v>
      </c>
      <c r="I455" s="78">
        <v>36.451500000000003</v>
      </c>
      <c r="J455" s="18">
        <v>2.8299999999999999E-2</v>
      </c>
      <c r="K455" s="18" t="s">
        <v>27</v>
      </c>
      <c r="L455" s="18" t="s">
        <v>27</v>
      </c>
      <c r="M455" s="18" t="s">
        <v>27</v>
      </c>
      <c r="N455" s="1"/>
      <c r="O455" s="18" t="s">
        <v>27</v>
      </c>
      <c r="P455" s="18" t="s">
        <v>27</v>
      </c>
      <c r="Q455" s="18" t="s">
        <v>27</v>
      </c>
      <c r="R455" s="18" t="s">
        <v>27</v>
      </c>
      <c r="S455" s="18" t="s">
        <v>27</v>
      </c>
      <c r="T455" s="2"/>
      <c r="U455" s="1"/>
      <c r="V455" s="1"/>
      <c r="W455" s="1"/>
      <c r="X455" s="18">
        <v>99.420100000000005</v>
      </c>
      <c r="Y455" s="74"/>
      <c r="Z455" s="118" t="s">
        <v>85</v>
      </c>
      <c r="AA455" s="1"/>
      <c r="AB455" s="501"/>
      <c r="AC455" s="18">
        <v>49.757905343576788</v>
      </c>
      <c r="AD455" s="18">
        <v>50.197606434610286</v>
      </c>
      <c r="AE455" s="18">
        <v>4.4488221812921842E-2</v>
      </c>
      <c r="AF455" s="18" t="s">
        <v>27</v>
      </c>
      <c r="AG455" s="18" t="s">
        <v>27</v>
      </c>
      <c r="AH455" s="18" t="s">
        <v>27</v>
      </c>
      <c r="AI455" s="18" t="s">
        <v>27</v>
      </c>
      <c r="AJ455" s="18" t="s">
        <v>27</v>
      </c>
      <c r="AK455" s="18" t="s">
        <v>27</v>
      </c>
      <c r="AL455" s="18" t="s">
        <v>27</v>
      </c>
      <c r="AM455" s="18" t="s">
        <v>27</v>
      </c>
      <c r="AN455" s="18" t="s">
        <v>27</v>
      </c>
      <c r="AO455" s="18" t="s">
        <v>27</v>
      </c>
      <c r="AP455" s="18" t="s">
        <v>27</v>
      </c>
      <c r="AQ455" s="18" t="s">
        <v>27</v>
      </c>
      <c r="AR455" s="18">
        <v>100</v>
      </c>
      <c r="AS455" s="18"/>
      <c r="AT455" s="281" t="s">
        <v>134</v>
      </c>
      <c r="AU455" s="283" t="str">
        <f t="shared" si="55"/>
        <v>po</v>
      </c>
      <c r="AV455" s="44">
        <f t="shared" si="56"/>
        <v>0.99124059646935014</v>
      </c>
      <c r="AW455" s="86">
        <f t="shared" si="57"/>
        <v>0.99124059646935014</v>
      </c>
      <c r="AX455" s="18"/>
      <c r="AY455" s="18"/>
    </row>
    <row r="456" spans="1:51" x14ac:dyDescent="0.2">
      <c r="A456" s="44" t="s">
        <v>444</v>
      </c>
      <c r="B456" s="139" t="s">
        <v>451</v>
      </c>
      <c r="C456" s="3" t="s">
        <v>175</v>
      </c>
      <c r="D456" s="3" t="s">
        <v>174</v>
      </c>
      <c r="E456" s="1"/>
      <c r="F456" s="3" t="s">
        <v>182</v>
      </c>
      <c r="G456" s="1" t="s">
        <v>310</v>
      </c>
      <c r="H456" s="78">
        <v>63.025700000000001</v>
      </c>
      <c r="I456" s="78">
        <v>36.763599999999997</v>
      </c>
      <c r="J456" s="18" t="s">
        <v>27</v>
      </c>
      <c r="K456" s="18" t="s">
        <v>27</v>
      </c>
      <c r="L456" s="18" t="s">
        <v>27</v>
      </c>
      <c r="M456" s="18" t="s">
        <v>27</v>
      </c>
      <c r="N456" s="1"/>
      <c r="O456" s="18" t="s">
        <v>27</v>
      </c>
      <c r="P456" s="18" t="s">
        <v>27</v>
      </c>
      <c r="Q456" s="18" t="s">
        <v>27</v>
      </c>
      <c r="R456" s="18" t="s">
        <v>27</v>
      </c>
      <c r="S456" s="18" t="s">
        <v>27</v>
      </c>
      <c r="T456" s="2"/>
      <c r="U456" s="1"/>
      <c r="V456" s="1"/>
      <c r="W456" s="1"/>
      <c r="X456" s="18">
        <v>99.789299999999997</v>
      </c>
      <c r="Y456" s="74"/>
      <c r="Z456" s="118" t="s">
        <v>85</v>
      </c>
      <c r="AA456" s="1"/>
      <c r="AB456" s="501"/>
      <c r="AC456" s="18">
        <v>49.60081632338116</v>
      </c>
      <c r="AD456" s="18">
        <v>50.39918367661884</v>
      </c>
      <c r="AE456" s="18" t="s">
        <v>27</v>
      </c>
      <c r="AF456" s="18" t="s">
        <v>27</v>
      </c>
      <c r="AG456" s="18" t="s">
        <v>27</v>
      </c>
      <c r="AH456" s="18" t="s">
        <v>27</v>
      </c>
      <c r="AI456" s="18" t="s">
        <v>27</v>
      </c>
      <c r="AJ456" s="18" t="s">
        <v>27</v>
      </c>
      <c r="AK456" s="18" t="s">
        <v>27</v>
      </c>
      <c r="AL456" s="18" t="s">
        <v>27</v>
      </c>
      <c r="AM456" s="18" t="s">
        <v>27</v>
      </c>
      <c r="AN456" s="18" t="s">
        <v>27</v>
      </c>
      <c r="AO456" s="18" t="s">
        <v>27</v>
      </c>
      <c r="AP456" s="18" t="s">
        <v>27</v>
      </c>
      <c r="AQ456" s="18" t="s">
        <v>27</v>
      </c>
      <c r="AR456" s="18">
        <v>100</v>
      </c>
      <c r="AS456" s="18"/>
      <c r="AT456" s="281" t="s">
        <v>134</v>
      </c>
      <c r="AU456" s="283" t="str">
        <f t="shared" si="55"/>
        <v>po</v>
      </c>
      <c r="AV456" s="44">
        <f t="shared" si="56"/>
        <v>0.98415912133894223</v>
      </c>
      <c r="AW456" s="86">
        <f t="shared" si="57"/>
        <v>0.98415912133894223</v>
      </c>
      <c r="AX456" s="18"/>
      <c r="AY456" s="18"/>
    </row>
    <row r="457" spans="1:51" x14ac:dyDescent="0.2">
      <c r="A457" s="44" t="s">
        <v>444</v>
      </c>
      <c r="B457" s="139" t="s">
        <v>451</v>
      </c>
      <c r="C457" s="3" t="s">
        <v>175</v>
      </c>
      <c r="D457" s="3" t="s">
        <v>174</v>
      </c>
      <c r="E457" s="1"/>
      <c r="F457" s="3" t="s">
        <v>182</v>
      </c>
      <c r="G457" s="1" t="s">
        <v>309</v>
      </c>
      <c r="H457" s="78">
        <v>62.8887</v>
      </c>
      <c r="I457" s="78">
        <v>36.301400000000001</v>
      </c>
      <c r="J457" s="18">
        <v>3.44E-2</v>
      </c>
      <c r="K457" s="18" t="s">
        <v>27</v>
      </c>
      <c r="L457" s="18" t="s">
        <v>27</v>
      </c>
      <c r="M457" s="18" t="s">
        <v>27</v>
      </c>
      <c r="N457" s="1"/>
      <c r="O457" s="18" t="s">
        <v>27</v>
      </c>
      <c r="P457" s="18" t="s">
        <v>27</v>
      </c>
      <c r="Q457" s="18" t="s">
        <v>27</v>
      </c>
      <c r="R457" s="18" t="s">
        <v>27</v>
      </c>
      <c r="S457" s="18" t="s">
        <v>27</v>
      </c>
      <c r="T457" s="2"/>
      <c r="U457" s="1"/>
      <c r="V457" s="1"/>
      <c r="W457" s="1"/>
      <c r="X457" s="18">
        <v>99.224500000000006</v>
      </c>
      <c r="Y457" s="74"/>
      <c r="Z457" s="118" t="s">
        <v>85</v>
      </c>
      <c r="AA457" s="1"/>
      <c r="AB457" s="501"/>
      <c r="AC457" s="18">
        <v>49.83567522228838</v>
      </c>
      <c r="AD457" s="18">
        <v>50.110118260695124</v>
      </c>
      <c r="AE457" s="18">
        <v>5.420651701648465E-2</v>
      </c>
      <c r="AF457" s="18" t="s">
        <v>27</v>
      </c>
      <c r="AG457" s="18" t="s">
        <v>27</v>
      </c>
      <c r="AH457" s="18" t="s">
        <v>27</v>
      </c>
      <c r="AI457" s="18" t="s">
        <v>27</v>
      </c>
      <c r="AJ457" s="18" t="s">
        <v>27</v>
      </c>
      <c r="AK457" s="18" t="s">
        <v>27</v>
      </c>
      <c r="AL457" s="18" t="s">
        <v>27</v>
      </c>
      <c r="AM457" s="18" t="s">
        <v>27</v>
      </c>
      <c r="AN457" s="18" t="s">
        <v>27</v>
      </c>
      <c r="AO457" s="18" t="s">
        <v>27</v>
      </c>
      <c r="AP457" s="18" t="s">
        <v>27</v>
      </c>
      <c r="AQ457" s="18" t="s">
        <v>27</v>
      </c>
      <c r="AR457" s="18">
        <v>99.999999999999986</v>
      </c>
      <c r="AS457" s="18"/>
      <c r="AT457" s="281" t="s">
        <v>134</v>
      </c>
      <c r="AU457" s="283" t="str">
        <f t="shared" si="55"/>
        <v>po</v>
      </c>
      <c r="AV457" s="44">
        <f t="shared" si="56"/>
        <v>0.99452320114315096</v>
      </c>
      <c r="AW457" s="86">
        <f t="shared" si="57"/>
        <v>0.99452320114315096</v>
      </c>
      <c r="AX457" s="18"/>
      <c r="AY457" s="18"/>
    </row>
    <row r="458" spans="1:51" x14ac:dyDescent="0.2">
      <c r="A458" s="44" t="s">
        <v>444</v>
      </c>
      <c r="B458" s="139" t="s">
        <v>451</v>
      </c>
      <c r="C458" s="3" t="s">
        <v>175</v>
      </c>
      <c r="D458" s="3" t="s">
        <v>174</v>
      </c>
      <c r="E458" s="1"/>
      <c r="F458" s="3" t="s">
        <v>182</v>
      </c>
      <c r="G458" s="1" t="s">
        <v>308</v>
      </c>
      <c r="H458" s="78">
        <v>62.927399999999999</v>
      </c>
      <c r="I458" s="78">
        <v>36.516100000000002</v>
      </c>
      <c r="J458" s="18" t="s">
        <v>27</v>
      </c>
      <c r="K458" s="18" t="s">
        <v>27</v>
      </c>
      <c r="L458" s="18" t="s">
        <v>27</v>
      </c>
      <c r="M458" s="18" t="s">
        <v>27</v>
      </c>
      <c r="N458" s="1"/>
      <c r="O458" s="18" t="s">
        <v>27</v>
      </c>
      <c r="P458" s="18" t="s">
        <v>27</v>
      </c>
      <c r="Q458" s="18" t="s">
        <v>27</v>
      </c>
      <c r="R458" s="18" t="s">
        <v>27</v>
      </c>
      <c r="S458" s="18" t="s">
        <v>27</v>
      </c>
      <c r="T458" s="2"/>
      <c r="U458" s="1"/>
      <c r="V458" s="1"/>
      <c r="W458" s="1"/>
      <c r="X458" s="18">
        <v>99.4435</v>
      </c>
      <c r="Y458" s="74"/>
      <c r="Z458" s="118" t="s">
        <v>85</v>
      </c>
      <c r="AA458" s="1"/>
      <c r="AB458" s="501"/>
      <c r="AC458" s="18">
        <v>49.730662127666236</v>
      </c>
      <c r="AD458" s="18">
        <v>50.269337872333772</v>
      </c>
      <c r="AE458" s="18" t="s">
        <v>27</v>
      </c>
      <c r="AF458" s="18" t="s">
        <v>27</v>
      </c>
      <c r="AG458" s="18" t="s">
        <v>27</v>
      </c>
      <c r="AH458" s="18" t="s">
        <v>27</v>
      </c>
      <c r="AI458" s="18" t="s">
        <v>27</v>
      </c>
      <c r="AJ458" s="18" t="s">
        <v>27</v>
      </c>
      <c r="AK458" s="18" t="s">
        <v>27</v>
      </c>
      <c r="AL458" s="18" t="s">
        <v>27</v>
      </c>
      <c r="AM458" s="18" t="s">
        <v>27</v>
      </c>
      <c r="AN458" s="18" t="s">
        <v>27</v>
      </c>
      <c r="AO458" s="18" t="s">
        <v>27</v>
      </c>
      <c r="AP458" s="18" t="s">
        <v>27</v>
      </c>
      <c r="AQ458" s="18" t="s">
        <v>27</v>
      </c>
      <c r="AR458" s="18">
        <v>100</v>
      </c>
      <c r="AS458" s="18"/>
      <c r="AT458" s="281" t="s">
        <v>134</v>
      </c>
      <c r="AU458" s="283" t="str">
        <f t="shared" si="55"/>
        <v>po</v>
      </c>
      <c r="AV458" s="44">
        <f t="shared" si="56"/>
        <v>0.98928420847643583</v>
      </c>
      <c r="AW458" s="86">
        <f t="shared" si="57"/>
        <v>0.98928420847643583</v>
      </c>
      <c r="AX458" s="18"/>
      <c r="AY458" s="18"/>
    </row>
    <row r="459" spans="1:51" x14ac:dyDescent="0.2">
      <c r="A459" s="44" t="s">
        <v>444</v>
      </c>
      <c r="B459" s="139" t="s">
        <v>451</v>
      </c>
      <c r="C459" s="3" t="s">
        <v>175</v>
      </c>
      <c r="D459" s="3" t="s">
        <v>174</v>
      </c>
      <c r="E459" s="1"/>
      <c r="F459" s="3" t="s">
        <v>152</v>
      </c>
      <c r="G459" s="1" t="s">
        <v>307</v>
      </c>
      <c r="H459" s="78">
        <v>62.185499999999998</v>
      </c>
      <c r="I459" s="78">
        <v>36.409300000000002</v>
      </c>
      <c r="J459" s="18">
        <v>0.1255</v>
      </c>
      <c r="K459" s="18" t="s">
        <v>27</v>
      </c>
      <c r="L459" s="18" t="s">
        <v>27</v>
      </c>
      <c r="M459" s="18" t="s">
        <v>27</v>
      </c>
      <c r="N459" s="1"/>
      <c r="O459" s="18">
        <v>0.1416</v>
      </c>
      <c r="P459" s="18" t="s">
        <v>27</v>
      </c>
      <c r="Q459" s="18" t="s">
        <v>27</v>
      </c>
      <c r="R459" s="18">
        <v>7.6899999999999996E-2</v>
      </c>
      <c r="S459" s="18" t="s">
        <v>27</v>
      </c>
      <c r="T459" s="2"/>
      <c r="U459" s="1"/>
      <c r="V459" s="1"/>
      <c r="W459" s="1"/>
      <c r="X459" s="18">
        <v>98.938799999999986</v>
      </c>
      <c r="Y459" s="74"/>
      <c r="Z459" s="118" t="s">
        <v>85</v>
      </c>
      <c r="AA459" s="1"/>
      <c r="AB459" s="501"/>
      <c r="AC459" s="18">
        <v>49.28728215993425</v>
      </c>
      <c r="AD459" s="18">
        <v>50.268091054985497</v>
      </c>
      <c r="AE459" s="18">
        <v>0.19779476668358564</v>
      </c>
      <c r="AF459" s="18" t="s">
        <v>27</v>
      </c>
      <c r="AG459" s="18" t="s">
        <v>27</v>
      </c>
      <c r="AH459" s="18" t="s">
        <v>27</v>
      </c>
      <c r="AI459" s="18" t="s">
        <v>27</v>
      </c>
      <c r="AJ459" s="18">
        <v>0.10678346780052544</v>
      </c>
      <c r="AK459" s="18" t="s">
        <v>27</v>
      </c>
      <c r="AL459" s="18" t="s">
        <v>27</v>
      </c>
      <c r="AM459" s="18">
        <v>0.14004855059615581</v>
      </c>
      <c r="AN459" s="18" t="s">
        <v>27</v>
      </c>
      <c r="AO459" s="18" t="s">
        <v>27</v>
      </c>
      <c r="AP459" s="18" t="s">
        <v>27</v>
      </c>
      <c r="AQ459" s="18" t="s">
        <v>27</v>
      </c>
      <c r="AR459" s="18">
        <v>100.00000000000001</v>
      </c>
      <c r="AS459" s="18"/>
      <c r="AT459" s="281" t="s">
        <v>134</v>
      </c>
      <c r="AU459" s="283" t="str">
        <f t="shared" si="55"/>
        <v>po</v>
      </c>
      <c r="AV459" s="44">
        <f t="shared" si="56"/>
        <v>0.98048843959524157</v>
      </c>
      <c r="AW459" s="86">
        <f t="shared" si="57"/>
        <v>0.98261271894541069</v>
      </c>
      <c r="AX459" s="18"/>
      <c r="AY459" s="18"/>
    </row>
    <row r="460" spans="1:51" x14ac:dyDescent="0.2">
      <c r="A460" s="44" t="s">
        <v>444</v>
      </c>
      <c r="B460" s="139" t="s">
        <v>451</v>
      </c>
      <c r="C460" s="3" t="s">
        <v>175</v>
      </c>
      <c r="D460" s="3" t="s">
        <v>174</v>
      </c>
      <c r="E460" s="1"/>
      <c r="F460" s="3" t="s">
        <v>152</v>
      </c>
      <c r="G460" s="1" t="s">
        <v>306</v>
      </c>
      <c r="H460" s="78">
        <v>62.624699999999997</v>
      </c>
      <c r="I460" s="78">
        <v>36.1477</v>
      </c>
      <c r="J460" s="18">
        <v>0.11169999999999999</v>
      </c>
      <c r="K460" s="18" t="s">
        <v>27</v>
      </c>
      <c r="L460" s="18" t="s">
        <v>27</v>
      </c>
      <c r="M460" s="18" t="s">
        <v>27</v>
      </c>
      <c r="N460" s="1"/>
      <c r="O460" s="18">
        <v>0.1741</v>
      </c>
      <c r="P460" s="18" t="s">
        <v>27</v>
      </c>
      <c r="Q460" s="18">
        <v>2.69E-2</v>
      </c>
      <c r="R460" s="18">
        <v>3.5499999999999997E-2</v>
      </c>
      <c r="S460" s="18" t="s">
        <v>27</v>
      </c>
      <c r="T460" s="2"/>
      <c r="U460" s="1"/>
      <c r="V460" s="1"/>
      <c r="W460" s="1"/>
      <c r="X460" s="18">
        <v>99.120599999999996</v>
      </c>
      <c r="Y460" s="74"/>
      <c r="Z460" s="118" t="s">
        <v>85</v>
      </c>
      <c r="AA460" s="1"/>
      <c r="AB460" s="501"/>
      <c r="AC460" s="18">
        <v>49.666581229919345</v>
      </c>
      <c r="AD460" s="18">
        <v>49.938282435703776</v>
      </c>
      <c r="AE460" s="18">
        <v>0.17615586698909705</v>
      </c>
      <c r="AF460" s="18" t="s">
        <v>27</v>
      </c>
      <c r="AG460" s="18" t="s">
        <v>27</v>
      </c>
      <c r="AH460" s="18" t="s">
        <v>27</v>
      </c>
      <c r="AI460" s="18" t="s">
        <v>27</v>
      </c>
      <c r="AJ460" s="18">
        <v>0.1313749024240842</v>
      </c>
      <c r="AK460" s="18" t="s">
        <v>27</v>
      </c>
      <c r="AL460" s="18">
        <v>2.2913129684581118E-2</v>
      </c>
      <c r="AM460" s="18">
        <v>6.4692435279110075E-2</v>
      </c>
      <c r="AN460" s="18" t="s">
        <v>27</v>
      </c>
      <c r="AO460" s="18" t="s">
        <v>27</v>
      </c>
      <c r="AP460" s="18" t="s">
        <v>27</v>
      </c>
      <c r="AQ460" s="18" t="s">
        <v>27</v>
      </c>
      <c r="AR460" s="18">
        <v>100</v>
      </c>
      <c r="AS460" s="18"/>
      <c r="AT460" s="281" t="s">
        <v>134</v>
      </c>
      <c r="AU460" s="283" t="str">
        <f t="shared" si="55"/>
        <v>po</v>
      </c>
      <c r="AV460" s="44">
        <f t="shared" si="56"/>
        <v>0.99455926010001949</v>
      </c>
      <c r="AW460" s="86">
        <f t="shared" si="57"/>
        <v>0.99764883436215623</v>
      </c>
      <c r="AX460" s="18"/>
      <c r="AY460" s="18"/>
    </row>
    <row r="461" spans="1:51" x14ac:dyDescent="0.2">
      <c r="A461" s="44" t="s">
        <v>444</v>
      </c>
      <c r="B461" s="139" t="s">
        <v>451</v>
      </c>
      <c r="C461" s="3" t="s">
        <v>175</v>
      </c>
      <c r="D461" s="3" t="s">
        <v>174</v>
      </c>
      <c r="E461" s="1"/>
      <c r="F461" s="3" t="s">
        <v>152</v>
      </c>
      <c r="G461" s="1" t="s">
        <v>305</v>
      </c>
      <c r="H461" s="78">
        <v>63.070300000000003</v>
      </c>
      <c r="I461" s="78">
        <v>36.488300000000002</v>
      </c>
      <c r="J461" s="18">
        <v>3.3500000000000002E-2</v>
      </c>
      <c r="K461" s="18" t="s">
        <v>27</v>
      </c>
      <c r="L461" s="18" t="s">
        <v>27</v>
      </c>
      <c r="M461" s="18" t="s">
        <v>27</v>
      </c>
      <c r="N461" s="29"/>
      <c r="O461" s="18">
        <v>0.19320000000000001</v>
      </c>
      <c r="P461" s="18" t="s">
        <v>27</v>
      </c>
      <c r="Q461" s="18">
        <v>3.2099999999999997E-2</v>
      </c>
      <c r="R461" s="18" t="s">
        <v>27</v>
      </c>
      <c r="S461" s="18" t="s">
        <v>27</v>
      </c>
      <c r="T461" s="75"/>
      <c r="U461" s="29"/>
      <c r="V461" s="1"/>
      <c r="W461" s="1"/>
      <c r="X461" s="18">
        <v>99.817400000000021</v>
      </c>
      <c r="Y461" s="74"/>
      <c r="Z461" s="118" t="s">
        <v>85</v>
      </c>
      <c r="AA461" s="29"/>
      <c r="AB461" s="501"/>
      <c r="AC461" s="18">
        <v>49.694596848105085</v>
      </c>
      <c r="AD461" s="18">
        <v>50.080911957970329</v>
      </c>
      <c r="AE461" s="18">
        <v>5.2487321765212432E-2</v>
      </c>
      <c r="AF461" s="18" t="s">
        <v>27</v>
      </c>
      <c r="AG461" s="18" t="s">
        <v>27</v>
      </c>
      <c r="AH461" s="18" t="s">
        <v>27</v>
      </c>
      <c r="AI461" s="18" t="s">
        <v>27</v>
      </c>
      <c r="AJ461" s="18">
        <v>0.14483930231549155</v>
      </c>
      <c r="AK461" s="18" t="s">
        <v>27</v>
      </c>
      <c r="AL461" s="18">
        <v>2.7164569843875285E-2</v>
      </c>
      <c r="AM461" s="18" t="s">
        <v>27</v>
      </c>
      <c r="AN461" s="18" t="s">
        <v>27</v>
      </c>
      <c r="AO461" s="18" t="s">
        <v>27</v>
      </c>
      <c r="AP461" s="18" t="s">
        <v>27</v>
      </c>
      <c r="AQ461" s="18" t="s">
        <v>27</v>
      </c>
      <c r="AR461" s="18">
        <v>99.999999999999986</v>
      </c>
      <c r="AS461" s="18"/>
      <c r="AT461" s="281" t="s">
        <v>134</v>
      </c>
      <c r="AU461" s="283" t="str">
        <f t="shared" si="55"/>
        <v>po</v>
      </c>
      <c r="AV461" s="44">
        <f t="shared" si="56"/>
        <v>0.992286180607305</v>
      </c>
      <c r="AW461" s="86">
        <f t="shared" si="57"/>
        <v>0.99572070017643177</v>
      </c>
      <c r="AX461" s="18"/>
      <c r="AY461" s="18"/>
    </row>
    <row r="462" spans="1:51" x14ac:dyDescent="0.2">
      <c r="A462" s="44" t="s">
        <v>444</v>
      </c>
      <c r="B462" s="139" t="s">
        <v>451</v>
      </c>
      <c r="C462" s="3" t="s">
        <v>175</v>
      </c>
      <c r="D462" s="3" t="s">
        <v>174</v>
      </c>
      <c r="E462" s="1"/>
      <c r="F462" s="3" t="s">
        <v>158</v>
      </c>
      <c r="G462" s="1" t="s">
        <v>304</v>
      </c>
      <c r="H462" s="78">
        <v>62.2408</v>
      </c>
      <c r="I462" s="78">
        <v>36.4559</v>
      </c>
      <c r="J462" s="18">
        <v>3.2000000000000001E-2</v>
      </c>
      <c r="K462" s="18" t="s">
        <v>27</v>
      </c>
      <c r="L462" s="18" t="s">
        <v>27</v>
      </c>
      <c r="M462" s="18" t="s">
        <v>27</v>
      </c>
      <c r="N462" s="1"/>
      <c r="O462" s="18">
        <v>0.21079999999999999</v>
      </c>
      <c r="P462" s="18" t="s">
        <v>27</v>
      </c>
      <c r="Q462" s="18">
        <v>2.76E-2</v>
      </c>
      <c r="R462" s="18">
        <v>3.0200000000000001E-2</v>
      </c>
      <c r="S462" s="18" t="s">
        <v>27</v>
      </c>
      <c r="T462" s="2"/>
      <c r="U462" s="1"/>
      <c r="V462" s="1"/>
      <c r="W462" s="1"/>
      <c r="X462" s="18">
        <v>98.997299999999996</v>
      </c>
      <c r="Y462" s="74"/>
      <c r="Z462" s="118" t="s">
        <v>85</v>
      </c>
      <c r="AA462" s="1"/>
      <c r="AB462" s="501"/>
      <c r="AC462" s="18">
        <v>49.355080193932231</v>
      </c>
      <c r="AD462" s="18">
        <v>50.356883417383145</v>
      </c>
      <c r="AE462" s="18">
        <v>5.0458229181486694E-2</v>
      </c>
      <c r="AF462" s="18" t="s">
        <v>27</v>
      </c>
      <c r="AG462" s="18" t="s">
        <v>27</v>
      </c>
      <c r="AH462" s="18" t="s">
        <v>27</v>
      </c>
      <c r="AI462" s="18" t="s">
        <v>27</v>
      </c>
      <c r="AJ462" s="18">
        <v>0.15904584559154517</v>
      </c>
      <c r="AK462" s="18" t="s">
        <v>27</v>
      </c>
      <c r="AL462" s="18">
        <v>2.3506030903031237E-2</v>
      </c>
      <c r="AM462" s="18">
        <v>5.5026283008523226E-2</v>
      </c>
      <c r="AN462" s="18" t="s">
        <v>27</v>
      </c>
      <c r="AO462" s="18" t="s">
        <v>27</v>
      </c>
      <c r="AP462" s="18" t="s">
        <v>27</v>
      </c>
      <c r="AQ462" s="18" t="s">
        <v>27</v>
      </c>
      <c r="AR462" s="18">
        <v>99.999999999999986</v>
      </c>
      <c r="AS462" s="18"/>
      <c r="AT462" s="281" t="s">
        <v>134</v>
      </c>
      <c r="AU462" s="283" t="str">
        <f t="shared" si="55"/>
        <v>po</v>
      </c>
      <c r="AV462" s="44">
        <f t="shared" si="56"/>
        <v>0.98010593278484959</v>
      </c>
      <c r="AW462" s="86">
        <f t="shared" si="57"/>
        <v>0.98373109510836931</v>
      </c>
      <c r="AX462" s="18"/>
      <c r="AY462" s="18"/>
    </row>
    <row r="463" spans="1:51" x14ac:dyDescent="0.2">
      <c r="A463" s="44" t="s">
        <v>444</v>
      </c>
      <c r="B463" s="139" t="s">
        <v>451</v>
      </c>
      <c r="C463" s="3" t="s">
        <v>175</v>
      </c>
      <c r="D463" s="3" t="s">
        <v>174</v>
      </c>
      <c r="E463" s="1"/>
      <c r="F463" s="3" t="s">
        <v>158</v>
      </c>
      <c r="G463" s="1" t="s">
        <v>303</v>
      </c>
      <c r="H463" s="78">
        <v>62.226199999999999</v>
      </c>
      <c r="I463" s="78">
        <v>36.523099999999999</v>
      </c>
      <c r="J463" s="18">
        <v>3.3500000000000002E-2</v>
      </c>
      <c r="K463" s="18" t="s">
        <v>27</v>
      </c>
      <c r="L463" s="18" t="s">
        <v>27</v>
      </c>
      <c r="M463" s="18" t="s">
        <v>27</v>
      </c>
      <c r="N463" s="1"/>
      <c r="O463" s="18">
        <v>0.2195</v>
      </c>
      <c r="P463" s="18" t="s">
        <v>27</v>
      </c>
      <c r="Q463" s="18">
        <v>2.7799999999999998E-2</v>
      </c>
      <c r="R463" s="18" t="s">
        <v>27</v>
      </c>
      <c r="S463" s="18" t="s">
        <v>27</v>
      </c>
      <c r="T463" s="2"/>
      <c r="U463" s="1"/>
      <c r="V463" s="1"/>
      <c r="W463" s="1"/>
      <c r="X463" s="18">
        <v>99.030100000000004</v>
      </c>
      <c r="Y463" s="74"/>
      <c r="Z463" s="118" t="s">
        <v>85</v>
      </c>
      <c r="AA463" s="1"/>
      <c r="AB463" s="501"/>
      <c r="AC463" s="18">
        <v>49.326080882097521</v>
      </c>
      <c r="AD463" s="18">
        <v>50.431894895710109</v>
      </c>
      <c r="AE463" s="18">
        <v>5.2804808037896278E-2</v>
      </c>
      <c r="AF463" s="18" t="s">
        <v>27</v>
      </c>
      <c r="AG463" s="18" t="s">
        <v>27</v>
      </c>
      <c r="AH463" s="18" t="s">
        <v>27</v>
      </c>
      <c r="AI463" s="18" t="s">
        <v>27</v>
      </c>
      <c r="AJ463" s="18">
        <v>0.16555140922377512</v>
      </c>
      <c r="AK463" s="18" t="s">
        <v>27</v>
      </c>
      <c r="AL463" s="18">
        <v>2.3668004930696176E-2</v>
      </c>
      <c r="AM463" s="18" t="s">
        <v>27</v>
      </c>
      <c r="AN463" s="18" t="s">
        <v>27</v>
      </c>
      <c r="AO463" s="18" t="s">
        <v>27</v>
      </c>
      <c r="AP463" s="18" t="s">
        <v>27</v>
      </c>
      <c r="AQ463" s="18" t="s">
        <v>27</v>
      </c>
      <c r="AR463" s="18">
        <v>100</v>
      </c>
      <c r="AS463" s="18"/>
      <c r="AT463" s="281" t="s">
        <v>134</v>
      </c>
      <c r="AU463" s="283" t="str">
        <f t="shared" si="55"/>
        <v>po</v>
      </c>
      <c r="AV463" s="44">
        <f t="shared" si="56"/>
        <v>0.97807312186267559</v>
      </c>
      <c r="AW463" s="86">
        <f t="shared" si="57"/>
        <v>0.98182510093357445</v>
      </c>
      <c r="AX463" s="18"/>
      <c r="AY463" s="18"/>
    </row>
    <row r="464" spans="1:51" x14ac:dyDescent="0.2">
      <c r="A464" s="44" t="s">
        <v>444</v>
      </c>
      <c r="B464" s="139" t="s">
        <v>451</v>
      </c>
      <c r="C464" s="3" t="s">
        <v>175</v>
      </c>
      <c r="D464" s="3" t="s">
        <v>174</v>
      </c>
      <c r="E464" s="1"/>
      <c r="F464" s="3" t="s">
        <v>152</v>
      </c>
      <c r="G464" s="1" t="s">
        <v>302</v>
      </c>
      <c r="H464" s="78">
        <v>62.441699999999997</v>
      </c>
      <c r="I464" s="78">
        <v>36.5749</v>
      </c>
      <c r="J464" s="18">
        <v>6.3500000000000001E-2</v>
      </c>
      <c r="K464" s="18" t="s">
        <v>27</v>
      </c>
      <c r="L464" s="18" t="s">
        <v>27</v>
      </c>
      <c r="M464" s="18" t="s">
        <v>27</v>
      </c>
      <c r="N464" s="1"/>
      <c r="O464" s="18">
        <v>0.22359999999999999</v>
      </c>
      <c r="P464" s="18" t="s">
        <v>27</v>
      </c>
      <c r="Q464" s="18">
        <v>4.4900000000000002E-2</v>
      </c>
      <c r="R464" s="18" t="s">
        <v>27</v>
      </c>
      <c r="S464" s="18" t="s">
        <v>27</v>
      </c>
      <c r="T464" s="2"/>
      <c r="U464" s="1"/>
      <c r="V464" s="1"/>
      <c r="W464" s="1"/>
      <c r="X464" s="18">
        <v>99.348600000000005</v>
      </c>
      <c r="Y464" s="74"/>
      <c r="Z464" s="118" t="s">
        <v>85</v>
      </c>
      <c r="AA464" s="1"/>
      <c r="AB464" s="501"/>
      <c r="AC464" s="18">
        <v>49.34527255989471</v>
      </c>
      <c r="AD464" s="18">
        <v>50.348705024478605</v>
      </c>
      <c r="AE464" s="18">
        <v>9.9786063421195503E-2</v>
      </c>
      <c r="AF464" s="18" t="s">
        <v>27</v>
      </c>
      <c r="AG464" s="18" t="s">
        <v>27</v>
      </c>
      <c r="AH464" s="18" t="s">
        <v>27</v>
      </c>
      <c r="AI464" s="18" t="s">
        <v>27</v>
      </c>
      <c r="AJ464" s="18">
        <v>0.1681270760661048</v>
      </c>
      <c r="AK464" s="18" t="s">
        <v>27</v>
      </c>
      <c r="AL464" s="18">
        <v>3.8109276139358654E-2</v>
      </c>
      <c r="AM464" s="18" t="s">
        <v>27</v>
      </c>
      <c r="AN464" s="18" t="s">
        <v>27</v>
      </c>
      <c r="AO464" s="18" t="s">
        <v>27</v>
      </c>
      <c r="AP464" s="18" t="s">
        <v>27</v>
      </c>
      <c r="AQ464" s="18" t="s">
        <v>27</v>
      </c>
      <c r="AR464" s="18">
        <v>99.999999999999957</v>
      </c>
      <c r="AS464" s="18"/>
      <c r="AT464" s="281" t="s">
        <v>134</v>
      </c>
      <c r="AU464" s="283" t="str">
        <f t="shared" si="55"/>
        <v>po</v>
      </c>
      <c r="AV464" s="44">
        <f t="shared" si="56"/>
        <v>0.98007034214492617</v>
      </c>
      <c r="AW464" s="86">
        <f t="shared" si="57"/>
        <v>0.98416650215748647</v>
      </c>
      <c r="AX464" s="18"/>
      <c r="AY464" s="18"/>
    </row>
    <row r="465" spans="1:51" x14ac:dyDescent="0.2">
      <c r="A465" s="44" t="s">
        <v>444</v>
      </c>
      <c r="B465" s="139" t="s">
        <v>451</v>
      </c>
      <c r="C465" s="3" t="s">
        <v>175</v>
      </c>
      <c r="D465" s="3" t="s">
        <v>174</v>
      </c>
      <c r="E465" s="1"/>
      <c r="F465" s="3" t="s">
        <v>158</v>
      </c>
      <c r="G465" s="1" t="s">
        <v>301</v>
      </c>
      <c r="H465" s="78">
        <v>62.813699999999997</v>
      </c>
      <c r="I465" s="78">
        <v>36.409300000000002</v>
      </c>
      <c r="J465" s="18">
        <v>6.2600000000000003E-2</v>
      </c>
      <c r="K465" s="18" t="s">
        <v>27</v>
      </c>
      <c r="L465" s="18" t="s">
        <v>27</v>
      </c>
      <c r="M465" s="18" t="s">
        <v>27</v>
      </c>
      <c r="N465" s="1"/>
      <c r="O465" s="18">
        <v>0.23280000000000001</v>
      </c>
      <c r="P465" s="18" t="s">
        <v>27</v>
      </c>
      <c r="Q465" s="18">
        <v>2.7E-2</v>
      </c>
      <c r="R465" s="18" t="s">
        <v>27</v>
      </c>
      <c r="S465" s="18" t="s">
        <v>27</v>
      </c>
      <c r="T465" s="2"/>
      <c r="U465" s="1"/>
      <c r="V465" s="1"/>
      <c r="W465" s="1"/>
      <c r="X465" s="18">
        <v>99.545400000000001</v>
      </c>
      <c r="Y465" s="74"/>
      <c r="Z465" s="118" t="s">
        <v>85</v>
      </c>
      <c r="AA465" s="1"/>
      <c r="AB465" s="501"/>
      <c r="AC465" s="18">
        <v>49.611306677795284</v>
      </c>
      <c r="AD465" s="18">
        <v>50.092527223312466</v>
      </c>
      <c r="AE465" s="18">
        <v>9.8316396844864248E-2</v>
      </c>
      <c r="AF465" s="18" t="s">
        <v>27</v>
      </c>
      <c r="AG465" s="18" t="s">
        <v>27</v>
      </c>
      <c r="AH465" s="18" t="s">
        <v>27</v>
      </c>
      <c r="AI465" s="18" t="s">
        <v>27</v>
      </c>
      <c r="AJ465" s="18">
        <v>0.17494611108969135</v>
      </c>
      <c r="AK465" s="18" t="s">
        <v>27</v>
      </c>
      <c r="AL465" s="18">
        <v>2.290359095768553E-2</v>
      </c>
      <c r="AM465" s="18" t="s">
        <v>27</v>
      </c>
      <c r="AN465" s="18" t="s">
        <v>27</v>
      </c>
      <c r="AO465" s="18" t="s">
        <v>27</v>
      </c>
      <c r="AP465" s="18" t="s">
        <v>27</v>
      </c>
      <c r="AQ465" s="18" t="s">
        <v>27</v>
      </c>
      <c r="AR465" s="18">
        <v>99.999999999999986</v>
      </c>
      <c r="AS465" s="18"/>
      <c r="AT465" s="281" t="s">
        <v>134</v>
      </c>
      <c r="AU465" s="283" t="str">
        <f t="shared" si="55"/>
        <v>po</v>
      </c>
      <c r="AV465" s="44">
        <f t="shared" si="56"/>
        <v>0.99039336659194888</v>
      </c>
      <c r="AW465" s="86">
        <f t="shared" si="57"/>
        <v>0.99434305156522562</v>
      </c>
      <c r="AX465" s="18"/>
      <c r="AY465" s="18"/>
    </row>
    <row r="466" spans="1:51" x14ac:dyDescent="0.2">
      <c r="A466" s="44" t="s">
        <v>444</v>
      </c>
      <c r="B466" s="139" t="s">
        <v>451</v>
      </c>
      <c r="C466" s="3" t="s">
        <v>175</v>
      </c>
      <c r="D466" s="3" t="s">
        <v>174</v>
      </c>
      <c r="E466" s="1"/>
      <c r="F466" s="3" t="s">
        <v>159</v>
      </c>
      <c r="G466" s="1" t="s">
        <v>300</v>
      </c>
      <c r="H466" s="78">
        <v>62.985500000000002</v>
      </c>
      <c r="I466" s="78">
        <v>36.457299999999996</v>
      </c>
      <c r="J466" s="18" t="s">
        <v>27</v>
      </c>
      <c r="K466" s="18" t="s">
        <v>27</v>
      </c>
      <c r="L466" s="18" t="s">
        <v>27</v>
      </c>
      <c r="M466" s="18" t="s">
        <v>27</v>
      </c>
      <c r="N466" s="1"/>
      <c r="O466" s="18">
        <v>0.2492</v>
      </c>
      <c r="P466" s="18" t="s">
        <v>27</v>
      </c>
      <c r="Q466" s="18">
        <v>6.0299999999999999E-2</v>
      </c>
      <c r="R466" s="18" t="s">
        <v>27</v>
      </c>
      <c r="S466" s="18" t="s">
        <v>27</v>
      </c>
      <c r="T466" s="2"/>
      <c r="U466" s="1"/>
      <c r="V466" s="1"/>
      <c r="W466" s="1"/>
      <c r="X466" s="18">
        <v>99.752300000000005</v>
      </c>
      <c r="Y466" s="74"/>
      <c r="Z466" s="118" t="s">
        <v>85</v>
      </c>
      <c r="AA466" s="1"/>
      <c r="AB466" s="501"/>
      <c r="AC466" s="18">
        <v>49.675471724862788</v>
      </c>
      <c r="AD466" s="18">
        <v>50.08644922771667</v>
      </c>
      <c r="AE466" s="18" t="s">
        <v>27</v>
      </c>
      <c r="AF466" s="18" t="s">
        <v>27</v>
      </c>
      <c r="AG466" s="18" t="s">
        <v>27</v>
      </c>
      <c r="AH466" s="18" t="s">
        <v>27</v>
      </c>
      <c r="AI466" s="18" t="s">
        <v>27</v>
      </c>
      <c r="AJ466" s="18">
        <v>0.18700123889769438</v>
      </c>
      <c r="AK466" s="18" t="s">
        <v>27</v>
      </c>
      <c r="AL466" s="18">
        <v>5.1077808522823696E-2</v>
      </c>
      <c r="AM466" s="18" t="s">
        <v>27</v>
      </c>
      <c r="AN466" s="18" t="s">
        <v>27</v>
      </c>
      <c r="AO466" s="18" t="s">
        <v>27</v>
      </c>
      <c r="AP466" s="18" t="s">
        <v>27</v>
      </c>
      <c r="AQ466" s="18" t="s">
        <v>27</v>
      </c>
      <c r="AR466" s="18">
        <v>99.999999999999972</v>
      </c>
      <c r="AS466" s="18"/>
      <c r="AT466" s="281" t="s">
        <v>134</v>
      </c>
      <c r="AU466" s="283" t="str">
        <f t="shared" si="55"/>
        <v>po</v>
      </c>
      <c r="AV466" s="44">
        <f t="shared" si="56"/>
        <v>0.99179463688900393</v>
      </c>
      <c r="AW466" s="86">
        <f t="shared" si="57"/>
        <v>0.99654799934714311</v>
      </c>
      <c r="AX466" s="18"/>
      <c r="AY466" s="18"/>
    </row>
    <row r="467" spans="1:51" x14ac:dyDescent="0.2">
      <c r="A467" s="44" t="s">
        <v>444</v>
      </c>
      <c r="B467" s="139" t="s">
        <v>451</v>
      </c>
      <c r="C467" s="3" t="s">
        <v>175</v>
      </c>
      <c r="D467" s="3" t="s">
        <v>174</v>
      </c>
      <c r="E467" s="1"/>
      <c r="F467" s="3" t="s">
        <v>158</v>
      </c>
      <c r="G467" s="1" t="s">
        <v>299</v>
      </c>
      <c r="H467" s="78">
        <v>62.610599999999998</v>
      </c>
      <c r="I467" s="78">
        <v>36.562199999999997</v>
      </c>
      <c r="J467" s="18">
        <v>2.7199999999999998E-2</v>
      </c>
      <c r="K467" s="18" t="s">
        <v>27</v>
      </c>
      <c r="L467" s="18" t="s">
        <v>27</v>
      </c>
      <c r="M467" s="18" t="s">
        <v>27</v>
      </c>
      <c r="N467" s="1"/>
      <c r="O467" s="18">
        <v>0.25159999999999999</v>
      </c>
      <c r="P467" s="18" t="s">
        <v>27</v>
      </c>
      <c r="Q467" s="18" t="s">
        <v>27</v>
      </c>
      <c r="R467" s="18" t="s">
        <v>27</v>
      </c>
      <c r="S467" s="18" t="s">
        <v>27</v>
      </c>
      <c r="T467" s="2"/>
      <c r="U467" s="1"/>
      <c r="V467" s="1"/>
      <c r="W467" s="1"/>
      <c r="X467" s="18">
        <v>99.451599999999985</v>
      </c>
      <c r="Y467" s="74"/>
      <c r="Z467" s="118" t="s">
        <v>85</v>
      </c>
      <c r="AA467" s="1"/>
      <c r="AB467" s="501"/>
      <c r="AC467" s="18">
        <v>49.458027980541878</v>
      </c>
      <c r="AD467" s="18">
        <v>50.310145577137753</v>
      </c>
      <c r="AE467" s="18">
        <v>4.2725107607131718E-2</v>
      </c>
      <c r="AF467" s="18" t="s">
        <v>27</v>
      </c>
      <c r="AG467" s="18" t="s">
        <v>27</v>
      </c>
      <c r="AH467" s="18" t="s">
        <v>27</v>
      </c>
      <c r="AI467" s="18" t="s">
        <v>27</v>
      </c>
      <c r="AJ467" s="18">
        <v>0.1891013347132362</v>
      </c>
      <c r="AK467" s="18" t="s">
        <v>27</v>
      </c>
      <c r="AL467" s="18" t="s">
        <v>27</v>
      </c>
      <c r="AM467" s="18" t="s">
        <v>27</v>
      </c>
      <c r="AN467" s="18" t="s">
        <v>27</v>
      </c>
      <c r="AO467" s="18" t="s">
        <v>27</v>
      </c>
      <c r="AP467" s="18" t="s">
        <v>27</v>
      </c>
      <c r="AQ467" s="18" t="s">
        <v>27</v>
      </c>
      <c r="AR467" s="18">
        <v>100</v>
      </c>
      <c r="AS467" s="18"/>
      <c r="AT467" s="281" t="s">
        <v>134</v>
      </c>
      <c r="AU467" s="283" t="str">
        <f t="shared" si="55"/>
        <v>po</v>
      </c>
      <c r="AV467" s="44">
        <f t="shared" si="56"/>
        <v>0.98306270858848199</v>
      </c>
      <c r="AW467" s="86">
        <f t="shared" si="57"/>
        <v>0.98682142032632214</v>
      </c>
      <c r="AX467" s="18"/>
      <c r="AY467" s="18"/>
    </row>
    <row r="468" spans="1:51" x14ac:dyDescent="0.2">
      <c r="A468" s="44" t="s">
        <v>444</v>
      </c>
      <c r="B468" s="139" t="s">
        <v>451</v>
      </c>
      <c r="C468" s="3" t="s">
        <v>175</v>
      </c>
      <c r="D468" s="3" t="s">
        <v>174</v>
      </c>
      <c r="E468" s="1"/>
      <c r="F468" s="3" t="s">
        <v>182</v>
      </c>
      <c r="G468" s="1" t="s">
        <v>298</v>
      </c>
      <c r="H468" s="78">
        <v>62.485999999999997</v>
      </c>
      <c r="I468" s="78">
        <v>36.368600000000001</v>
      </c>
      <c r="J468" s="18" t="s">
        <v>27</v>
      </c>
      <c r="K468" s="18" t="s">
        <v>27</v>
      </c>
      <c r="L468" s="18" t="s">
        <v>27</v>
      </c>
      <c r="M468" s="18" t="s">
        <v>27</v>
      </c>
      <c r="N468" s="1"/>
      <c r="O468" s="18">
        <v>0.3039</v>
      </c>
      <c r="P468" s="18" t="s">
        <v>27</v>
      </c>
      <c r="Q468" s="18" t="s">
        <v>27</v>
      </c>
      <c r="R468" s="18" t="s">
        <v>27</v>
      </c>
      <c r="S468" s="18" t="s">
        <v>27</v>
      </c>
      <c r="T468" s="2"/>
      <c r="U468" s="1"/>
      <c r="V468" s="1"/>
      <c r="W468" s="1"/>
      <c r="X468" s="18">
        <v>99.158500000000004</v>
      </c>
      <c r="Y468" s="74"/>
      <c r="Z468" s="118" t="s">
        <v>85</v>
      </c>
      <c r="AA468" s="1"/>
      <c r="AB468" s="501"/>
      <c r="AC468" s="18">
        <v>49.542035522547891</v>
      </c>
      <c r="AD468" s="18">
        <v>50.22871051588308</v>
      </c>
      <c r="AE468" s="18" t="s">
        <v>27</v>
      </c>
      <c r="AF468" s="18" t="s">
        <v>27</v>
      </c>
      <c r="AG468" s="18" t="s">
        <v>27</v>
      </c>
      <c r="AH468" s="18" t="s">
        <v>27</v>
      </c>
      <c r="AI468" s="18" t="s">
        <v>27</v>
      </c>
      <c r="AJ468" s="18">
        <v>0.22925396156902375</v>
      </c>
      <c r="AK468" s="18" t="s">
        <v>27</v>
      </c>
      <c r="AL468" s="18" t="s">
        <v>27</v>
      </c>
      <c r="AM468" s="18" t="s">
        <v>27</v>
      </c>
      <c r="AN468" s="18" t="s">
        <v>27</v>
      </c>
      <c r="AO468" s="18" t="s">
        <v>27</v>
      </c>
      <c r="AP468" s="18" t="s">
        <v>27</v>
      </c>
      <c r="AQ468" s="18" t="s">
        <v>27</v>
      </c>
      <c r="AR468" s="18">
        <v>100</v>
      </c>
      <c r="AS468" s="18"/>
      <c r="AT468" s="281" t="s">
        <v>134</v>
      </c>
      <c r="AU468" s="283" t="str">
        <f t="shared" si="55"/>
        <v>po</v>
      </c>
      <c r="AV468" s="44">
        <f t="shared" si="56"/>
        <v>0.98632903400699379</v>
      </c>
      <c r="AW468" s="86">
        <f t="shared" si="57"/>
        <v>0.99089323562026299</v>
      </c>
      <c r="AX468" s="18"/>
      <c r="AY468" s="18"/>
    </row>
    <row r="469" spans="1:51" x14ac:dyDescent="0.2">
      <c r="A469" s="44" t="s">
        <v>444</v>
      </c>
      <c r="B469" s="139" t="s">
        <v>451</v>
      </c>
      <c r="C469" s="3" t="s">
        <v>175</v>
      </c>
      <c r="D469" s="3" t="s">
        <v>174</v>
      </c>
      <c r="E469" s="1"/>
      <c r="F469" s="3" t="s">
        <v>159</v>
      </c>
      <c r="G469" s="1" t="s">
        <v>297</v>
      </c>
      <c r="H469" s="78">
        <v>62.687600000000003</v>
      </c>
      <c r="I469" s="78">
        <v>36.4587</v>
      </c>
      <c r="J469" s="18">
        <v>4.0300000000000002E-2</v>
      </c>
      <c r="K469" s="18" t="s">
        <v>27</v>
      </c>
      <c r="L469" s="18" t="s">
        <v>27</v>
      </c>
      <c r="M469" s="18" t="s">
        <v>27</v>
      </c>
      <c r="N469" s="1"/>
      <c r="O469" s="18">
        <v>0.32650000000000001</v>
      </c>
      <c r="P469" s="18" t="s">
        <v>27</v>
      </c>
      <c r="Q469" s="18">
        <v>6.2799999999999995E-2</v>
      </c>
      <c r="R469" s="18" t="s">
        <v>27</v>
      </c>
      <c r="S469" s="18" t="s">
        <v>27</v>
      </c>
      <c r="T469" s="2"/>
      <c r="U469" s="1"/>
      <c r="V469" s="1"/>
      <c r="W469" s="1"/>
      <c r="X469" s="18">
        <v>99.57589999999999</v>
      </c>
      <c r="Y469" s="74"/>
      <c r="Z469" s="118" t="s">
        <v>85</v>
      </c>
      <c r="AA469" s="1"/>
      <c r="AB469" s="501"/>
      <c r="AC469" s="18">
        <v>49.49481871603281</v>
      </c>
      <c r="AD469" s="18">
        <v>50.143379145886932</v>
      </c>
      <c r="AE469" s="18">
        <v>6.3271549715708544E-2</v>
      </c>
      <c r="AF469" s="18" t="s">
        <v>27</v>
      </c>
      <c r="AG469" s="18" t="s">
        <v>27</v>
      </c>
      <c r="AH469" s="18" t="s">
        <v>27</v>
      </c>
      <c r="AI469" s="18" t="s">
        <v>27</v>
      </c>
      <c r="AJ469" s="18">
        <v>0.24527670737024992</v>
      </c>
      <c r="AK469" s="18" t="s">
        <v>27</v>
      </c>
      <c r="AL469" s="18">
        <v>5.3253880994291888E-2</v>
      </c>
      <c r="AM469" s="18" t="s">
        <v>27</v>
      </c>
      <c r="AN469" s="18" t="s">
        <v>27</v>
      </c>
      <c r="AO469" s="18" t="s">
        <v>27</v>
      </c>
      <c r="AP469" s="18" t="s">
        <v>27</v>
      </c>
      <c r="AQ469" s="18" t="s">
        <v>27</v>
      </c>
      <c r="AR469" s="18">
        <v>99.999999999999986</v>
      </c>
      <c r="AS469" s="18"/>
      <c r="AT469" s="281" t="s">
        <v>134</v>
      </c>
      <c r="AU469" s="283" t="str">
        <f t="shared" si="55"/>
        <v>po</v>
      </c>
      <c r="AV469" s="44">
        <f t="shared" si="56"/>
        <v>0.98706588106144177</v>
      </c>
      <c r="AW469" s="86">
        <f t="shared" si="57"/>
        <v>0.9930194205605648</v>
      </c>
      <c r="AX469" s="18"/>
      <c r="AY469" s="18"/>
    </row>
    <row r="470" spans="1:51" x14ac:dyDescent="0.2">
      <c r="A470" s="44" t="s">
        <v>444</v>
      </c>
      <c r="B470" s="139" t="s">
        <v>451</v>
      </c>
      <c r="C470" s="3" t="s">
        <v>175</v>
      </c>
      <c r="D470" s="3" t="s">
        <v>174</v>
      </c>
      <c r="E470" s="1"/>
      <c r="F470" s="3" t="s">
        <v>159</v>
      </c>
      <c r="G470" s="1" t="s">
        <v>296</v>
      </c>
      <c r="H470" s="78">
        <v>62.642099999999999</v>
      </c>
      <c r="I470" s="78">
        <v>36.577800000000003</v>
      </c>
      <c r="J470" s="18" t="s">
        <v>27</v>
      </c>
      <c r="K470" s="18" t="s">
        <v>27</v>
      </c>
      <c r="L470" s="18" t="s">
        <v>27</v>
      </c>
      <c r="M470" s="18" t="s">
        <v>27</v>
      </c>
      <c r="N470" s="1"/>
      <c r="O470" s="18">
        <v>0.4007</v>
      </c>
      <c r="P470" s="18" t="s">
        <v>27</v>
      </c>
      <c r="Q470" s="18">
        <v>6.7500000000000004E-2</v>
      </c>
      <c r="R470" s="18" t="s">
        <v>27</v>
      </c>
      <c r="S470" s="18" t="s">
        <v>27</v>
      </c>
      <c r="T470" s="2"/>
      <c r="U470" s="1"/>
      <c r="V470" s="1"/>
      <c r="W470" s="1"/>
      <c r="X470" s="18">
        <v>99.688099999999991</v>
      </c>
      <c r="Y470" s="74"/>
      <c r="Z470" s="118" t="s">
        <v>85</v>
      </c>
      <c r="AA470" s="1"/>
      <c r="AB470" s="501"/>
      <c r="AC470" s="18">
        <v>49.397476073558771</v>
      </c>
      <c r="AD470" s="18">
        <v>50.244711370850034</v>
      </c>
      <c r="AE470" s="18" t="s">
        <v>27</v>
      </c>
      <c r="AF470" s="18" t="s">
        <v>27</v>
      </c>
      <c r="AG470" s="18" t="s">
        <v>27</v>
      </c>
      <c r="AH470" s="18" t="s">
        <v>27</v>
      </c>
      <c r="AI470" s="18" t="s">
        <v>27</v>
      </c>
      <c r="AJ470" s="18">
        <v>0.30064419359900968</v>
      </c>
      <c r="AK470" s="18" t="s">
        <v>27</v>
      </c>
      <c r="AL470" s="18">
        <v>5.7168361992175412E-2</v>
      </c>
      <c r="AM470" s="18" t="s">
        <v>27</v>
      </c>
      <c r="AN470" s="18" t="s">
        <v>27</v>
      </c>
      <c r="AO470" s="18" t="s">
        <v>27</v>
      </c>
      <c r="AP470" s="18" t="s">
        <v>27</v>
      </c>
      <c r="AQ470" s="18" t="s">
        <v>27</v>
      </c>
      <c r="AR470" s="18">
        <v>99.999999999999986</v>
      </c>
      <c r="AS470" s="18"/>
      <c r="AT470" s="281" t="s">
        <v>134</v>
      </c>
      <c r="AU470" s="283" t="str">
        <f t="shared" si="55"/>
        <v>po</v>
      </c>
      <c r="AV470" s="44">
        <f t="shared" si="56"/>
        <v>0.98313782139103312</v>
      </c>
      <c r="AW470" s="86">
        <f t="shared" si="57"/>
        <v>0.99025921876458389</v>
      </c>
      <c r="AX470" s="18"/>
      <c r="AY470" s="18"/>
    </row>
    <row r="471" spans="1:51" x14ac:dyDescent="0.2">
      <c r="A471" s="44" t="s">
        <v>444</v>
      </c>
      <c r="B471" s="139" t="s">
        <v>451</v>
      </c>
      <c r="C471" s="3" t="s">
        <v>175</v>
      </c>
      <c r="D471" s="3" t="s">
        <v>174</v>
      </c>
      <c r="E471" s="1"/>
      <c r="F471" s="3" t="s">
        <v>159</v>
      </c>
      <c r="G471" s="1" t="s">
        <v>295</v>
      </c>
      <c r="H471" s="78">
        <v>61.629600000000003</v>
      </c>
      <c r="I471" s="78">
        <v>36.408200000000001</v>
      </c>
      <c r="J471" s="18">
        <v>7.6499999999999999E-2</v>
      </c>
      <c r="K471" s="18" t="s">
        <v>27</v>
      </c>
      <c r="L471" s="18" t="s">
        <v>27</v>
      </c>
      <c r="M471" s="18" t="s">
        <v>27</v>
      </c>
      <c r="N471" s="1"/>
      <c r="O471" s="18">
        <v>0.86599999999999999</v>
      </c>
      <c r="P471" s="18" t="s">
        <v>27</v>
      </c>
      <c r="Q471" s="18">
        <v>5.7599999999999998E-2</v>
      </c>
      <c r="R471" s="18">
        <v>5.2600000000000001E-2</v>
      </c>
      <c r="S471" s="18" t="s">
        <v>27</v>
      </c>
      <c r="T471" s="2"/>
      <c r="U471" s="1"/>
      <c r="V471" s="1"/>
      <c r="W471" s="1"/>
      <c r="X471" s="18">
        <v>99.090499999999992</v>
      </c>
      <c r="Y471" s="74"/>
      <c r="Z471" s="118" t="s">
        <v>85</v>
      </c>
      <c r="AA471" s="1"/>
      <c r="AB471" s="501"/>
      <c r="AC471" s="18">
        <v>48.831195351539122</v>
      </c>
      <c r="AD471" s="18">
        <v>50.250633199111839</v>
      </c>
      <c r="AE471" s="18">
        <v>0.12052989346309599</v>
      </c>
      <c r="AF471" s="18" t="s">
        <v>27</v>
      </c>
      <c r="AG471" s="18" t="s">
        <v>27</v>
      </c>
      <c r="AH471" s="18" t="s">
        <v>27</v>
      </c>
      <c r="AI471" s="18" t="s">
        <v>27</v>
      </c>
      <c r="AJ471" s="18">
        <v>0.65286130049411562</v>
      </c>
      <c r="AK471" s="18" t="s">
        <v>27</v>
      </c>
      <c r="AL471" s="18">
        <v>4.901669385229359E-2</v>
      </c>
      <c r="AM471" s="18">
        <v>9.5763561539521799E-2</v>
      </c>
      <c r="AN471" s="18" t="s">
        <v>27</v>
      </c>
      <c r="AO471" s="18" t="s">
        <v>27</v>
      </c>
      <c r="AP471" s="18" t="s">
        <v>27</v>
      </c>
      <c r="AQ471" s="18" t="s">
        <v>27</v>
      </c>
      <c r="AR471" s="18">
        <v>99.999999999999986</v>
      </c>
      <c r="AS471" s="18"/>
      <c r="AT471" s="281" t="s">
        <v>134</v>
      </c>
      <c r="AU471" s="283" t="str">
        <f t="shared" si="55"/>
        <v>po</v>
      </c>
      <c r="AV471" s="44">
        <f t="shared" si="56"/>
        <v>0.97175283658718548</v>
      </c>
      <c r="AW471" s="86">
        <f t="shared" si="57"/>
        <v>0.98572038186298938</v>
      </c>
      <c r="AX471" s="18"/>
      <c r="AY471" s="18"/>
    </row>
    <row r="472" spans="1:51" ht="16" thickBot="1" x14ac:dyDescent="0.25">
      <c r="A472" s="43"/>
      <c r="B472" s="43"/>
      <c r="C472" s="3"/>
      <c r="D472" s="3"/>
      <c r="E472" s="3"/>
      <c r="F472" s="3"/>
      <c r="G472" s="3"/>
      <c r="H472" s="78"/>
      <c r="I472" s="7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"/>
      <c r="X472" s="18"/>
      <c r="Y472" s="74"/>
      <c r="Z472" s="161"/>
      <c r="AA472" s="1"/>
      <c r="AB472" s="501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62"/>
      <c r="AV472" s="86"/>
      <c r="AX472" s="53" t="s">
        <v>84</v>
      </c>
      <c r="AY472" s="62"/>
    </row>
    <row r="473" spans="1:51" x14ac:dyDescent="0.2">
      <c r="A473" s="43"/>
      <c r="B473" s="43"/>
      <c r="C473" s="3"/>
      <c r="D473" s="3"/>
      <c r="E473" s="339" t="s">
        <v>519</v>
      </c>
      <c r="F473" s="336" t="s">
        <v>386</v>
      </c>
      <c r="G473" s="336" t="s">
        <v>511</v>
      </c>
      <c r="H473" s="364">
        <v>62.640913636363628</v>
      </c>
      <c r="I473" s="364">
        <v>36.453972727272728</v>
      </c>
      <c r="J473" s="100">
        <v>4.2963636363636364E-2</v>
      </c>
      <c r="K473" s="100" t="s">
        <v>27</v>
      </c>
      <c r="L473" s="100" t="s">
        <v>27</v>
      </c>
      <c r="M473" s="100">
        <v>1.6681818181818184E-3</v>
      </c>
      <c r="N473" s="100" t="s">
        <v>73</v>
      </c>
      <c r="O473" s="100">
        <v>0.17243181818181819</v>
      </c>
      <c r="P473" s="100" t="s">
        <v>27</v>
      </c>
      <c r="Q473" s="100">
        <v>2.0968181818181816E-2</v>
      </c>
      <c r="R473" s="100">
        <v>1.9086363636363634E-2</v>
      </c>
      <c r="S473" s="100" t="s">
        <v>27</v>
      </c>
      <c r="T473" s="100" t="s">
        <v>73</v>
      </c>
      <c r="U473" s="100"/>
      <c r="V473" s="100"/>
      <c r="W473" s="446"/>
      <c r="X473" s="99">
        <v>99.352004545454562</v>
      </c>
      <c r="Y473" s="74"/>
      <c r="Z473" s="161"/>
      <c r="AA473" s="1"/>
      <c r="AB473" s="501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72" t="s">
        <v>482</v>
      </c>
      <c r="AU473" s="53" t="s">
        <v>214</v>
      </c>
      <c r="AV473" s="209">
        <f>AVERAGE(AV450:AV471)</f>
        <v>0.98646714209380371</v>
      </c>
      <c r="AW473" s="209">
        <f>AVERAGE(AW450:AW471)</f>
        <v>0.98940559605842104</v>
      </c>
      <c r="AX473" s="317">
        <f>COUNT(AV450:AV471)</f>
        <v>22</v>
      </c>
      <c r="AY473" s="62"/>
    </row>
    <row r="474" spans="1:51" x14ac:dyDescent="0.2">
      <c r="A474" s="43"/>
      <c r="B474" s="43"/>
      <c r="C474" s="3"/>
      <c r="D474" s="3"/>
      <c r="E474" s="340"/>
      <c r="F474" s="3"/>
      <c r="G474" s="3" t="s">
        <v>83</v>
      </c>
      <c r="H474" s="78">
        <v>0.36398591848149014</v>
      </c>
      <c r="I474" s="78">
        <v>0.13097826857851894</v>
      </c>
      <c r="J474" s="18">
        <v>4.0564757698026102E-2</v>
      </c>
      <c r="K474" s="18" t="s">
        <v>27</v>
      </c>
      <c r="L474" s="18" t="s">
        <v>27</v>
      </c>
      <c r="M474" s="18">
        <v>7.8244662902509036E-3</v>
      </c>
      <c r="N474" s="18" t="s">
        <v>73</v>
      </c>
      <c r="O474" s="18">
        <v>0.20298420625017352</v>
      </c>
      <c r="P474" s="18" t="s">
        <v>27</v>
      </c>
      <c r="Q474" s="18">
        <v>2.4429868260051328E-2</v>
      </c>
      <c r="R474" s="18">
        <v>3.468785015033287E-2</v>
      </c>
      <c r="S474" s="18" t="s">
        <v>27</v>
      </c>
      <c r="T474" s="18" t="s">
        <v>73</v>
      </c>
      <c r="U474" s="18"/>
      <c r="V474" s="18"/>
      <c r="W474" s="1"/>
      <c r="X474" s="98">
        <v>0.29234265849915947</v>
      </c>
      <c r="Y474" s="74"/>
      <c r="Z474" s="161"/>
      <c r="AA474" s="1"/>
      <c r="AB474" s="501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53" t="s">
        <v>83</v>
      </c>
      <c r="AV474" s="209">
        <f>STDEV(AV450:AV471)</f>
        <v>6.1500788434644474E-3</v>
      </c>
      <c r="AW474" s="209">
        <f>STDEV(AW450:AW471)</f>
        <v>5.0563946577079936E-3</v>
      </c>
      <c r="AX474" s="62"/>
      <c r="AY474" s="62"/>
    </row>
    <row r="475" spans="1:51" x14ac:dyDescent="0.2">
      <c r="A475" s="43"/>
      <c r="B475" s="43"/>
      <c r="C475" s="3"/>
      <c r="D475" s="3"/>
      <c r="E475" s="337"/>
      <c r="F475" s="3"/>
      <c r="G475" s="3" t="s">
        <v>82</v>
      </c>
      <c r="H475" s="78">
        <v>61.629600000000003</v>
      </c>
      <c r="I475" s="78">
        <v>36.1477</v>
      </c>
      <c r="J475" s="18" t="s">
        <v>27</v>
      </c>
      <c r="K475" s="18" t="s">
        <v>27</v>
      </c>
      <c r="L475" s="18" t="s">
        <v>27</v>
      </c>
      <c r="M475" s="18" t="s">
        <v>27</v>
      </c>
      <c r="N475" s="18" t="s">
        <v>73</v>
      </c>
      <c r="O475" s="18" t="s">
        <v>27</v>
      </c>
      <c r="P475" s="18" t="s">
        <v>27</v>
      </c>
      <c r="Q475" s="18" t="s">
        <v>27</v>
      </c>
      <c r="R475" s="18" t="s">
        <v>27</v>
      </c>
      <c r="S475" s="18" t="s">
        <v>27</v>
      </c>
      <c r="T475" s="18" t="s">
        <v>73</v>
      </c>
      <c r="U475" s="18"/>
      <c r="V475" s="18"/>
      <c r="W475" s="1"/>
      <c r="X475" s="98"/>
      <c r="Y475" s="74"/>
      <c r="Z475" s="161"/>
      <c r="AA475" s="1"/>
      <c r="AB475" s="501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53" t="s">
        <v>82</v>
      </c>
      <c r="AV475" s="209">
        <f>MIN(AV450:AV471)</f>
        <v>0.97175283658718548</v>
      </c>
      <c r="AW475" s="209">
        <f>MIN(AW450:AW471)</f>
        <v>0.98061276292113853</v>
      </c>
      <c r="AX475" s="62"/>
      <c r="AY475" s="62"/>
    </row>
    <row r="476" spans="1:51" ht="16" thickBot="1" x14ac:dyDescent="0.25">
      <c r="A476" s="107"/>
      <c r="B476" s="107"/>
      <c r="C476" s="63"/>
      <c r="D476" s="63"/>
      <c r="E476" s="338"/>
      <c r="F476" s="178"/>
      <c r="G476" s="178" t="s">
        <v>81</v>
      </c>
      <c r="H476" s="177">
        <v>63.091799999999999</v>
      </c>
      <c r="I476" s="177">
        <v>36.763599999999997</v>
      </c>
      <c r="J476" s="97">
        <v>0.1336</v>
      </c>
      <c r="K476" s="97" t="s">
        <v>27</v>
      </c>
      <c r="L476" s="97" t="s">
        <v>27</v>
      </c>
      <c r="M476" s="97">
        <v>3.6700000000000003E-2</v>
      </c>
      <c r="N476" s="97" t="s">
        <v>73</v>
      </c>
      <c r="O476" s="97">
        <v>0.86599999999999999</v>
      </c>
      <c r="P476" s="97" t="s">
        <v>27</v>
      </c>
      <c r="Q476" s="97">
        <v>6.7500000000000004E-2</v>
      </c>
      <c r="R476" s="97">
        <v>0.13600000000000001</v>
      </c>
      <c r="S476" s="97" t="s">
        <v>27</v>
      </c>
      <c r="T476" s="97" t="s">
        <v>73</v>
      </c>
      <c r="U476" s="97"/>
      <c r="V476" s="97"/>
      <c r="W476" s="176"/>
      <c r="X476" s="96"/>
      <c r="Y476" s="153"/>
      <c r="Z476" s="162"/>
      <c r="AA476" s="38"/>
      <c r="AB476" s="496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66" t="s">
        <v>81</v>
      </c>
      <c r="AV476" s="316">
        <f>MAX(AV450:AV471)</f>
        <v>0.99455926010001949</v>
      </c>
      <c r="AW476" s="316">
        <f>MAX(AW450:AW471)</f>
        <v>0.99764883436215623</v>
      </c>
      <c r="AX476" s="94"/>
      <c r="AY476" s="94"/>
    </row>
    <row r="477" spans="1:51" x14ac:dyDescent="0.2">
      <c r="A477" s="33"/>
      <c r="E477"/>
      <c r="G477"/>
      <c r="N477"/>
      <c r="T477" s="16"/>
      <c r="Y477" s="83"/>
      <c r="Z477"/>
      <c r="AB477" s="501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23"/>
      <c r="AU477" s="18"/>
      <c r="AX477" s="62"/>
      <c r="AY477" s="62"/>
    </row>
    <row r="478" spans="1:51" x14ac:dyDescent="0.2">
      <c r="A478" s="33"/>
      <c r="E478"/>
      <c r="G478"/>
      <c r="N478"/>
      <c r="T478" s="16"/>
      <c r="Y478" s="83"/>
      <c r="Z478"/>
      <c r="AB478" s="501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23"/>
      <c r="AU478" s="18"/>
      <c r="AX478" s="62"/>
      <c r="AY478" s="62"/>
    </row>
    <row r="479" spans="1:51" x14ac:dyDescent="0.2">
      <c r="A479" s="33"/>
      <c r="E479"/>
      <c r="G479"/>
      <c r="N479"/>
      <c r="T479" s="16"/>
      <c r="Y479" s="83"/>
      <c r="Z479"/>
      <c r="AB479" s="501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23"/>
      <c r="AU479" s="18"/>
      <c r="AX479" s="62"/>
      <c r="AY479" s="62"/>
    </row>
    <row r="480" spans="1:51" x14ac:dyDescent="0.2">
      <c r="A480" s="56" t="s">
        <v>444</v>
      </c>
      <c r="B480" s="142" t="s">
        <v>451</v>
      </c>
      <c r="C480" s="55" t="s">
        <v>175</v>
      </c>
      <c r="D480" s="55" t="s">
        <v>267</v>
      </c>
      <c r="E480" s="48"/>
      <c r="F480" s="55" t="s">
        <v>152</v>
      </c>
      <c r="G480" s="48" t="s">
        <v>294</v>
      </c>
      <c r="H480" s="157">
        <v>63.378100000000003</v>
      </c>
      <c r="I480" s="157">
        <v>36.753900000000002</v>
      </c>
      <c r="J480" s="20" t="s">
        <v>27</v>
      </c>
      <c r="K480" s="20" t="s">
        <v>27</v>
      </c>
      <c r="L480" s="20" t="s">
        <v>27</v>
      </c>
      <c r="M480" s="20" t="s">
        <v>27</v>
      </c>
      <c r="N480" s="48"/>
      <c r="O480" s="20" t="s">
        <v>27</v>
      </c>
      <c r="P480" s="20" t="s">
        <v>27</v>
      </c>
      <c r="Q480" s="20" t="s">
        <v>27</v>
      </c>
      <c r="R480" s="20" t="s">
        <v>27</v>
      </c>
      <c r="S480" s="20" t="s">
        <v>27</v>
      </c>
      <c r="T480" s="109"/>
      <c r="U480" s="48"/>
      <c r="V480" s="48"/>
      <c r="W480" s="48"/>
      <c r="X480" s="20">
        <v>100.13200000000001</v>
      </c>
      <c r="Y480" s="54"/>
      <c r="Z480" s="124" t="s">
        <v>85</v>
      </c>
      <c r="AA480" s="48"/>
      <c r="AB480" s="508"/>
      <c r="AC480" s="20">
        <v>49.746801979629794</v>
      </c>
      <c r="AD480" s="20">
        <v>50.253198020370192</v>
      </c>
      <c r="AE480" s="20" t="s">
        <v>27</v>
      </c>
      <c r="AF480" s="20" t="s">
        <v>27</v>
      </c>
      <c r="AG480" s="20" t="s">
        <v>27</v>
      </c>
      <c r="AH480" s="20" t="s">
        <v>27</v>
      </c>
      <c r="AI480" s="20" t="s">
        <v>27</v>
      </c>
      <c r="AJ480" s="20" t="s">
        <v>27</v>
      </c>
      <c r="AK480" s="20" t="s">
        <v>27</v>
      </c>
      <c r="AL480" s="20" t="s">
        <v>27</v>
      </c>
      <c r="AM480" s="20" t="s">
        <v>27</v>
      </c>
      <c r="AN480" s="20" t="s">
        <v>27</v>
      </c>
      <c r="AO480" s="20" t="s">
        <v>27</v>
      </c>
      <c r="AP480" s="20" t="s">
        <v>27</v>
      </c>
      <c r="AQ480" s="20" t="s">
        <v>27</v>
      </c>
      <c r="AR480" s="20">
        <v>99.999999999999986</v>
      </c>
      <c r="AS480" s="20"/>
      <c r="AT480" s="285" t="s">
        <v>134</v>
      </c>
      <c r="AU480" s="58" t="str">
        <f t="shared" ref="AU480:AU506" si="58">Z480</f>
        <v>po</v>
      </c>
      <c r="AV480" s="56">
        <f t="shared" ref="AV480:AV506" si="59">AC480/AD480</f>
        <v>0.98992310816646678</v>
      </c>
      <c r="AW480" s="195">
        <f t="shared" ref="AW480:AW506" si="60">SUM(AC480,AJ480,AK480,AL480,AO480,AG480)/AD480</f>
        <v>0.98992310816646678</v>
      </c>
      <c r="AX480" s="95"/>
      <c r="AY480" s="95"/>
    </row>
    <row r="481" spans="1:51" x14ac:dyDescent="0.2">
      <c r="A481" s="44" t="s">
        <v>444</v>
      </c>
      <c r="B481" s="139" t="s">
        <v>451</v>
      </c>
      <c r="C481" s="3" t="s">
        <v>175</v>
      </c>
      <c r="D481" s="3" t="s">
        <v>267</v>
      </c>
      <c r="E481" s="1"/>
      <c r="F481" s="3" t="s">
        <v>152</v>
      </c>
      <c r="G481" s="1" t="s">
        <v>293</v>
      </c>
      <c r="H481" s="78">
        <v>63.331099999999999</v>
      </c>
      <c r="I481" s="78">
        <v>36.85</v>
      </c>
      <c r="J481" s="18" t="s">
        <v>27</v>
      </c>
      <c r="K481" s="18" t="s">
        <v>27</v>
      </c>
      <c r="L481" s="18" t="s">
        <v>27</v>
      </c>
      <c r="M481" s="18" t="s">
        <v>27</v>
      </c>
      <c r="N481" s="1"/>
      <c r="O481" s="18" t="s">
        <v>27</v>
      </c>
      <c r="P481" s="18" t="s">
        <v>27</v>
      </c>
      <c r="Q481" s="18" t="s">
        <v>27</v>
      </c>
      <c r="R481" s="18" t="s">
        <v>27</v>
      </c>
      <c r="S481" s="18" t="s">
        <v>27</v>
      </c>
      <c r="T481" s="2"/>
      <c r="U481" s="1"/>
      <c r="V481" s="1"/>
      <c r="W481" s="1"/>
      <c r="X481" s="18">
        <v>100.1811</v>
      </c>
      <c r="Y481" s="74"/>
      <c r="Z481" s="118" t="s">
        <v>85</v>
      </c>
      <c r="AA481" s="1"/>
      <c r="AB481" s="501"/>
      <c r="AC481" s="18">
        <v>49.662976610825979</v>
      </c>
      <c r="AD481" s="18">
        <v>50.337023389174043</v>
      </c>
      <c r="AE481" s="18" t="s">
        <v>27</v>
      </c>
      <c r="AF481" s="18" t="s">
        <v>27</v>
      </c>
      <c r="AG481" s="18" t="s">
        <v>27</v>
      </c>
      <c r="AH481" s="18" t="s">
        <v>27</v>
      </c>
      <c r="AI481" s="18" t="s">
        <v>27</v>
      </c>
      <c r="AJ481" s="18" t="s">
        <v>27</v>
      </c>
      <c r="AK481" s="18" t="s">
        <v>27</v>
      </c>
      <c r="AL481" s="18" t="s">
        <v>27</v>
      </c>
      <c r="AM481" s="18" t="s">
        <v>27</v>
      </c>
      <c r="AN481" s="18" t="s">
        <v>27</v>
      </c>
      <c r="AO481" s="18" t="s">
        <v>27</v>
      </c>
      <c r="AP481" s="18" t="s">
        <v>27</v>
      </c>
      <c r="AQ481" s="18" t="s">
        <v>27</v>
      </c>
      <c r="AR481" s="18">
        <v>100.00000000000003</v>
      </c>
      <c r="AS481" s="18"/>
      <c r="AT481" s="281" t="s">
        <v>134</v>
      </c>
      <c r="AU481" s="53" t="str">
        <f t="shared" si="58"/>
        <v>po</v>
      </c>
      <c r="AV481" s="44">
        <f t="shared" si="59"/>
        <v>0.98660932385419853</v>
      </c>
      <c r="AW481" s="86">
        <f t="shared" si="60"/>
        <v>0.98660932385419853</v>
      </c>
      <c r="AX481" s="62"/>
      <c r="AY481" s="62"/>
    </row>
    <row r="482" spans="1:51" x14ac:dyDescent="0.2">
      <c r="A482" s="44" t="s">
        <v>444</v>
      </c>
      <c r="B482" s="139" t="s">
        <v>451</v>
      </c>
      <c r="C482" s="3" t="s">
        <v>175</v>
      </c>
      <c r="D482" s="3" t="s">
        <v>267</v>
      </c>
      <c r="E482" s="1"/>
      <c r="F482" s="3" t="s">
        <v>152</v>
      </c>
      <c r="G482" s="1" t="s">
        <v>292</v>
      </c>
      <c r="H482" s="78">
        <v>62.939100000000003</v>
      </c>
      <c r="I482" s="78">
        <v>36.959899999999998</v>
      </c>
      <c r="J482" s="18" t="s">
        <v>27</v>
      </c>
      <c r="K482" s="18" t="s">
        <v>27</v>
      </c>
      <c r="L482" s="18" t="s">
        <v>27</v>
      </c>
      <c r="M482" s="18">
        <v>4.2299999999999997E-2</v>
      </c>
      <c r="N482" s="1"/>
      <c r="O482" s="18" t="s">
        <v>27</v>
      </c>
      <c r="P482" s="18" t="s">
        <v>27</v>
      </c>
      <c r="Q482" s="18" t="s">
        <v>27</v>
      </c>
      <c r="R482" s="18" t="s">
        <v>27</v>
      </c>
      <c r="S482" s="18" t="s">
        <v>27</v>
      </c>
      <c r="T482" s="2"/>
      <c r="U482" s="1"/>
      <c r="V482" s="1"/>
      <c r="W482" s="1"/>
      <c r="X482" s="18">
        <v>99.941299999999998</v>
      </c>
      <c r="Y482" s="74"/>
      <c r="Z482" s="118" t="s">
        <v>85</v>
      </c>
      <c r="AA482" s="1"/>
      <c r="AB482" s="501"/>
      <c r="AC482" s="18">
        <v>49.416635752620678</v>
      </c>
      <c r="AD482" s="18">
        <v>50.549604089817969</v>
      </c>
      <c r="AE482" s="18" t="s">
        <v>27</v>
      </c>
      <c r="AF482" s="18" t="s">
        <v>27</v>
      </c>
      <c r="AG482" s="18" t="s">
        <v>27</v>
      </c>
      <c r="AH482" s="18">
        <v>3.376015756135043E-2</v>
      </c>
      <c r="AI482" s="18" t="s">
        <v>27</v>
      </c>
      <c r="AJ482" s="18" t="s">
        <v>27</v>
      </c>
      <c r="AK482" s="18" t="s">
        <v>27</v>
      </c>
      <c r="AL482" s="18" t="s">
        <v>27</v>
      </c>
      <c r="AM482" s="18" t="s">
        <v>27</v>
      </c>
      <c r="AN482" s="18" t="s">
        <v>27</v>
      </c>
      <c r="AO482" s="18" t="s">
        <v>27</v>
      </c>
      <c r="AP482" s="18" t="s">
        <v>27</v>
      </c>
      <c r="AQ482" s="18" t="s">
        <v>27</v>
      </c>
      <c r="AR482" s="18">
        <v>100</v>
      </c>
      <c r="AS482" s="18"/>
      <c r="AT482" s="281" t="s">
        <v>134</v>
      </c>
      <c r="AU482" s="53" t="str">
        <f t="shared" si="58"/>
        <v>po</v>
      </c>
      <c r="AV482" s="44">
        <f t="shared" si="59"/>
        <v>0.97758699879856226</v>
      </c>
      <c r="AW482" s="86">
        <f t="shared" si="60"/>
        <v>0.97758699879856226</v>
      </c>
      <c r="AX482" s="62"/>
      <c r="AY482" s="62"/>
    </row>
    <row r="483" spans="1:51" x14ac:dyDescent="0.2">
      <c r="A483" s="44" t="s">
        <v>444</v>
      </c>
      <c r="B483" s="139" t="s">
        <v>451</v>
      </c>
      <c r="C483" s="3" t="s">
        <v>175</v>
      </c>
      <c r="D483" s="3" t="s">
        <v>267</v>
      </c>
      <c r="E483" s="1"/>
      <c r="F483" s="3" t="s">
        <v>152</v>
      </c>
      <c r="G483" s="1" t="s">
        <v>291</v>
      </c>
      <c r="H483" s="78">
        <v>63.790599999999998</v>
      </c>
      <c r="I483" s="78">
        <v>36.8904</v>
      </c>
      <c r="J483" s="18" t="s">
        <v>27</v>
      </c>
      <c r="K483" s="18" t="s">
        <v>27</v>
      </c>
      <c r="L483" s="18" t="s">
        <v>27</v>
      </c>
      <c r="M483" s="18" t="s">
        <v>27</v>
      </c>
      <c r="N483" s="1"/>
      <c r="O483" s="18" t="s">
        <v>27</v>
      </c>
      <c r="P483" s="18" t="s">
        <v>27</v>
      </c>
      <c r="Q483" s="18" t="s">
        <v>27</v>
      </c>
      <c r="R483" s="18" t="s">
        <v>27</v>
      </c>
      <c r="S483" s="18" t="s">
        <v>27</v>
      </c>
      <c r="T483" s="2"/>
      <c r="U483" s="1"/>
      <c r="V483" s="1"/>
      <c r="W483" s="1"/>
      <c r="X483" s="18">
        <v>100.681</v>
      </c>
      <c r="Y483" s="74"/>
      <c r="Z483" s="118" t="s">
        <v>85</v>
      </c>
      <c r="AA483" s="1"/>
      <c r="AB483" s="501"/>
      <c r="AC483" s="18">
        <v>49.816312042942727</v>
      </c>
      <c r="AD483" s="18">
        <v>50.183687957057273</v>
      </c>
      <c r="AE483" s="18" t="s">
        <v>27</v>
      </c>
      <c r="AF483" s="18" t="s">
        <v>27</v>
      </c>
      <c r="AG483" s="18" t="s">
        <v>27</v>
      </c>
      <c r="AH483" s="18" t="s">
        <v>27</v>
      </c>
      <c r="AI483" s="18" t="s">
        <v>27</v>
      </c>
      <c r="AJ483" s="18" t="s">
        <v>27</v>
      </c>
      <c r="AK483" s="18" t="s">
        <v>27</v>
      </c>
      <c r="AL483" s="18" t="s">
        <v>27</v>
      </c>
      <c r="AM483" s="18" t="s">
        <v>27</v>
      </c>
      <c r="AN483" s="18" t="s">
        <v>27</v>
      </c>
      <c r="AO483" s="18" t="s">
        <v>27</v>
      </c>
      <c r="AP483" s="18" t="s">
        <v>27</v>
      </c>
      <c r="AQ483" s="18" t="s">
        <v>27</v>
      </c>
      <c r="AR483" s="18">
        <v>100</v>
      </c>
      <c r="AS483" s="18"/>
      <c r="AT483" s="281" t="s">
        <v>134</v>
      </c>
      <c r="AU483" s="53" t="str">
        <f t="shared" si="58"/>
        <v>po</v>
      </c>
      <c r="AV483" s="44">
        <f t="shared" si="59"/>
        <v>0.99267937592731503</v>
      </c>
      <c r="AW483" s="86">
        <f t="shared" si="60"/>
        <v>0.99267937592731503</v>
      </c>
      <c r="AX483" s="62"/>
      <c r="AY483" s="62"/>
    </row>
    <row r="484" spans="1:51" x14ac:dyDescent="0.2">
      <c r="A484" s="44" t="s">
        <v>444</v>
      </c>
      <c r="B484" s="139" t="s">
        <v>451</v>
      </c>
      <c r="C484" s="3" t="s">
        <v>175</v>
      </c>
      <c r="D484" s="3" t="s">
        <v>267</v>
      </c>
      <c r="E484" s="1"/>
      <c r="F484" s="3" t="s">
        <v>152</v>
      </c>
      <c r="G484" s="1" t="s">
        <v>290</v>
      </c>
      <c r="H484" s="78">
        <v>63.281100000000002</v>
      </c>
      <c r="I484" s="78">
        <v>36.978900000000003</v>
      </c>
      <c r="J484" s="18" t="s">
        <v>27</v>
      </c>
      <c r="K484" s="18" t="s">
        <v>27</v>
      </c>
      <c r="L484" s="18" t="s">
        <v>27</v>
      </c>
      <c r="M484" s="18" t="s">
        <v>27</v>
      </c>
      <c r="N484" s="1"/>
      <c r="O484" s="18" t="s">
        <v>27</v>
      </c>
      <c r="P484" s="18" t="s">
        <v>27</v>
      </c>
      <c r="Q484" s="18" t="s">
        <v>27</v>
      </c>
      <c r="R484" s="18" t="s">
        <v>27</v>
      </c>
      <c r="S484" s="18" t="s">
        <v>27</v>
      </c>
      <c r="T484" s="2"/>
      <c r="U484" s="1"/>
      <c r="V484" s="1"/>
      <c r="W484" s="1"/>
      <c r="X484" s="18">
        <v>100.26</v>
      </c>
      <c r="Y484" s="74"/>
      <c r="Z484" s="118" t="s">
        <v>85</v>
      </c>
      <c r="AA484" s="1"/>
      <c r="AB484" s="501"/>
      <c r="AC484" s="18">
        <v>49.555941321780381</v>
      </c>
      <c r="AD484" s="18">
        <v>50.444058678219626</v>
      </c>
      <c r="AE484" s="18" t="s">
        <v>27</v>
      </c>
      <c r="AF484" s="18" t="s">
        <v>27</v>
      </c>
      <c r="AG484" s="18" t="s">
        <v>27</v>
      </c>
      <c r="AH484" s="18" t="s">
        <v>27</v>
      </c>
      <c r="AI484" s="18" t="s">
        <v>27</v>
      </c>
      <c r="AJ484" s="18" t="s">
        <v>27</v>
      </c>
      <c r="AK484" s="18" t="s">
        <v>27</v>
      </c>
      <c r="AL484" s="18" t="s">
        <v>27</v>
      </c>
      <c r="AM484" s="18" t="s">
        <v>27</v>
      </c>
      <c r="AN484" s="18" t="s">
        <v>27</v>
      </c>
      <c r="AO484" s="18" t="s">
        <v>27</v>
      </c>
      <c r="AP484" s="18" t="s">
        <v>27</v>
      </c>
      <c r="AQ484" s="18" t="s">
        <v>27</v>
      </c>
      <c r="AR484" s="18">
        <v>100</v>
      </c>
      <c r="AS484" s="18"/>
      <c r="AT484" s="281" t="s">
        <v>134</v>
      </c>
      <c r="AU484" s="53" t="str">
        <f t="shared" si="58"/>
        <v>po</v>
      </c>
      <c r="AV484" s="44">
        <f t="shared" si="59"/>
        <v>0.98239401468259113</v>
      </c>
      <c r="AW484" s="86">
        <f t="shared" si="60"/>
        <v>0.98239401468259113</v>
      </c>
      <c r="AX484" s="62"/>
      <c r="AY484" s="62"/>
    </row>
    <row r="485" spans="1:51" x14ac:dyDescent="0.2">
      <c r="A485" s="44" t="s">
        <v>444</v>
      </c>
      <c r="B485" s="139" t="s">
        <v>451</v>
      </c>
      <c r="C485" s="3" t="s">
        <v>175</v>
      </c>
      <c r="D485" s="3" t="s">
        <v>267</v>
      </c>
      <c r="E485" s="1"/>
      <c r="F485" s="3" t="s">
        <v>152</v>
      </c>
      <c r="G485" s="1" t="s">
        <v>289</v>
      </c>
      <c r="H485" s="78">
        <v>63.422199999999997</v>
      </c>
      <c r="I485" s="78">
        <v>36.909100000000002</v>
      </c>
      <c r="J485" s="18" t="s">
        <v>27</v>
      </c>
      <c r="K485" s="18" t="s">
        <v>27</v>
      </c>
      <c r="L485" s="18" t="s">
        <v>27</v>
      </c>
      <c r="M485" s="18" t="s">
        <v>27</v>
      </c>
      <c r="N485" s="1"/>
      <c r="O485" s="18" t="s">
        <v>27</v>
      </c>
      <c r="P485" s="18" t="s">
        <v>27</v>
      </c>
      <c r="Q485" s="18" t="s">
        <v>27</v>
      </c>
      <c r="R485" s="18" t="s">
        <v>27</v>
      </c>
      <c r="S485" s="18" t="s">
        <v>27</v>
      </c>
      <c r="T485" s="2"/>
      <c r="U485" s="1"/>
      <c r="V485" s="1"/>
      <c r="W485" s="1"/>
      <c r="X485" s="18">
        <v>100.3313</v>
      </c>
      <c r="Y485" s="74"/>
      <c r="Z485" s="118" t="s">
        <v>85</v>
      </c>
      <c r="AA485" s="1"/>
      <c r="AB485" s="501"/>
      <c r="AC485" s="18">
        <v>49.658849893003989</v>
      </c>
      <c r="AD485" s="18">
        <v>50.341150106996004</v>
      </c>
      <c r="AE485" s="18" t="s">
        <v>27</v>
      </c>
      <c r="AF485" s="18" t="s">
        <v>27</v>
      </c>
      <c r="AG485" s="18" t="s">
        <v>27</v>
      </c>
      <c r="AH485" s="18" t="s">
        <v>27</v>
      </c>
      <c r="AI485" s="18" t="s">
        <v>27</v>
      </c>
      <c r="AJ485" s="18" t="s">
        <v>27</v>
      </c>
      <c r="AK485" s="18" t="s">
        <v>27</v>
      </c>
      <c r="AL485" s="18" t="s">
        <v>27</v>
      </c>
      <c r="AM485" s="18" t="s">
        <v>27</v>
      </c>
      <c r="AN485" s="18" t="s">
        <v>27</v>
      </c>
      <c r="AO485" s="18" t="s">
        <v>27</v>
      </c>
      <c r="AP485" s="18" t="s">
        <v>27</v>
      </c>
      <c r="AQ485" s="18" t="s">
        <v>27</v>
      </c>
      <c r="AR485" s="18">
        <v>100</v>
      </c>
      <c r="AS485" s="18"/>
      <c r="AT485" s="281" t="s">
        <v>134</v>
      </c>
      <c r="AU485" s="53" t="str">
        <f t="shared" si="58"/>
        <v>po</v>
      </c>
      <c r="AV485" s="44">
        <f t="shared" si="59"/>
        <v>0.9864464714742941</v>
      </c>
      <c r="AW485" s="86">
        <f t="shared" si="60"/>
        <v>0.9864464714742941</v>
      </c>
      <c r="AX485" s="62"/>
      <c r="AY485" s="62"/>
    </row>
    <row r="486" spans="1:51" x14ac:dyDescent="0.2">
      <c r="A486" s="44" t="s">
        <v>444</v>
      </c>
      <c r="B486" s="139" t="s">
        <v>451</v>
      </c>
      <c r="C486" s="3" t="s">
        <v>175</v>
      </c>
      <c r="D486" s="3" t="s">
        <v>267</v>
      </c>
      <c r="E486" s="1"/>
      <c r="F486" s="3" t="s">
        <v>159</v>
      </c>
      <c r="G486" s="1" t="s">
        <v>288</v>
      </c>
      <c r="H486" s="78">
        <v>62.945599999999999</v>
      </c>
      <c r="I486" s="78">
        <v>36.758800000000001</v>
      </c>
      <c r="J486" s="18" t="s">
        <v>27</v>
      </c>
      <c r="K486" s="18" t="s">
        <v>27</v>
      </c>
      <c r="L486" s="18" t="s">
        <v>27</v>
      </c>
      <c r="M486" s="18" t="s">
        <v>27</v>
      </c>
      <c r="N486" s="1"/>
      <c r="O486" s="18" t="s">
        <v>27</v>
      </c>
      <c r="P486" s="18" t="s">
        <v>27</v>
      </c>
      <c r="Q486" s="18" t="s">
        <v>27</v>
      </c>
      <c r="R486" s="18" t="s">
        <v>27</v>
      </c>
      <c r="S486" s="18" t="s">
        <v>27</v>
      </c>
      <c r="T486" s="2"/>
      <c r="U486" s="1"/>
      <c r="V486" s="1"/>
      <c r="W486" s="1"/>
      <c r="X486" s="18">
        <v>99.704399999999993</v>
      </c>
      <c r="Y486" s="74"/>
      <c r="Z486" s="118" t="s">
        <v>85</v>
      </c>
      <c r="AA486" s="1"/>
      <c r="AB486" s="501"/>
      <c r="AC486" s="18">
        <v>49.572289625802327</v>
      </c>
      <c r="AD486" s="18">
        <v>50.427710374197666</v>
      </c>
      <c r="AE486" s="18" t="s">
        <v>27</v>
      </c>
      <c r="AF486" s="18" t="s">
        <v>27</v>
      </c>
      <c r="AG486" s="18" t="s">
        <v>27</v>
      </c>
      <c r="AH486" s="18" t="s">
        <v>27</v>
      </c>
      <c r="AI486" s="18" t="s">
        <v>27</v>
      </c>
      <c r="AJ486" s="18" t="s">
        <v>27</v>
      </c>
      <c r="AK486" s="18" t="s">
        <v>27</v>
      </c>
      <c r="AL486" s="18" t="s">
        <v>27</v>
      </c>
      <c r="AM486" s="18" t="s">
        <v>27</v>
      </c>
      <c r="AN486" s="18" t="s">
        <v>27</v>
      </c>
      <c r="AO486" s="18" t="s">
        <v>27</v>
      </c>
      <c r="AP486" s="18" t="s">
        <v>27</v>
      </c>
      <c r="AQ486" s="18" t="s">
        <v>27</v>
      </c>
      <c r="AR486" s="18">
        <v>100</v>
      </c>
      <c r="AS486" s="18"/>
      <c r="AT486" s="281" t="s">
        <v>134</v>
      </c>
      <c r="AU486" s="53" t="str">
        <f t="shared" si="58"/>
        <v>po</v>
      </c>
      <c r="AV486" s="44">
        <f t="shared" si="59"/>
        <v>0.98303669268250116</v>
      </c>
      <c r="AW486" s="86">
        <f t="shared" si="60"/>
        <v>0.98303669268250116</v>
      </c>
      <c r="AX486" s="62"/>
      <c r="AY486" s="62"/>
    </row>
    <row r="487" spans="1:51" x14ac:dyDescent="0.2">
      <c r="A487" s="44" t="s">
        <v>444</v>
      </c>
      <c r="B487" s="139" t="s">
        <v>451</v>
      </c>
      <c r="C487" s="3" t="s">
        <v>175</v>
      </c>
      <c r="D487" s="3" t="s">
        <v>267</v>
      </c>
      <c r="E487" s="1"/>
      <c r="F487" s="3" t="s">
        <v>159</v>
      </c>
      <c r="G487" s="1" t="s">
        <v>287</v>
      </c>
      <c r="H487" s="78">
        <v>63.352899999999998</v>
      </c>
      <c r="I487" s="78">
        <v>37.082799999999999</v>
      </c>
      <c r="J487" s="18" t="s">
        <v>27</v>
      </c>
      <c r="K487" s="18" t="s">
        <v>27</v>
      </c>
      <c r="L487" s="18" t="s">
        <v>27</v>
      </c>
      <c r="M487" s="18" t="s">
        <v>27</v>
      </c>
      <c r="N487" s="1"/>
      <c r="O487" s="18" t="s">
        <v>27</v>
      </c>
      <c r="P487" s="18" t="s">
        <v>27</v>
      </c>
      <c r="Q487" s="18" t="s">
        <v>27</v>
      </c>
      <c r="R487" s="18" t="s">
        <v>27</v>
      </c>
      <c r="S487" s="18" t="s">
        <v>27</v>
      </c>
      <c r="T487" s="2"/>
      <c r="U487" s="1"/>
      <c r="V487" s="1"/>
      <c r="W487" s="1"/>
      <c r="X487" s="18">
        <v>100.4357</v>
      </c>
      <c r="Y487" s="74"/>
      <c r="Z487" s="118" t="s">
        <v>85</v>
      </c>
      <c r="AA487" s="1"/>
      <c r="AB487" s="501"/>
      <c r="AC487" s="18">
        <v>49.51415009419798</v>
      </c>
      <c r="AD487" s="18">
        <v>50.485849905802027</v>
      </c>
      <c r="AE487" s="18" t="s">
        <v>27</v>
      </c>
      <c r="AF487" s="18" t="s">
        <v>27</v>
      </c>
      <c r="AG487" s="18" t="s">
        <v>27</v>
      </c>
      <c r="AH487" s="18" t="s">
        <v>27</v>
      </c>
      <c r="AI487" s="18" t="s">
        <v>27</v>
      </c>
      <c r="AJ487" s="18" t="s">
        <v>27</v>
      </c>
      <c r="AK487" s="18" t="s">
        <v>27</v>
      </c>
      <c r="AL487" s="18" t="s">
        <v>27</v>
      </c>
      <c r="AM487" s="18" t="s">
        <v>27</v>
      </c>
      <c r="AN487" s="18" t="s">
        <v>27</v>
      </c>
      <c r="AO487" s="18" t="s">
        <v>27</v>
      </c>
      <c r="AP487" s="18" t="s">
        <v>27</v>
      </c>
      <c r="AQ487" s="18" t="s">
        <v>27</v>
      </c>
      <c r="AR487" s="18">
        <v>100</v>
      </c>
      <c r="AS487" s="18"/>
      <c r="AT487" s="281" t="s">
        <v>134</v>
      </c>
      <c r="AU487" s="53" t="str">
        <f t="shared" si="58"/>
        <v>po</v>
      </c>
      <c r="AV487" s="44">
        <f t="shared" si="59"/>
        <v>0.980753026572454</v>
      </c>
      <c r="AW487" s="86">
        <f t="shared" si="60"/>
        <v>0.980753026572454</v>
      </c>
      <c r="AX487" s="62"/>
      <c r="AY487" s="62"/>
    </row>
    <row r="488" spans="1:51" x14ac:dyDescent="0.2">
      <c r="A488" s="44" t="s">
        <v>444</v>
      </c>
      <c r="B488" s="139" t="s">
        <v>451</v>
      </c>
      <c r="C488" s="3" t="s">
        <v>175</v>
      </c>
      <c r="D488" s="3" t="s">
        <v>267</v>
      </c>
      <c r="E488" s="1"/>
      <c r="F488" s="3" t="s">
        <v>159</v>
      </c>
      <c r="G488" s="1" t="s">
        <v>286</v>
      </c>
      <c r="H488" s="78">
        <v>63.590899999999998</v>
      </c>
      <c r="I488" s="78">
        <v>37.247900000000001</v>
      </c>
      <c r="J488" s="18" t="s">
        <v>27</v>
      </c>
      <c r="K488" s="18" t="s">
        <v>27</v>
      </c>
      <c r="L488" s="18" t="s">
        <v>27</v>
      </c>
      <c r="M488" s="18" t="s">
        <v>27</v>
      </c>
      <c r="N488" s="1"/>
      <c r="O488" s="18" t="s">
        <v>27</v>
      </c>
      <c r="P488" s="18" t="s">
        <v>27</v>
      </c>
      <c r="Q488" s="18" t="s">
        <v>27</v>
      </c>
      <c r="R488" s="18" t="s">
        <v>27</v>
      </c>
      <c r="S488" s="18" t="s">
        <v>27</v>
      </c>
      <c r="T488" s="2"/>
      <c r="U488" s="1"/>
      <c r="V488" s="1"/>
      <c r="W488" s="1"/>
      <c r="X488" s="18">
        <v>100.83879999999999</v>
      </c>
      <c r="Y488" s="74"/>
      <c r="Z488" s="118" t="s">
        <v>85</v>
      </c>
      <c r="AA488" s="1"/>
      <c r="AB488" s="501"/>
      <c r="AC488" s="18">
        <v>49.496836239497853</v>
      </c>
      <c r="AD488" s="18">
        <v>50.503163760502133</v>
      </c>
      <c r="AE488" s="18" t="s">
        <v>27</v>
      </c>
      <c r="AF488" s="18" t="s">
        <v>27</v>
      </c>
      <c r="AG488" s="18" t="s">
        <v>27</v>
      </c>
      <c r="AH488" s="18" t="s">
        <v>27</v>
      </c>
      <c r="AI488" s="18" t="s">
        <v>27</v>
      </c>
      <c r="AJ488" s="18" t="s">
        <v>27</v>
      </c>
      <c r="AK488" s="18" t="s">
        <v>27</v>
      </c>
      <c r="AL488" s="18" t="s">
        <v>27</v>
      </c>
      <c r="AM488" s="18" t="s">
        <v>27</v>
      </c>
      <c r="AN488" s="18" t="s">
        <v>27</v>
      </c>
      <c r="AO488" s="18" t="s">
        <v>27</v>
      </c>
      <c r="AP488" s="18" t="s">
        <v>27</v>
      </c>
      <c r="AQ488" s="18" t="s">
        <v>27</v>
      </c>
      <c r="AR488" s="18">
        <v>99.999999999999986</v>
      </c>
      <c r="AS488" s="18"/>
      <c r="AT488" s="281" t="s">
        <v>134</v>
      </c>
      <c r="AU488" s="53" t="str">
        <f t="shared" si="58"/>
        <v>po</v>
      </c>
      <c r="AV488" s="44">
        <f t="shared" si="59"/>
        <v>0.98007397069663749</v>
      </c>
      <c r="AW488" s="86">
        <f t="shared" si="60"/>
        <v>0.98007397069663749</v>
      </c>
      <c r="AX488" s="62"/>
      <c r="AY488" s="62"/>
    </row>
    <row r="489" spans="1:51" x14ac:dyDescent="0.2">
      <c r="A489" s="44" t="s">
        <v>444</v>
      </c>
      <c r="B489" s="139" t="s">
        <v>451</v>
      </c>
      <c r="C489" s="3" t="s">
        <v>175</v>
      </c>
      <c r="D489" s="3" t="s">
        <v>267</v>
      </c>
      <c r="E489" s="1"/>
      <c r="F489" s="3" t="s">
        <v>159</v>
      </c>
      <c r="G489" s="1" t="s">
        <v>285</v>
      </c>
      <c r="H489" s="78">
        <v>63.351500000000001</v>
      </c>
      <c r="I489" s="78">
        <v>36.956000000000003</v>
      </c>
      <c r="J489" s="18">
        <v>5.3699999999999998E-2</v>
      </c>
      <c r="K489" s="18" t="s">
        <v>27</v>
      </c>
      <c r="L489" s="18" t="s">
        <v>27</v>
      </c>
      <c r="M489" s="18" t="s">
        <v>27</v>
      </c>
      <c r="N489" s="1"/>
      <c r="O489" s="18" t="s">
        <v>27</v>
      </c>
      <c r="P489" s="18" t="s">
        <v>27</v>
      </c>
      <c r="Q489" s="18" t="s">
        <v>27</v>
      </c>
      <c r="R489" s="18" t="s">
        <v>27</v>
      </c>
      <c r="S489" s="18" t="s">
        <v>27</v>
      </c>
      <c r="T489" s="2"/>
      <c r="U489" s="1"/>
      <c r="V489" s="1"/>
      <c r="W489" s="1"/>
      <c r="X489" s="18">
        <v>100.36120000000001</v>
      </c>
      <c r="Y489" s="74"/>
      <c r="Z489" s="118" t="s">
        <v>85</v>
      </c>
      <c r="AA489" s="1"/>
      <c r="AB489" s="501"/>
      <c r="AC489" s="18">
        <v>49.557790388977189</v>
      </c>
      <c r="AD489" s="18">
        <v>50.358677270786742</v>
      </c>
      <c r="AE489" s="18">
        <v>8.3532340236065247E-2</v>
      </c>
      <c r="AF489" s="18" t="s">
        <v>27</v>
      </c>
      <c r="AG489" s="18" t="s">
        <v>27</v>
      </c>
      <c r="AH489" s="18" t="s">
        <v>27</v>
      </c>
      <c r="AI489" s="18" t="s">
        <v>27</v>
      </c>
      <c r="AJ489" s="18" t="s">
        <v>27</v>
      </c>
      <c r="AK489" s="18" t="s">
        <v>27</v>
      </c>
      <c r="AL489" s="18" t="s">
        <v>27</v>
      </c>
      <c r="AM489" s="18" t="s">
        <v>27</v>
      </c>
      <c r="AN489" s="18" t="s">
        <v>27</v>
      </c>
      <c r="AO489" s="18" t="s">
        <v>27</v>
      </c>
      <c r="AP489" s="18" t="s">
        <v>27</v>
      </c>
      <c r="AQ489" s="18" t="s">
        <v>27</v>
      </c>
      <c r="AR489" s="18">
        <v>99.999999999999986</v>
      </c>
      <c r="AS489" s="18"/>
      <c r="AT489" s="281" t="s">
        <v>134</v>
      </c>
      <c r="AU489" s="53" t="str">
        <f t="shared" si="58"/>
        <v>po</v>
      </c>
      <c r="AV489" s="44">
        <f t="shared" si="59"/>
        <v>0.98409634793417911</v>
      </c>
      <c r="AW489" s="86">
        <f t="shared" si="60"/>
        <v>0.98409634793417911</v>
      </c>
      <c r="AX489" s="62"/>
      <c r="AY489" s="62"/>
    </row>
    <row r="490" spans="1:51" x14ac:dyDescent="0.2">
      <c r="A490" s="44" t="s">
        <v>444</v>
      </c>
      <c r="B490" s="139" t="s">
        <v>451</v>
      </c>
      <c r="C490" s="3" t="s">
        <v>175</v>
      </c>
      <c r="D490" s="3" t="s">
        <v>267</v>
      </c>
      <c r="E490" s="1"/>
      <c r="F490" s="3" t="s">
        <v>159</v>
      </c>
      <c r="G490" s="1" t="s">
        <v>284</v>
      </c>
      <c r="H490" s="78">
        <v>63.4343</v>
      </c>
      <c r="I490" s="78">
        <v>36.867800000000003</v>
      </c>
      <c r="J490" s="18">
        <v>5.5599999999999997E-2</v>
      </c>
      <c r="K490" s="18" t="s">
        <v>27</v>
      </c>
      <c r="L490" s="18" t="s">
        <v>27</v>
      </c>
      <c r="M490" s="18" t="s">
        <v>27</v>
      </c>
      <c r="N490" s="1"/>
      <c r="O490" s="18" t="s">
        <v>27</v>
      </c>
      <c r="P490" s="18" t="s">
        <v>27</v>
      </c>
      <c r="Q490" s="18">
        <v>3.3099999999999997E-2</v>
      </c>
      <c r="R490" s="18" t="s">
        <v>27</v>
      </c>
      <c r="S490" s="18" t="s">
        <v>27</v>
      </c>
      <c r="T490" s="2"/>
      <c r="U490" s="1"/>
      <c r="V490" s="1"/>
      <c r="W490" s="1"/>
      <c r="X490" s="18">
        <v>100.3908</v>
      </c>
      <c r="Y490" s="74"/>
      <c r="Z490" s="118" t="s">
        <v>85</v>
      </c>
      <c r="AA490" s="1"/>
      <c r="AB490" s="501"/>
      <c r="AC490" s="18">
        <v>49.634797164916783</v>
      </c>
      <c r="AD490" s="18">
        <v>50.250877077114417</v>
      </c>
      <c r="AE490" s="18">
        <v>8.6509185320823676E-2</v>
      </c>
      <c r="AF490" s="18" t="s">
        <v>27</v>
      </c>
      <c r="AG490" s="18" t="s">
        <v>27</v>
      </c>
      <c r="AH490" s="18" t="s">
        <v>27</v>
      </c>
      <c r="AI490" s="18" t="s">
        <v>27</v>
      </c>
      <c r="AJ490" s="18" t="s">
        <v>27</v>
      </c>
      <c r="AK490" s="18" t="s">
        <v>27</v>
      </c>
      <c r="AL490" s="18">
        <v>2.78165726479726E-2</v>
      </c>
      <c r="AM490" s="18" t="s">
        <v>27</v>
      </c>
      <c r="AN490" s="18" t="s">
        <v>27</v>
      </c>
      <c r="AO490" s="18" t="s">
        <v>27</v>
      </c>
      <c r="AP490" s="18" t="s">
        <v>27</v>
      </c>
      <c r="AQ490" s="18" t="s">
        <v>27</v>
      </c>
      <c r="AR490" s="18">
        <v>100</v>
      </c>
      <c r="AS490" s="18"/>
      <c r="AT490" s="281" t="s">
        <v>134</v>
      </c>
      <c r="AU490" s="53" t="str">
        <f t="shared" si="58"/>
        <v>po</v>
      </c>
      <c r="AV490" s="44">
        <f t="shared" si="59"/>
        <v>0.98773991723065435</v>
      </c>
      <c r="AW490" s="86">
        <f t="shared" si="60"/>
        <v>0.98829347120355893</v>
      </c>
      <c r="AX490" s="62"/>
      <c r="AY490" s="62"/>
    </row>
    <row r="491" spans="1:51" x14ac:dyDescent="0.2">
      <c r="A491" s="44" t="s">
        <v>444</v>
      </c>
      <c r="B491" s="139" t="s">
        <v>451</v>
      </c>
      <c r="C491" s="3" t="s">
        <v>175</v>
      </c>
      <c r="D491" s="3" t="s">
        <v>267</v>
      </c>
      <c r="E491" s="1"/>
      <c r="F491" s="3" t="s">
        <v>158</v>
      </c>
      <c r="G491" s="1" t="s">
        <v>283</v>
      </c>
      <c r="H491" s="78">
        <v>63.039499999999997</v>
      </c>
      <c r="I491" s="78">
        <v>37.1477</v>
      </c>
      <c r="J491" s="18" t="s">
        <v>27</v>
      </c>
      <c r="K491" s="18" t="s">
        <v>27</v>
      </c>
      <c r="L491" s="18" t="s">
        <v>27</v>
      </c>
      <c r="M491" s="18">
        <v>3.6999999999999998E-2</v>
      </c>
      <c r="N491" s="1"/>
      <c r="O491" s="18" t="s">
        <v>27</v>
      </c>
      <c r="P491" s="18" t="s">
        <v>27</v>
      </c>
      <c r="Q491" s="18" t="s">
        <v>27</v>
      </c>
      <c r="R491" s="18" t="s">
        <v>27</v>
      </c>
      <c r="S491" s="18" t="s">
        <v>27</v>
      </c>
      <c r="T491" s="2"/>
      <c r="U491" s="1"/>
      <c r="V491" s="1"/>
      <c r="W491" s="1"/>
      <c r="X491" s="18">
        <v>100.2242</v>
      </c>
      <c r="Y491" s="74"/>
      <c r="Z491" s="118" t="s">
        <v>85</v>
      </c>
      <c r="AA491" s="1"/>
      <c r="AB491" s="501"/>
      <c r="AC491" s="18">
        <v>49.33195364316061</v>
      </c>
      <c r="AD491" s="18">
        <v>50.638613749999884</v>
      </c>
      <c r="AE491" s="18" t="s">
        <v>27</v>
      </c>
      <c r="AF491" s="18" t="s">
        <v>27</v>
      </c>
      <c r="AG491" s="18" t="s">
        <v>27</v>
      </c>
      <c r="AH491" s="18">
        <v>2.9432606839508133E-2</v>
      </c>
      <c r="AI491" s="18" t="s">
        <v>27</v>
      </c>
      <c r="AJ491" s="18" t="s">
        <v>27</v>
      </c>
      <c r="AK491" s="18" t="s">
        <v>27</v>
      </c>
      <c r="AL491" s="18" t="s">
        <v>27</v>
      </c>
      <c r="AM491" s="18" t="s">
        <v>27</v>
      </c>
      <c r="AN491" s="18" t="s">
        <v>27</v>
      </c>
      <c r="AO491" s="18" t="s">
        <v>27</v>
      </c>
      <c r="AP491" s="18" t="s">
        <v>27</v>
      </c>
      <c r="AQ491" s="18" t="s">
        <v>27</v>
      </c>
      <c r="AR491" s="18">
        <v>100</v>
      </c>
      <c r="AS491" s="18"/>
      <c r="AT491" s="281" t="s">
        <v>134</v>
      </c>
      <c r="AU491" s="53" t="str">
        <f t="shared" si="58"/>
        <v>po</v>
      </c>
      <c r="AV491" s="44">
        <f t="shared" si="59"/>
        <v>0.97419636893517292</v>
      </c>
      <c r="AW491" s="86">
        <f t="shared" si="60"/>
        <v>0.97419636893517292</v>
      </c>
      <c r="AX491" s="62"/>
      <c r="AY491" s="62"/>
    </row>
    <row r="492" spans="1:51" x14ac:dyDescent="0.2">
      <c r="A492" s="44" t="s">
        <v>444</v>
      </c>
      <c r="B492" s="139" t="s">
        <v>451</v>
      </c>
      <c r="C492" s="3" t="s">
        <v>175</v>
      </c>
      <c r="D492" s="3" t="s">
        <v>267</v>
      </c>
      <c r="E492" s="1"/>
      <c r="F492" s="3" t="s">
        <v>158</v>
      </c>
      <c r="G492" s="1" t="s">
        <v>282</v>
      </c>
      <c r="H492" s="78">
        <v>63.5779</v>
      </c>
      <c r="I492" s="78">
        <v>37.238700000000001</v>
      </c>
      <c r="J492" s="18" t="s">
        <v>27</v>
      </c>
      <c r="K492" s="18" t="s">
        <v>27</v>
      </c>
      <c r="L492" s="18" t="s">
        <v>27</v>
      </c>
      <c r="M492" s="18" t="s">
        <v>27</v>
      </c>
      <c r="N492" s="1"/>
      <c r="O492" s="18" t="s">
        <v>27</v>
      </c>
      <c r="P492" s="18" t="s">
        <v>27</v>
      </c>
      <c r="Q492" s="18" t="s">
        <v>27</v>
      </c>
      <c r="R492" s="18" t="s">
        <v>27</v>
      </c>
      <c r="S492" s="18" t="s">
        <v>27</v>
      </c>
      <c r="T492" s="2"/>
      <c r="U492" s="1"/>
      <c r="V492" s="1"/>
      <c r="W492" s="1"/>
      <c r="X492" s="18">
        <v>100.81659999999999</v>
      </c>
      <c r="Y492" s="74"/>
      <c r="Z492" s="118" t="s">
        <v>85</v>
      </c>
      <c r="AA492" s="1"/>
      <c r="AB492" s="501"/>
      <c r="AC492" s="18">
        <v>49.497900422771494</v>
      </c>
      <c r="AD492" s="18">
        <v>50.50209957722852</v>
      </c>
      <c r="AE492" s="18" t="s">
        <v>27</v>
      </c>
      <c r="AF492" s="18" t="s">
        <v>27</v>
      </c>
      <c r="AG492" s="18" t="s">
        <v>27</v>
      </c>
      <c r="AH492" s="18" t="s">
        <v>27</v>
      </c>
      <c r="AI492" s="18" t="s">
        <v>27</v>
      </c>
      <c r="AJ492" s="18" t="s">
        <v>27</v>
      </c>
      <c r="AK492" s="18" t="s">
        <v>27</v>
      </c>
      <c r="AL492" s="18" t="s">
        <v>27</v>
      </c>
      <c r="AM492" s="18" t="s">
        <v>27</v>
      </c>
      <c r="AN492" s="18" t="s">
        <v>27</v>
      </c>
      <c r="AO492" s="18" t="s">
        <v>27</v>
      </c>
      <c r="AP492" s="18" t="s">
        <v>27</v>
      </c>
      <c r="AQ492" s="18" t="s">
        <v>27</v>
      </c>
      <c r="AR492" s="18">
        <v>100.00000000000001</v>
      </c>
      <c r="AS492" s="18"/>
      <c r="AT492" s="281" t="s">
        <v>134</v>
      </c>
      <c r="AU492" s="53" t="str">
        <f t="shared" si="58"/>
        <v>po</v>
      </c>
      <c r="AV492" s="44">
        <f t="shared" si="59"/>
        <v>0.98011569493419992</v>
      </c>
      <c r="AW492" s="86">
        <f t="shared" si="60"/>
        <v>0.98011569493419992</v>
      </c>
      <c r="AX492" s="62"/>
      <c r="AY492" s="62"/>
    </row>
    <row r="493" spans="1:51" x14ac:dyDescent="0.2">
      <c r="A493" s="44" t="s">
        <v>444</v>
      </c>
      <c r="B493" s="139" t="s">
        <v>451</v>
      </c>
      <c r="C493" s="3" t="s">
        <v>175</v>
      </c>
      <c r="D493" s="3" t="s">
        <v>267</v>
      </c>
      <c r="E493" s="1"/>
      <c r="F493" s="3" t="s">
        <v>158</v>
      </c>
      <c r="G493" s="1" t="s">
        <v>281</v>
      </c>
      <c r="H493" s="78">
        <v>63.524999999999999</v>
      </c>
      <c r="I493" s="78">
        <v>37.162700000000001</v>
      </c>
      <c r="J493" s="18" t="s">
        <v>27</v>
      </c>
      <c r="K493" s="18" t="s">
        <v>27</v>
      </c>
      <c r="L493" s="18" t="s">
        <v>27</v>
      </c>
      <c r="M493" s="18" t="s">
        <v>27</v>
      </c>
      <c r="N493" s="1"/>
      <c r="O493" s="18" t="s">
        <v>27</v>
      </c>
      <c r="P493" s="18" t="s">
        <v>27</v>
      </c>
      <c r="Q493" s="18" t="s">
        <v>27</v>
      </c>
      <c r="R493" s="18" t="s">
        <v>27</v>
      </c>
      <c r="S493" s="18" t="s">
        <v>27</v>
      </c>
      <c r="T493" s="2"/>
      <c r="U493" s="1"/>
      <c r="V493" s="1"/>
      <c r="W493" s="1"/>
      <c r="X493" s="18">
        <v>100.68770000000001</v>
      </c>
      <c r="Y493" s="74"/>
      <c r="Z493" s="118" t="s">
        <v>85</v>
      </c>
      <c r="AA493" s="1"/>
      <c r="AB493" s="501"/>
      <c r="AC493" s="18">
        <v>49.528161964696857</v>
      </c>
      <c r="AD493" s="18">
        <v>50.471838035303143</v>
      </c>
      <c r="AE493" s="18" t="s">
        <v>27</v>
      </c>
      <c r="AF493" s="18" t="s">
        <v>27</v>
      </c>
      <c r="AG493" s="18" t="s">
        <v>27</v>
      </c>
      <c r="AH493" s="18" t="s">
        <v>27</v>
      </c>
      <c r="AI493" s="18" t="s">
        <v>27</v>
      </c>
      <c r="AJ493" s="18" t="s">
        <v>27</v>
      </c>
      <c r="AK493" s="18" t="s">
        <v>27</v>
      </c>
      <c r="AL493" s="18" t="s">
        <v>27</v>
      </c>
      <c r="AM493" s="18" t="s">
        <v>27</v>
      </c>
      <c r="AN493" s="18" t="s">
        <v>27</v>
      </c>
      <c r="AO493" s="18" t="s">
        <v>27</v>
      </c>
      <c r="AP493" s="18" t="s">
        <v>27</v>
      </c>
      <c r="AQ493" s="18" t="s">
        <v>27</v>
      </c>
      <c r="AR493" s="18">
        <v>100</v>
      </c>
      <c r="AS493" s="18"/>
      <c r="AT493" s="281" t="s">
        <v>134</v>
      </c>
      <c r="AU493" s="53" t="str">
        <f t="shared" si="58"/>
        <v>po</v>
      </c>
      <c r="AV493" s="44">
        <f t="shared" si="59"/>
        <v>0.98130291847215434</v>
      </c>
      <c r="AW493" s="86">
        <f t="shared" si="60"/>
        <v>0.98130291847215434</v>
      </c>
      <c r="AX493" s="62"/>
      <c r="AY493" s="62"/>
    </row>
    <row r="494" spans="1:51" x14ac:dyDescent="0.2">
      <c r="A494" s="44" t="s">
        <v>444</v>
      </c>
      <c r="B494" s="139" t="s">
        <v>451</v>
      </c>
      <c r="C494" s="3" t="s">
        <v>175</v>
      </c>
      <c r="D494" s="3" t="s">
        <v>267</v>
      </c>
      <c r="E494" s="1"/>
      <c r="F494" s="3" t="s">
        <v>158</v>
      </c>
      <c r="G494" s="1" t="s">
        <v>280</v>
      </c>
      <c r="H494" s="78">
        <v>63.638500000000001</v>
      </c>
      <c r="I494" s="78">
        <v>37.256</v>
      </c>
      <c r="J494" s="18" t="s">
        <v>27</v>
      </c>
      <c r="K494" s="18" t="s">
        <v>27</v>
      </c>
      <c r="L494" s="18" t="s">
        <v>27</v>
      </c>
      <c r="M494" s="18" t="s">
        <v>27</v>
      </c>
      <c r="N494" s="1"/>
      <c r="O494" s="18" t="s">
        <v>27</v>
      </c>
      <c r="P494" s="18" t="s">
        <v>27</v>
      </c>
      <c r="Q494" s="18" t="s">
        <v>27</v>
      </c>
      <c r="R494" s="18" t="s">
        <v>27</v>
      </c>
      <c r="S494" s="18" t="s">
        <v>27</v>
      </c>
      <c r="T494" s="2"/>
      <c r="U494" s="1"/>
      <c r="V494" s="1"/>
      <c r="W494" s="1"/>
      <c r="X494" s="18">
        <v>100.89449999999999</v>
      </c>
      <c r="Y494" s="74"/>
      <c r="Z494" s="118" t="s">
        <v>85</v>
      </c>
      <c r="AA494" s="1"/>
      <c r="AB494" s="501"/>
      <c r="AC494" s="18">
        <v>49.510105342728046</v>
      </c>
      <c r="AD494" s="18">
        <v>50.489894657271961</v>
      </c>
      <c r="AE494" s="18" t="s">
        <v>27</v>
      </c>
      <c r="AF494" s="18" t="s">
        <v>27</v>
      </c>
      <c r="AG494" s="18" t="s">
        <v>27</v>
      </c>
      <c r="AH494" s="18" t="s">
        <v>27</v>
      </c>
      <c r="AI494" s="18" t="s">
        <v>27</v>
      </c>
      <c r="AJ494" s="18" t="s">
        <v>27</v>
      </c>
      <c r="AK494" s="18" t="s">
        <v>27</v>
      </c>
      <c r="AL494" s="18" t="s">
        <v>27</v>
      </c>
      <c r="AM494" s="18" t="s">
        <v>27</v>
      </c>
      <c r="AN494" s="18" t="s">
        <v>27</v>
      </c>
      <c r="AO494" s="18" t="s">
        <v>27</v>
      </c>
      <c r="AP494" s="18" t="s">
        <v>27</v>
      </c>
      <c r="AQ494" s="18" t="s">
        <v>27</v>
      </c>
      <c r="AR494" s="18">
        <v>100</v>
      </c>
      <c r="AS494" s="18"/>
      <c r="AT494" s="281" t="s">
        <v>134</v>
      </c>
      <c r="AU494" s="53" t="str">
        <f t="shared" si="58"/>
        <v>po</v>
      </c>
      <c r="AV494" s="44">
        <f t="shared" si="59"/>
        <v>0.9805943482117605</v>
      </c>
      <c r="AW494" s="86">
        <f t="shared" si="60"/>
        <v>0.9805943482117605</v>
      </c>
      <c r="AX494" s="62"/>
      <c r="AY494" s="62"/>
    </row>
    <row r="495" spans="1:51" x14ac:dyDescent="0.2">
      <c r="A495" s="44" t="s">
        <v>444</v>
      </c>
      <c r="B495" s="139" t="s">
        <v>451</v>
      </c>
      <c r="C495" s="3" t="s">
        <v>175</v>
      </c>
      <c r="D495" s="3" t="s">
        <v>267</v>
      </c>
      <c r="E495" s="1"/>
      <c r="F495" s="3" t="s">
        <v>158</v>
      </c>
      <c r="G495" s="1" t="s">
        <v>279</v>
      </c>
      <c r="H495" s="78">
        <v>63.334299999999999</v>
      </c>
      <c r="I495" s="78">
        <v>36.9878</v>
      </c>
      <c r="J495" s="18" t="s">
        <v>27</v>
      </c>
      <c r="K495" s="18" t="s">
        <v>27</v>
      </c>
      <c r="L495" s="18" t="s">
        <v>27</v>
      </c>
      <c r="M495" s="18" t="s">
        <v>27</v>
      </c>
      <c r="N495" s="1"/>
      <c r="O495" s="18" t="s">
        <v>27</v>
      </c>
      <c r="P495" s="18" t="s">
        <v>27</v>
      </c>
      <c r="Q495" s="18" t="s">
        <v>27</v>
      </c>
      <c r="R495" s="18" t="s">
        <v>27</v>
      </c>
      <c r="S495" s="18" t="s">
        <v>27</v>
      </c>
      <c r="T495" s="2"/>
      <c r="U495" s="1"/>
      <c r="V495" s="1"/>
      <c r="W495" s="1"/>
      <c r="X495" s="18">
        <v>100.32210000000001</v>
      </c>
      <c r="Y495" s="74"/>
      <c r="Z495" s="118" t="s">
        <v>85</v>
      </c>
      <c r="AA495" s="1"/>
      <c r="AB495" s="501"/>
      <c r="AC495" s="18">
        <v>49.570932462041739</v>
      </c>
      <c r="AD495" s="18">
        <v>50.429067537958261</v>
      </c>
      <c r="AE495" s="18" t="s">
        <v>27</v>
      </c>
      <c r="AF495" s="18" t="s">
        <v>27</v>
      </c>
      <c r="AG495" s="18" t="s">
        <v>27</v>
      </c>
      <c r="AH495" s="18" t="s">
        <v>27</v>
      </c>
      <c r="AI495" s="18" t="s">
        <v>27</v>
      </c>
      <c r="AJ495" s="18" t="s">
        <v>27</v>
      </c>
      <c r="AK495" s="18" t="s">
        <v>27</v>
      </c>
      <c r="AL495" s="18" t="s">
        <v>27</v>
      </c>
      <c r="AM495" s="18" t="s">
        <v>27</v>
      </c>
      <c r="AN495" s="18" t="s">
        <v>27</v>
      </c>
      <c r="AO495" s="18" t="s">
        <v>27</v>
      </c>
      <c r="AP495" s="18" t="s">
        <v>27</v>
      </c>
      <c r="AQ495" s="18" t="s">
        <v>27</v>
      </c>
      <c r="AR495" s="18">
        <v>100</v>
      </c>
      <c r="AS495" s="18"/>
      <c r="AT495" s="281" t="s">
        <v>134</v>
      </c>
      <c r="AU495" s="53" t="str">
        <f t="shared" si="58"/>
        <v>po</v>
      </c>
      <c r="AV495" s="44">
        <f t="shared" si="59"/>
        <v>0.98298332454252502</v>
      </c>
      <c r="AW495" s="86">
        <f t="shared" si="60"/>
        <v>0.98298332454252502</v>
      </c>
      <c r="AX495" s="62"/>
      <c r="AY495" s="62"/>
    </row>
    <row r="496" spans="1:51" x14ac:dyDescent="0.2">
      <c r="A496" s="44" t="s">
        <v>444</v>
      </c>
      <c r="B496" s="139" t="s">
        <v>451</v>
      </c>
      <c r="C496" s="3" t="s">
        <v>175</v>
      </c>
      <c r="D496" s="3" t="s">
        <v>267</v>
      </c>
      <c r="E496" s="1"/>
      <c r="F496" s="3" t="s">
        <v>154</v>
      </c>
      <c r="G496" s="1" t="s">
        <v>278</v>
      </c>
      <c r="H496" s="78">
        <v>63.640599999999999</v>
      </c>
      <c r="I496" s="78">
        <v>37.049999999999997</v>
      </c>
      <c r="J496" s="18" t="s">
        <v>27</v>
      </c>
      <c r="K496" s="18" t="s">
        <v>27</v>
      </c>
      <c r="L496" s="18" t="s">
        <v>27</v>
      </c>
      <c r="M496" s="18" t="s">
        <v>27</v>
      </c>
      <c r="N496" s="1"/>
      <c r="O496" s="18" t="s">
        <v>27</v>
      </c>
      <c r="P496" s="18" t="s">
        <v>27</v>
      </c>
      <c r="Q496" s="18" t="s">
        <v>27</v>
      </c>
      <c r="R496" s="18" t="s">
        <v>27</v>
      </c>
      <c r="S496" s="18" t="s">
        <v>27</v>
      </c>
      <c r="T496" s="2"/>
      <c r="U496" s="1"/>
      <c r="V496" s="1"/>
      <c r="W496" s="1"/>
      <c r="X496" s="18">
        <v>100.69059999999999</v>
      </c>
      <c r="Y496" s="74"/>
      <c r="Z496" s="118" t="s">
        <v>85</v>
      </c>
      <c r="AA496" s="1"/>
      <c r="AB496" s="501"/>
      <c r="AC496" s="18">
        <v>49.64953671211638</v>
      </c>
      <c r="AD496" s="18">
        <v>50.35046328788362</v>
      </c>
      <c r="AE496" s="18" t="s">
        <v>27</v>
      </c>
      <c r="AF496" s="18" t="s">
        <v>27</v>
      </c>
      <c r="AG496" s="18" t="s">
        <v>27</v>
      </c>
      <c r="AH496" s="18" t="s">
        <v>27</v>
      </c>
      <c r="AI496" s="18" t="s">
        <v>27</v>
      </c>
      <c r="AJ496" s="18" t="s">
        <v>27</v>
      </c>
      <c r="AK496" s="18" t="s">
        <v>27</v>
      </c>
      <c r="AL496" s="18" t="s">
        <v>27</v>
      </c>
      <c r="AM496" s="18" t="s">
        <v>27</v>
      </c>
      <c r="AN496" s="18" t="s">
        <v>27</v>
      </c>
      <c r="AO496" s="18" t="s">
        <v>27</v>
      </c>
      <c r="AP496" s="18" t="s">
        <v>27</v>
      </c>
      <c r="AQ496" s="18" t="s">
        <v>27</v>
      </c>
      <c r="AR496" s="18">
        <v>100</v>
      </c>
      <c r="AS496" s="18"/>
      <c r="AT496" s="281" t="s">
        <v>134</v>
      </c>
      <c r="AU496" s="53" t="str">
        <f t="shared" si="58"/>
        <v>po</v>
      </c>
      <c r="AV496" s="44">
        <f t="shared" si="59"/>
        <v>0.9860790441637125</v>
      </c>
      <c r="AW496" s="86">
        <f t="shared" si="60"/>
        <v>0.9860790441637125</v>
      </c>
      <c r="AX496" s="62"/>
      <c r="AY496" s="62"/>
    </row>
    <row r="497" spans="1:51" x14ac:dyDescent="0.2">
      <c r="A497" s="44" t="s">
        <v>444</v>
      </c>
      <c r="B497" s="139" t="s">
        <v>451</v>
      </c>
      <c r="C497" s="3" t="s">
        <v>175</v>
      </c>
      <c r="D497" s="3" t="s">
        <v>267</v>
      </c>
      <c r="E497" s="1"/>
      <c r="F497" s="3" t="s">
        <v>154</v>
      </c>
      <c r="G497" s="1" t="s">
        <v>277</v>
      </c>
      <c r="H497" s="78">
        <v>63.4664</v>
      </c>
      <c r="I497" s="78">
        <v>36.834099999999999</v>
      </c>
      <c r="J497" s="18" t="s">
        <v>27</v>
      </c>
      <c r="K497" s="18" t="s">
        <v>27</v>
      </c>
      <c r="L497" s="18">
        <v>2.64E-2</v>
      </c>
      <c r="M497" s="18" t="s">
        <v>27</v>
      </c>
      <c r="N497" s="1"/>
      <c r="O497" s="18" t="s">
        <v>27</v>
      </c>
      <c r="P497" s="18" t="s">
        <v>27</v>
      </c>
      <c r="Q497" s="18" t="s">
        <v>27</v>
      </c>
      <c r="R497" s="18" t="s">
        <v>27</v>
      </c>
      <c r="S497" s="18" t="s">
        <v>27</v>
      </c>
      <c r="T497" s="2"/>
      <c r="U497" s="1"/>
      <c r="V497" s="1"/>
      <c r="W497" s="1"/>
      <c r="X497" s="18">
        <v>100.32689999999999</v>
      </c>
      <c r="Y497" s="74"/>
      <c r="Z497" s="118" t="s">
        <v>85</v>
      </c>
      <c r="AA497" s="1"/>
      <c r="AB497" s="501"/>
      <c r="AC497" s="18">
        <v>49.715118848840447</v>
      </c>
      <c r="AD497" s="18">
        <v>50.260754523047268</v>
      </c>
      <c r="AE497" s="18" t="s">
        <v>27</v>
      </c>
      <c r="AF497" s="18" t="s">
        <v>27</v>
      </c>
      <c r="AG497" s="18">
        <v>2.412662811229082E-2</v>
      </c>
      <c r="AH497" s="18" t="s">
        <v>27</v>
      </c>
      <c r="AI497" s="18" t="s">
        <v>27</v>
      </c>
      <c r="AJ497" s="18" t="s">
        <v>27</v>
      </c>
      <c r="AK497" s="18" t="s">
        <v>27</v>
      </c>
      <c r="AL497" s="18" t="s">
        <v>27</v>
      </c>
      <c r="AM497" s="18" t="s">
        <v>27</v>
      </c>
      <c r="AN497" s="18" t="s">
        <v>27</v>
      </c>
      <c r="AO497" s="18" t="s">
        <v>27</v>
      </c>
      <c r="AP497" s="18" t="s">
        <v>27</v>
      </c>
      <c r="AQ497" s="18" t="s">
        <v>27</v>
      </c>
      <c r="AR497" s="18">
        <v>100</v>
      </c>
      <c r="AS497" s="18"/>
      <c r="AT497" s="281" t="s">
        <v>134</v>
      </c>
      <c r="AU497" s="53" t="str">
        <f t="shared" si="58"/>
        <v>po</v>
      </c>
      <c r="AV497" s="44">
        <f t="shared" si="59"/>
        <v>0.98914390204873237</v>
      </c>
      <c r="AW497" s="86">
        <f t="shared" si="60"/>
        <v>0.98962393121544989</v>
      </c>
      <c r="AX497" s="62"/>
      <c r="AY497" s="62"/>
    </row>
    <row r="498" spans="1:51" x14ac:dyDescent="0.2">
      <c r="A498" s="44" t="s">
        <v>444</v>
      </c>
      <c r="B498" s="139" t="s">
        <v>451</v>
      </c>
      <c r="C498" s="3" t="s">
        <v>175</v>
      </c>
      <c r="D498" s="3" t="s">
        <v>267</v>
      </c>
      <c r="E498" s="1"/>
      <c r="F498" s="3" t="s">
        <v>154</v>
      </c>
      <c r="G498" s="1" t="s">
        <v>276</v>
      </c>
      <c r="H498" s="78">
        <v>63.364899999999999</v>
      </c>
      <c r="I498" s="78">
        <v>36.92</v>
      </c>
      <c r="J498" s="18" t="s">
        <v>27</v>
      </c>
      <c r="K498" s="18" t="s">
        <v>27</v>
      </c>
      <c r="L498" s="18" t="s">
        <v>27</v>
      </c>
      <c r="M498" s="18" t="s">
        <v>27</v>
      </c>
      <c r="N498" s="1"/>
      <c r="O498" s="18" t="s">
        <v>27</v>
      </c>
      <c r="P498" s="18" t="s">
        <v>27</v>
      </c>
      <c r="Q498" s="18" t="s">
        <v>27</v>
      </c>
      <c r="R498" s="18" t="s">
        <v>27</v>
      </c>
      <c r="S498" s="18" t="s">
        <v>27</v>
      </c>
      <c r="T498" s="2"/>
      <c r="U498" s="1"/>
      <c r="V498" s="1"/>
      <c r="W498" s="1"/>
      <c r="X498" s="18">
        <v>100.28489999999999</v>
      </c>
      <c r="Y498" s="74"/>
      <c r="Z498" s="118" t="s">
        <v>85</v>
      </c>
      <c r="AA498" s="1"/>
      <c r="AB498" s="501"/>
      <c r="AC498" s="18">
        <v>49.628872564037479</v>
      </c>
      <c r="AD498" s="18">
        <v>50.371127435962514</v>
      </c>
      <c r="AE498" s="18" t="s">
        <v>27</v>
      </c>
      <c r="AF498" s="18" t="s">
        <v>27</v>
      </c>
      <c r="AG498" s="18" t="s">
        <v>27</v>
      </c>
      <c r="AH498" s="18" t="s">
        <v>27</v>
      </c>
      <c r="AI498" s="18" t="s">
        <v>27</v>
      </c>
      <c r="AJ498" s="18" t="s">
        <v>27</v>
      </c>
      <c r="AK498" s="18" t="s">
        <v>27</v>
      </c>
      <c r="AL498" s="18" t="s">
        <v>27</v>
      </c>
      <c r="AM498" s="18" t="s">
        <v>27</v>
      </c>
      <c r="AN498" s="18" t="s">
        <v>27</v>
      </c>
      <c r="AO498" s="18" t="s">
        <v>27</v>
      </c>
      <c r="AP498" s="18" t="s">
        <v>27</v>
      </c>
      <c r="AQ498" s="18" t="s">
        <v>27</v>
      </c>
      <c r="AR498" s="18">
        <v>100</v>
      </c>
      <c r="AS498" s="18"/>
      <c r="AT498" s="281" t="s">
        <v>134</v>
      </c>
      <c r="AU498" s="53" t="str">
        <f t="shared" si="58"/>
        <v>po</v>
      </c>
      <c r="AV498" s="44">
        <f t="shared" si="59"/>
        <v>0.98526427916729331</v>
      </c>
      <c r="AW498" s="86">
        <f t="shared" si="60"/>
        <v>0.98526427916729331</v>
      </c>
      <c r="AX498" s="62"/>
      <c r="AY498" s="62"/>
    </row>
    <row r="499" spans="1:51" x14ac:dyDescent="0.2">
      <c r="A499" s="44" t="s">
        <v>444</v>
      </c>
      <c r="B499" s="139" t="s">
        <v>451</v>
      </c>
      <c r="C499" s="3" t="s">
        <v>175</v>
      </c>
      <c r="D499" s="3" t="s">
        <v>267</v>
      </c>
      <c r="E499" s="1"/>
      <c r="F499" s="3" t="s">
        <v>154</v>
      </c>
      <c r="G499" s="1" t="s">
        <v>275</v>
      </c>
      <c r="H499" s="78">
        <v>63.573700000000002</v>
      </c>
      <c r="I499" s="78">
        <v>37.167700000000004</v>
      </c>
      <c r="J499" s="18">
        <v>2.5000000000000001E-2</v>
      </c>
      <c r="K499" s="18" t="s">
        <v>27</v>
      </c>
      <c r="L499" s="18" t="s">
        <v>27</v>
      </c>
      <c r="M499" s="18" t="s">
        <v>27</v>
      </c>
      <c r="N499" s="1"/>
      <c r="O499" s="18" t="s">
        <v>27</v>
      </c>
      <c r="P499" s="18" t="s">
        <v>27</v>
      </c>
      <c r="Q499" s="18" t="s">
        <v>27</v>
      </c>
      <c r="R499" s="18" t="s">
        <v>27</v>
      </c>
      <c r="S499" s="18" t="s">
        <v>27</v>
      </c>
      <c r="T499" s="2"/>
      <c r="U499" s="1"/>
      <c r="V499" s="1"/>
      <c r="W499" s="1"/>
      <c r="X499" s="18">
        <v>100.7664</v>
      </c>
      <c r="Y499" s="74"/>
      <c r="Z499" s="118" t="s">
        <v>85</v>
      </c>
      <c r="AA499" s="1"/>
      <c r="AB499" s="501"/>
      <c r="AC499" s="18">
        <v>49.524768852349375</v>
      </c>
      <c r="AD499" s="18">
        <v>50.436504463933318</v>
      </c>
      <c r="AE499" s="18">
        <v>3.8726683717303485E-2</v>
      </c>
      <c r="AF499" s="18" t="s">
        <v>27</v>
      </c>
      <c r="AG499" s="18" t="s">
        <v>27</v>
      </c>
      <c r="AH499" s="18" t="s">
        <v>27</v>
      </c>
      <c r="AI499" s="18" t="s">
        <v>27</v>
      </c>
      <c r="AJ499" s="18" t="s">
        <v>27</v>
      </c>
      <c r="AK499" s="18" t="s">
        <v>27</v>
      </c>
      <c r="AL499" s="18" t="s">
        <v>27</v>
      </c>
      <c r="AM499" s="18" t="s">
        <v>27</v>
      </c>
      <c r="AN499" s="18" t="s">
        <v>27</v>
      </c>
      <c r="AO499" s="18" t="s">
        <v>27</v>
      </c>
      <c r="AP499" s="18" t="s">
        <v>27</v>
      </c>
      <c r="AQ499" s="18" t="s">
        <v>27</v>
      </c>
      <c r="AR499" s="18">
        <v>100</v>
      </c>
      <c r="AS499" s="18"/>
      <c r="AT499" s="281" t="s">
        <v>134</v>
      </c>
      <c r="AU499" s="53" t="str">
        <f t="shared" si="58"/>
        <v>po</v>
      </c>
      <c r="AV499" s="44">
        <f t="shared" si="59"/>
        <v>0.98192310071297828</v>
      </c>
      <c r="AW499" s="86">
        <f t="shared" si="60"/>
        <v>0.98192310071297828</v>
      </c>
      <c r="AX499" s="62"/>
      <c r="AY499" s="62"/>
    </row>
    <row r="500" spans="1:51" x14ac:dyDescent="0.2">
      <c r="A500" s="44" t="s">
        <v>444</v>
      </c>
      <c r="B500" s="139" t="s">
        <v>451</v>
      </c>
      <c r="C500" s="3" t="s">
        <v>175</v>
      </c>
      <c r="D500" s="3" t="s">
        <v>267</v>
      </c>
      <c r="E500" s="1"/>
      <c r="F500" s="3" t="s">
        <v>154</v>
      </c>
      <c r="G500" s="1" t="s">
        <v>274</v>
      </c>
      <c r="H500" s="78">
        <v>63.285200000000003</v>
      </c>
      <c r="I500" s="78">
        <v>36.956200000000003</v>
      </c>
      <c r="J500" s="18" t="s">
        <v>27</v>
      </c>
      <c r="K500" s="18" t="s">
        <v>27</v>
      </c>
      <c r="L500" s="18" t="s">
        <v>27</v>
      </c>
      <c r="M500" s="18" t="s">
        <v>27</v>
      </c>
      <c r="N500" s="1"/>
      <c r="O500" s="18" t="s">
        <v>27</v>
      </c>
      <c r="P500" s="18" t="s">
        <v>27</v>
      </c>
      <c r="Q500" s="18" t="s">
        <v>27</v>
      </c>
      <c r="R500" s="18" t="s">
        <v>27</v>
      </c>
      <c r="S500" s="18" t="s">
        <v>27</v>
      </c>
      <c r="T500" s="2"/>
      <c r="U500" s="1"/>
      <c r="V500" s="1"/>
      <c r="W500" s="1"/>
      <c r="X500" s="18">
        <v>100.2414</v>
      </c>
      <c r="Y500" s="74"/>
      <c r="Z500" s="118" t="s">
        <v>85</v>
      </c>
      <c r="AA500" s="1"/>
      <c r="AB500" s="501"/>
      <c r="AC500" s="18">
        <v>49.572911039973029</v>
      </c>
      <c r="AD500" s="18">
        <v>50.427088960026964</v>
      </c>
      <c r="AE500" s="18" t="s">
        <v>27</v>
      </c>
      <c r="AF500" s="18" t="s">
        <v>27</v>
      </c>
      <c r="AG500" s="18" t="s">
        <v>27</v>
      </c>
      <c r="AH500" s="18" t="s">
        <v>27</v>
      </c>
      <c r="AI500" s="18" t="s">
        <v>27</v>
      </c>
      <c r="AJ500" s="18" t="s">
        <v>27</v>
      </c>
      <c r="AK500" s="18" t="s">
        <v>27</v>
      </c>
      <c r="AL500" s="18" t="s">
        <v>27</v>
      </c>
      <c r="AM500" s="18" t="s">
        <v>27</v>
      </c>
      <c r="AN500" s="18" t="s">
        <v>27</v>
      </c>
      <c r="AO500" s="18" t="s">
        <v>27</v>
      </c>
      <c r="AP500" s="18" t="s">
        <v>27</v>
      </c>
      <c r="AQ500" s="18" t="s">
        <v>27</v>
      </c>
      <c r="AR500" s="18">
        <v>100</v>
      </c>
      <c r="AS500" s="18"/>
      <c r="AT500" s="281" t="s">
        <v>134</v>
      </c>
      <c r="AU500" s="53" t="str">
        <f t="shared" si="58"/>
        <v>po</v>
      </c>
      <c r="AV500" s="44">
        <f t="shared" si="59"/>
        <v>0.98306112968902426</v>
      </c>
      <c r="AW500" s="86">
        <f t="shared" si="60"/>
        <v>0.98306112968902426</v>
      </c>
      <c r="AX500" s="62"/>
      <c r="AY500" s="62"/>
    </row>
    <row r="501" spans="1:51" x14ac:dyDescent="0.2">
      <c r="A501" s="44" t="s">
        <v>444</v>
      </c>
      <c r="B501" s="139" t="s">
        <v>451</v>
      </c>
      <c r="C501" s="3" t="s">
        <v>175</v>
      </c>
      <c r="D501" s="3" t="s">
        <v>267</v>
      </c>
      <c r="E501" s="1"/>
      <c r="F501" s="3" t="s">
        <v>182</v>
      </c>
      <c r="G501" s="1" t="s">
        <v>273</v>
      </c>
      <c r="H501" s="78">
        <v>63.339599999999997</v>
      </c>
      <c r="I501" s="78">
        <v>36.957099999999997</v>
      </c>
      <c r="J501" s="18" t="s">
        <v>27</v>
      </c>
      <c r="K501" s="18" t="s">
        <v>27</v>
      </c>
      <c r="L501" s="18" t="s">
        <v>27</v>
      </c>
      <c r="M501" s="18" t="s">
        <v>27</v>
      </c>
      <c r="N501" s="1"/>
      <c r="O501" s="18" t="s">
        <v>27</v>
      </c>
      <c r="P501" s="18" t="s">
        <v>27</v>
      </c>
      <c r="Q501" s="18" t="s">
        <v>27</v>
      </c>
      <c r="R501" s="18" t="s">
        <v>27</v>
      </c>
      <c r="S501" s="18" t="s">
        <v>27</v>
      </c>
      <c r="T501" s="2"/>
      <c r="U501" s="1"/>
      <c r="V501" s="1"/>
      <c r="W501" s="1"/>
      <c r="X501" s="18">
        <v>100.29669999999999</v>
      </c>
      <c r="Y501" s="74"/>
      <c r="Z501" s="118" t="s">
        <v>85</v>
      </c>
      <c r="AA501" s="1"/>
      <c r="AB501" s="501"/>
      <c r="AC501" s="18">
        <v>49.59378155439822</v>
      </c>
      <c r="AD501" s="18">
        <v>50.40621844560178</v>
      </c>
      <c r="AE501" s="18" t="s">
        <v>27</v>
      </c>
      <c r="AF501" s="18" t="s">
        <v>27</v>
      </c>
      <c r="AG501" s="18" t="s">
        <v>27</v>
      </c>
      <c r="AH501" s="18" t="s">
        <v>27</v>
      </c>
      <c r="AI501" s="18" t="s">
        <v>27</v>
      </c>
      <c r="AJ501" s="18" t="s">
        <v>27</v>
      </c>
      <c r="AK501" s="18" t="s">
        <v>27</v>
      </c>
      <c r="AL501" s="18" t="s">
        <v>27</v>
      </c>
      <c r="AM501" s="18" t="s">
        <v>27</v>
      </c>
      <c r="AN501" s="18" t="s">
        <v>27</v>
      </c>
      <c r="AO501" s="18" t="s">
        <v>27</v>
      </c>
      <c r="AP501" s="18" t="s">
        <v>27</v>
      </c>
      <c r="AQ501" s="18" t="s">
        <v>27</v>
      </c>
      <c r="AR501" s="18">
        <v>100</v>
      </c>
      <c r="AS501" s="18"/>
      <c r="AT501" s="281" t="s">
        <v>134</v>
      </c>
      <c r="AU501" s="53" t="str">
        <f t="shared" si="58"/>
        <v>po</v>
      </c>
      <c r="AV501" s="44">
        <f t="shared" si="59"/>
        <v>0.98388220905560808</v>
      </c>
      <c r="AW501" s="86">
        <f t="shared" si="60"/>
        <v>0.98388220905560808</v>
      </c>
      <c r="AX501" s="62"/>
      <c r="AY501" s="62"/>
    </row>
    <row r="502" spans="1:51" x14ac:dyDescent="0.2">
      <c r="A502" s="44" t="s">
        <v>444</v>
      </c>
      <c r="B502" s="139" t="s">
        <v>451</v>
      </c>
      <c r="C502" s="3" t="s">
        <v>175</v>
      </c>
      <c r="D502" s="3" t="s">
        <v>267</v>
      </c>
      <c r="E502" s="1"/>
      <c r="F502" s="3" t="s">
        <v>182</v>
      </c>
      <c r="G502" s="1" t="s">
        <v>272</v>
      </c>
      <c r="H502" s="78">
        <v>63.462499999999999</v>
      </c>
      <c r="I502" s="78">
        <v>37.095999999999997</v>
      </c>
      <c r="J502" s="18" t="s">
        <v>27</v>
      </c>
      <c r="K502" s="18" t="s">
        <v>27</v>
      </c>
      <c r="L502" s="18" t="s">
        <v>27</v>
      </c>
      <c r="M502" s="18" t="s">
        <v>27</v>
      </c>
      <c r="N502" s="1"/>
      <c r="O502" s="18" t="s">
        <v>27</v>
      </c>
      <c r="P502" s="18" t="s">
        <v>27</v>
      </c>
      <c r="Q502" s="18" t="s">
        <v>27</v>
      </c>
      <c r="R502" s="18" t="s">
        <v>27</v>
      </c>
      <c r="S502" s="18" t="s">
        <v>27</v>
      </c>
      <c r="T502" s="2"/>
      <c r="U502" s="1"/>
      <c r="V502" s="1"/>
      <c r="W502" s="1"/>
      <c r="X502" s="18">
        <v>100.5585</v>
      </c>
      <c r="Y502" s="74"/>
      <c r="Z502" s="118" t="s">
        <v>85</v>
      </c>
      <c r="AA502" s="1"/>
      <c r="AB502" s="501"/>
      <c r="AC502" s="18">
        <v>49.54846208486294</v>
      </c>
      <c r="AD502" s="18">
        <v>50.451537915137045</v>
      </c>
      <c r="AE502" s="18" t="s">
        <v>27</v>
      </c>
      <c r="AF502" s="18" t="s">
        <v>27</v>
      </c>
      <c r="AG502" s="18" t="s">
        <v>27</v>
      </c>
      <c r="AH502" s="18" t="s">
        <v>27</v>
      </c>
      <c r="AI502" s="18" t="s">
        <v>27</v>
      </c>
      <c r="AJ502" s="18" t="s">
        <v>27</v>
      </c>
      <c r="AK502" s="18" t="s">
        <v>27</v>
      </c>
      <c r="AL502" s="18" t="s">
        <v>27</v>
      </c>
      <c r="AM502" s="18" t="s">
        <v>27</v>
      </c>
      <c r="AN502" s="18" t="s">
        <v>27</v>
      </c>
      <c r="AO502" s="18" t="s">
        <v>27</v>
      </c>
      <c r="AP502" s="18" t="s">
        <v>27</v>
      </c>
      <c r="AQ502" s="18" t="s">
        <v>27</v>
      </c>
      <c r="AR502" s="18">
        <v>99.999999999999986</v>
      </c>
      <c r="AS502" s="18"/>
      <c r="AT502" s="281" t="s">
        <v>134</v>
      </c>
      <c r="AU502" s="53" t="str">
        <f t="shared" si="58"/>
        <v>po</v>
      </c>
      <c r="AV502" s="44">
        <f t="shared" si="59"/>
        <v>0.982100132769131</v>
      </c>
      <c r="AW502" s="86">
        <f t="shared" si="60"/>
        <v>0.982100132769131</v>
      </c>
      <c r="AX502" s="62"/>
      <c r="AY502" s="62"/>
    </row>
    <row r="503" spans="1:51" x14ac:dyDescent="0.2">
      <c r="A503" s="44" t="s">
        <v>444</v>
      </c>
      <c r="B503" s="139" t="s">
        <v>451</v>
      </c>
      <c r="C503" s="3" t="s">
        <v>175</v>
      </c>
      <c r="D503" s="3" t="s">
        <v>267</v>
      </c>
      <c r="E503" s="1"/>
      <c r="F503" s="3" t="s">
        <v>182</v>
      </c>
      <c r="G503" s="1" t="s">
        <v>271</v>
      </c>
      <c r="H503" s="78">
        <v>63.420499999999997</v>
      </c>
      <c r="I503" s="78">
        <v>37.124099999999999</v>
      </c>
      <c r="J503" s="18" t="s">
        <v>27</v>
      </c>
      <c r="K503" s="18" t="s">
        <v>27</v>
      </c>
      <c r="L503" s="18" t="s">
        <v>27</v>
      </c>
      <c r="M503" s="18" t="s">
        <v>27</v>
      </c>
      <c r="N503" s="1"/>
      <c r="O503" s="18" t="s">
        <v>27</v>
      </c>
      <c r="P503" s="18" t="s">
        <v>27</v>
      </c>
      <c r="Q503" s="18" t="s">
        <v>27</v>
      </c>
      <c r="R503" s="18" t="s">
        <v>27</v>
      </c>
      <c r="S503" s="18" t="s">
        <v>27</v>
      </c>
      <c r="T503" s="2"/>
      <c r="U503" s="1"/>
      <c r="V503" s="1"/>
      <c r="W503" s="1"/>
      <c r="X503" s="18">
        <v>100.5446</v>
      </c>
      <c r="Y503" s="74"/>
      <c r="Z503" s="118" t="s">
        <v>85</v>
      </c>
      <c r="AA503" s="1"/>
      <c r="AB503" s="501"/>
      <c r="AC503" s="18">
        <v>49.512984347757445</v>
      </c>
      <c r="AD503" s="18">
        <v>50.487015652242562</v>
      </c>
      <c r="AE503" s="18" t="s">
        <v>27</v>
      </c>
      <c r="AF503" s="18" t="s">
        <v>27</v>
      </c>
      <c r="AG503" s="18" t="s">
        <v>27</v>
      </c>
      <c r="AH503" s="18" t="s">
        <v>27</v>
      </c>
      <c r="AI503" s="18" t="s">
        <v>27</v>
      </c>
      <c r="AJ503" s="18" t="s">
        <v>27</v>
      </c>
      <c r="AK503" s="18" t="s">
        <v>27</v>
      </c>
      <c r="AL503" s="18" t="s">
        <v>27</v>
      </c>
      <c r="AM503" s="18" t="s">
        <v>27</v>
      </c>
      <c r="AN503" s="18" t="s">
        <v>27</v>
      </c>
      <c r="AO503" s="18" t="s">
        <v>27</v>
      </c>
      <c r="AP503" s="18" t="s">
        <v>27</v>
      </c>
      <c r="AQ503" s="18" t="s">
        <v>27</v>
      </c>
      <c r="AR503" s="18">
        <v>100</v>
      </c>
      <c r="AS503" s="18"/>
      <c r="AT503" s="281" t="s">
        <v>134</v>
      </c>
      <c r="AU503" s="53" t="str">
        <f t="shared" si="58"/>
        <v>po</v>
      </c>
      <c r="AV503" s="44">
        <f t="shared" si="59"/>
        <v>0.98070729093606368</v>
      </c>
      <c r="AW503" s="86">
        <f t="shared" si="60"/>
        <v>0.98070729093606368</v>
      </c>
      <c r="AX503" s="62"/>
      <c r="AY503" s="62"/>
    </row>
    <row r="504" spans="1:51" x14ac:dyDescent="0.2">
      <c r="A504" s="44" t="s">
        <v>444</v>
      </c>
      <c r="B504" s="139" t="s">
        <v>451</v>
      </c>
      <c r="C504" s="3" t="s">
        <v>175</v>
      </c>
      <c r="D504" s="3" t="s">
        <v>267</v>
      </c>
      <c r="E504" s="1"/>
      <c r="F504" s="3" t="s">
        <v>182</v>
      </c>
      <c r="G504" s="1" t="s">
        <v>270</v>
      </c>
      <c r="H504" s="78">
        <v>63.331000000000003</v>
      </c>
      <c r="I504" s="78">
        <v>37.253999999999998</v>
      </c>
      <c r="J504" s="18" t="s">
        <v>27</v>
      </c>
      <c r="K504" s="18" t="s">
        <v>27</v>
      </c>
      <c r="L504" s="18" t="s">
        <v>27</v>
      </c>
      <c r="M504" s="18" t="s">
        <v>27</v>
      </c>
      <c r="N504" s="1"/>
      <c r="O504" s="18" t="s">
        <v>27</v>
      </c>
      <c r="P504" s="18" t="s">
        <v>27</v>
      </c>
      <c r="Q504" s="18" t="s">
        <v>27</v>
      </c>
      <c r="R504" s="18" t="s">
        <v>27</v>
      </c>
      <c r="S504" s="18" t="s">
        <v>27</v>
      </c>
      <c r="T504" s="2"/>
      <c r="U504" s="1"/>
      <c r="V504" s="1"/>
      <c r="W504" s="1"/>
      <c r="X504" s="18">
        <v>100.58500000000001</v>
      </c>
      <c r="Y504" s="74"/>
      <c r="Z504" s="118" t="s">
        <v>85</v>
      </c>
      <c r="AA504" s="1"/>
      <c r="AB504" s="501"/>
      <c r="AC504" s="18">
        <v>49.390369668936444</v>
      </c>
      <c r="AD504" s="18">
        <v>50.609630331063549</v>
      </c>
      <c r="AE504" s="18" t="s">
        <v>27</v>
      </c>
      <c r="AF504" s="18" t="s">
        <v>27</v>
      </c>
      <c r="AG504" s="18" t="s">
        <v>27</v>
      </c>
      <c r="AH504" s="18" t="s">
        <v>27</v>
      </c>
      <c r="AI504" s="18" t="s">
        <v>27</v>
      </c>
      <c r="AJ504" s="18" t="s">
        <v>27</v>
      </c>
      <c r="AK504" s="18" t="s">
        <v>27</v>
      </c>
      <c r="AL504" s="18" t="s">
        <v>27</v>
      </c>
      <c r="AM504" s="18" t="s">
        <v>27</v>
      </c>
      <c r="AN504" s="18" t="s">
        <v>27</v>
      </c>
      <c r="AO504" s="18" t="s">
        <v>27</v>
      </c>
      <c r="AP504" s="18" t="s">
        <v>27</v>
      </c>
      <c r="AQ504" s="18" t="s">
        <v>27</v>
      </c>
      <c r="AR504" s="18">
        <v>100</v>
      </c>
      <c r="AS504" s="18"/>
      <c r="AT504" s="281" t="s">
        <v>134</v>
      </c>
      <c r="AU504" s="53" t="str">
        <f t="shared" si="58"/>
        <v>po</v>
      </c>
      <c r="AV504" s="44">
        <f t="shared" si="59"/>
        <v>0.9759085246394551</v>
      </c>
      <c r="AW504" s="86">
        <f t="shared" si="60"/>
        <v>0.9759085246394551</v>
      </c>
      <c r="AX504" s="62"/>
      <c r="AY504" s="62"/>
    </row>
    <row r="505" spans="1:51" x14ac:dyDescent="0.2">
      <c r="A505" s="44" t="s">
        <v>444</v>
      </c>
      <c r="B505" s="139" t="s">
        <v>451</v>
      </c>
      <c r="C505" s="3" t="s">
        <v>175</v>
      </c>
      <c r="D505" s="3" t="s">
        <v>267</v>
      </c>
      <c r="E505" s="1"/>
      <c r="F505" s="3" t="s">
        <v>182</v>
      </c>
      <c r="G505" s="1" t="s">
        <v>269</v>
      </c>
      <c r="H505" s="78">
        <v>62.860999999999997</v>
      </c>
      <c r="I505" s="78">
        <v>36.777900000000002</v>
      </c>
      <c r="J505" s="18" t="s">
        <v>27</v>
      </c>
      <c r="K505" s="18" t="s">
        <v>27</v>
      </c>
      <c r="L505" s="18" t="s">
        <v>27</v>
      </c>
      <c r="M505" s="18" t="s">
        <v>27</v>
      </c>
      <c r="N505" s="1"/>
      <c r="O505" s="18" t="s">
        <v>27</v>
      </c>
      <c r="P505" s="18" t="s">
        <v>27</v>
      </c>
      <c r="Q505" s="18" t="s">
        <v>27</v>
      </c>
      <c r="R505" s="18" t="s">
        <v>27</v>
      </c>
      <c r="S505" s="18" t="s">
        <v>27</v>
      </c>
      <c r="T505" s="2"/>
      <c r="U505" s="1"/>
      <c r="V505" s="1"/>
      <c r="W505" s="1"/>
      <c r="X505" s="18">
        <v>99.638900000000007</v>
      </c>
      <c r="Y505" s="74"/>
      <c r="Z505" s="118" t="s">
        <v>85</v>
      </c>
      <c r="AA505" s="1"/>
      <c r="AB505" s="501"/>
      <c r="AC505" s="18">
        <v>49.525683666208707</v>
      </c>
      <c r="AD505" s="18">
        <v>50.474316333791279</v>
      </c>
      <c r="AE505" s="18" t="s">
        <v>27</v>
      </c>
      <c r="AF505" s="18" t="s">
        <v>27</v>
      </c>
      <c r="AG505" s="18" t="s">
        <v>27</v>
      </c>
      <c r="AH505" s="18" t="s">
        <v>27</v>
      </c>
      <c r="AI505" s="18" t="s">
        <v>27</v>
      </c>
      <c r="AJ505" s="18" t="s">
        <v>27</v>
      </c>
      <c r="AK505" s="18" t="s">
        <v>27</v>
      </c>
      <c r="AL505" s="18" t="s">
        <v>27</v>
      </c>
      <c r="AM505" s="18" t="s">
        <v>27</v>
      </c>
      <c r="AN505" s="18" t="s">
        <v>27</v>
      </c>
      <c r="AO505" s="18" t="s">
        <v>27</v>
      </c>
      <c r="AP505" s="18" t="s">
        <v>27</v>
      </c>
      <c r="AQ505" s="18" t="s">
        <v>27</v>
      </c>
      <c r="AR505" s="18">
        <v>99.999999999999986</v>
      </c>
      <c r="AS505" s="18"/>
      <c r="AT505" s="281" t="s">
        <v>134</v>
      </c>
      <c r="AU505" s="53" t="str">
        <f t="shared" si="58"/>
        <v>po</v>
      </c>
      <c r="AV505" s="44">
        <f t="shared" si="59"/>
        <v>0.98120563612374312</v>
      </c>
      <c r="AW505" s="86">
        <f t="shared" si="60"/>
        <v>0.98120563612374312</v>
      </c>
      <c r="AX505" s="62"/>
      <c r="AY505" s="62"/>
    </row>
    <row r="506" spans="1:51" x14ac:dyDescent="0.2">
      <c r="A506" s="44" t="s">
        <v>444</v>
      </c>
      <c r="B506" s="139" t="s">
        <v>451</v>
      </c>
      <c r="C506" s="3" t="s">
        <v>175</v>
      </c>
      <c r="D506" s="3" t="s">
        <v>267</v>
      </c>
      <c r="E506" s="1"/>
      <c r="F506" s="3" t="s">
        <v>182</v>
      </c>
      <c r="G506" s="1" t="s">
        <v>268</v>
      </c>
      <c r="H506" s="78">
        <v>63.191499999999998</v>
      </c>
      <c r="I506" s="78">
        <v>37.301000000000002</v>
      </c>
      <c r="J506" s="18" t="s">
        <v>27</v>
      </c>
      <c r="K506" s="18" t="s">
        <v>27</v>
      </c>
      <c r="L506" s="18" t="s">
        <v>27</v>
      </c>
      <c r="M506" s="18" t="s">
        <v>27</v>
      </c>
      <c r="N506" s="1"/>
      <c r="O506" s="18" t="s">
        <v>27</v>
      </c>
      <c r="P506" s="18" t="s">
        <v>27</v>
      </c>
      <c r="Q506" s="18" t="s">
        <v>27</v>
      </c>
      <c r="R506" s="18" t="s">
        <v>27</v>
      </c>
      <c r="S506" s="18" t="s">
        <v>27</v>
      </c>
      <c r="T506" s="2"/>
      <c r="U506" s="1"/>
      <c r="V506" s="1"/>
      <c r="W506" s="1"/>
      <c r="X506" s="18">
        <v>100.49250000000001</v>
      </c>
      <c r="Y506" s="74"/>
      <c r="Z506" s="118" t="s">
        <v>85</v>
      </c>
      <c r="AA506" s="1"/>
      <c r="AB506" s="501"/>
      <c r="AC506" s="18">
        <v>49.303735552332633</v>
      </c>
      <c r="AD506" s="18">
        <v>50.69626444766736</v>
      </c>
      <c r="AE506" s="18" t="s">
        <v>27</v>
      </c>
      <c r="AF506" s="18" t="s">
        <v>27</v>
      </c>
      <c r="AG506" s="18" t="s">
        <v>27</v>
      </c>
      <c r="AH506" s="18" t="s">
        <v>27</v>
      </c>
      <c r="AI506" s="18" t="s">
        <v>27</v>
      </c>
      <c r="AJ506" s="18" t="s">
        <v>27</v>
      </c>
      <c r="AK506" s="18" t="s">
        <v>27</v>
      </c>
      <c r="AL506" s="18" t="s">
        <v>27</v>
      </c>
      <c r="AM506" s="18" t="s">
        <v>27</v>
      </c>
      <c r="AN506" s="18" t="s">
        <v>27</v>
      </c>
      <c r="AO506" s="18" t="s">
        <v>27</v>
      </c>
      <c r="AP506" s="18" t="s">
        <v>27</v>
      </c>
      <c r="AQ506" s="18" t="s">
        <v>27</v>
      </c>
      <c r="AR506" s="18">
        <v>100</v>
      </c>
      <c r="AS506" s="18"/>
      <c r="AT506" s="281" t="s">
        <v>134</v>
      </c>
      <c r="AU506" s="53" t="str">
        <f t="shared" si="58"/>
        <v>po</v>
      </c>
      <c r="AV506" s="44">
        <f t="shared" si="59"/>
        <v>0.97253192300248859</v>
      </c>
      <c r="AW506" s="86">
        <f t="shared" si="60"/>
        <v>0.97253192300248859</v>
      </c>
      <c r="AX506" s="62"/>
      <c r="AY506" s="62"/>
    </row>
    <row r="507" spans="1:51" ht="16" thickBot="1" x14ac:dyDescent="0.25">
      <c r="A507" s="43"/>
      <c r="B507" s="43"/>
      <c r="C507" s="3"/>
      <c r="D507" s="3"/>
      <c r="E507" s="3"/>
      <c r="F507" s="3"/>
      <c r="G507" s="3"/>
      <c r="H507" s="78"/>
      <c r="I507" s="7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"/>
      <c r="X507" s="18"/>
      <c r="Y507" s="74"/>
      <c r="Z507" s="161"/>
      <c r="AA507" s="1"/>
      <c r="AB507" s="501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62"/>
      <c r="AV507" s="86"/>
      <c r="AW507" s="400"/>
      <c r="AX507" s="53" t="s">
        <v>84</v>
      </c>
      <c r="AY507" s="62"/>
    </row>
    <row r="508" spans="1:51" x14ac:dyDescent="0.2">
      <c r="A508" s="43"/>
      <c r="B508" s="43"/>
      <c r="C508" s="3"/>
      <c r="D508" s="3"/>
      <c r="E508" s="339" t="s">
        <v>520</v>
      </c>
      <c r="F508" s="336" t="s">
        <v>386</v>
      </c>
      <c r="G508" s="336" t="s">
        <v>511</v>
      </c>
      <c r="H508" s="364">
        <v>63.365537037037029</v>
      </c>
      <c r="I508" s="364">
        <v>37.018018518518517</v>
      </c>
      <c r="J508" s="100">
        <v>4.9740740740740743E-3</v>
      </c>
      <c r="K508" s="100" t="s">
        <v>27</v>
      </c>
      <c r="L508" s="100">
        <v>9.7777777777777772E-4</v>
      </c>
      <c r="M508" s="100">
        <v>2.937037037037037E-3</v>
      </c>
      <c r="N508" s="100" t="s">
        <v>73</v>
      </c>
      <c r="O508" s="100" t="s">
        <v>27</v>
      </c>
      <c r="P508" s="100" t="s">
        <v>27</v>
      </c>
      <c r="Q508" s="100">
        <v>1.2259259259259259E-3</v>
      </c>
      <c r="R508" s="100" t="s">
        <v>27</v>
      </c>
      <c r="S508" s="100" t="s">
        <v>27</v>
      </c>
      <c r="T508" s="100" t="s">
        <v>73</v>
      </c>
      <c r="U508" s="100"/>
      <c r="V508" s="100"/>
      <c r="W508" s="446"/>
      <c r="X508" s="99">
        <v>100.39367037037036</v>
      </c>
      <c r="Y508" s="74"/>
      <c r="Z508" s="161"/>
      <c r="AA508" s="1"/>
      <c r="AB508" s="501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72" t="s">
        <v>483</v>
      </c>
      <c r="AU508" s="53" t="s">
        <v>214</v>
      </c>
      <c r="AV508" s="209">
        <f>AVERAGE(AV480:AV506)</f>
        <v>0.98267922501569971</v>
      </c>
      <c r="AW508" s="209">
        <f>AVERAGE(AW480:AW506)</f>
        <v>0.98271750587272277</v>
      </c>
      <c r="AX508" s="317">
        <f>COUNT(AV480:AV506)</f>
        <v>27</v>
      </c>
      <c r="AY508" s="62"/>
    </row>
    <row r="509" spans="1:51" x14ac:dyDescent="0.2">
      <c r="A509" s="43"/>
      <c r="B509" s="43"/>
      <c r="C509" s="3"/>
      <c r="D509" s="3"/>
      <c r="E509" s="340"/>
      <c r="F509" s="3"/>
      <c r="G509" s="3" t="s">
        <v>83</v>
      </c>
      <c r="H509" s="78">
        <v>0.22304681665886292</v>
      </c>
      <c r="I509" s="78">
        <v>0.16534860618387887</v>
      </c>
      <c r="J509" s="18">
        <v>1.510480291910726E-2</v>
      </c>
      <c r="K509" s="18" t="s">
        <v>27</v>
      </c>
      <c r="L509" s="18">
        <v>5.0806823688687068E-3</v>
      </c>
      <c r="M509" s="18">
        <v>1.0607296043041756E-2</v>
      </c>
      <c r="N509" s="18" t="s">
        <v>73</v>
      </c>
      <c r="O509" s="18" t="s">
        <v>27</v>
      </c>
      <c r="P509" s="18" t="s">
        <v>27</v>
      </c>
      <c r="Q509" s="18">
        <v>6.3700979700588708E-3</v>
      </c>
      <c r="R509" s="18" t="s">
        <v>27</v>
      </c>
      <c r="S509" s="18" t="s">
        <v>27</v>
      </c>
      <c r="T509" s="18" t="s">
        <v>73</v>
      </c>
      <c r="U509" s="18"/>
      <c r="V509" s="18"/>
      <c r="W509" s="1"/>
      <c r="X509" s="98">
        <v>0.31565841057263411</v>
      </c>
      <c r="Y509" s="74"/>
      <c r="Z509" s="161"/>
      <c r="AA509" s="1"/>
      <c r="AB509" s="501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53" t="s">
        <v>83</v>
      </c>
      <c r="AV509" s="209">
        <f>STDEV(AV480:AV506)</f>
        <v>4.5936347380062968E-3</v>
      </c>
      <c r="AW509" s="209">
        <f>STDEV(AW480:AW506)</f>
        <v>4.6448688229225286E-3</v>
      </c>
      <c r="AX509" s="62"/>
      <c r="AY509" s="62"/>
    </row>
    <row r="510" spans="1:51" x14ac:dyDescent="0.2">
      <c r="A510" s="43"/>
      <c r="B510" s="43"/>
      <c r="C510" s="3"/>
      <c r="D510" s="3"/>
      <c r="E510" s="337"/>
      <c r="F510" s="3"/>
      <c r="G510" s="3" t="s">
        <v>82</v>
      </c>
      <c r="H510" s="78">
        <v>62.860999999999997</v>
      </c>
      <c r="I510" s="78">
        <v>36.753900000000002</v>
      </c>
      <c r="J510" s="18" t="s">
        <v>27</v>
      </c>
      <c r="K510" s="18" t="s">
        <v>27</v>
      </c>
      <c r="L510" s="18" t="s">
        <v>27</v>
      </c>
      <c r="M510" s="18" t="s">
        <v>27</v>
      </c>
      <c r="N510" s="18" t="s">
        <v>73</v>
      </c>
      <c r="O510" s="18" t="s">
        <v>27</v>
      </c>
      <c r="P510" s="18" t="s">
        <v>27</v>
      </c>
      <c r="Q510" s="18" t="s">
        <v>27</v>
      </c>
      <c r="R510" s="18" t="s">
        <v>27</v>
      </c>
      <c r="S510" s="18" t="s">
        <v>27</v>
      </c>
      <c r="T510" s="18" t="s">
        <v>73</v>
      </c>
      <c r="U510" s="18"/>
      <c r="V510" s="18"/>
      <c r="W510" s="1"/>
      <c r="X510" s="98"/>
      <c r="Y510" s="74"/>
      <c r="Z510" s="161"/>
      <c r="AA510" s="1"/>
      <c r="AB510" s="501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53" t="s">
        <v>82</v>
      </c>
      <c r="AV510" s="209">
        <f>MIN(AV480:AV506)</f>
        <v>0.97253192300248859</v>
      </c>
      <c r="AW510" s="209">
        <f>MIN(AW480:AW506)</f>
        <v>0.97253192300248859</v>
      </c>
      <c r="AX510" s="62"/>
      <c r="AY510" s="62"/>
    </row>
    <row r="511" spans="1:51" ht="16" thickBot="1" x14ac:dyDescent="0.25">
      <c r="A511" s="107"/>
      <c r="B511" s="107"/>
      <c r="C511" s="63"/>
      <c r="D511" s="63"/>
      <c r="E511" s="338"/>
      <c r="F511" s="178"/>
      <c r="G511" s="178" t="s">
        <v>81</v>
      </c>
      <c r="H511" s="177">
        <v>63.790599999999998</v>
      </c>
      <c r="I511" s="177">
        <v>37.301000000000002</v>
      </c>
      <c r="J511" s="97">
        <v>5.5599999999999997E-2</v>
      </c>
      <c r="K511" s="97" t="s">
        <v>27</v>
      </c>
      <c r="L511" s="97">
        <v>2.64E-2</v>
      </c>
      <c r="M511" s="97">
        <v>4.2299999999999997E-2</v>
      </c>
      <c r="N511" s="97" t="s">
        <v>73</v>
      </c>
      <c r="O511" s="97" t="s">
        <v>27</v>
      </c>
      <c r="P511" s="97" t="s">
        <v>27</v>
      </c>
      <c r="Q511" s="97">
        <v>3.3099999999999997E-2</v>
      </c>
      <c r="R511" s="97" t="s">
        <v>27</v>
      </c>
      <c r="S511" s="97" t="s">
        <v>27</v>
      </c>
      <c r="T511" s="97" t="s">
        <v>73</v>
      </c>
      <c r="U511" s="97"/>
      <c r="V511" s="97"/>
      <c r="W511" s="176"/>
      <c r="X511" s="96"/>
      <c r="Y511" s="153"/>
      <c r="Z511" s="162"/>
      <c r="AA511" s="38"/>
      <c r="AB511" s="496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66" t="s">
        <v>81</v>
      </c>
      <c r="AV511" s="316">
        <f>MAX(AV480:AV506)</f>
        <v>0.99267937592731503</v>
      </c>
      <c r="AW511" s="316">
        <f>MAX(AW480:AW506)</f>
        <v>0.99267937592731503</v>
      </c>
      <c r="AX511" s="94"/>
      <c r="AY511" s="94"/>
    </row>
    <row r="512" spans="1:51" x14ac:dyDescent="0.2">
      <c r="A512" s="33"/>
      <c r="E512"/>
      <c r="G512"/>
      <c r="N512"/>
      <c r="T512" s="16"/>
      <c r="Y512" s="83"/>
      <c r="Z512"/>
      <c r="AB512" s="501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23"/>
      <c r="AU512" s="18"/>
      <c r="AX512" s="62"/>
      <c r="AY512" s="62"/>
    </row>
    <row r="513" spans="1:51" x14ac:dyDescent="0.2">
      <c r="A513" s="433" t="s">
        <v>441</v>
      </c>
      <c r="B513" s="142" t="s">
        <v>451</v>
      </c>
      <c r="C513" s="55" t="s">
        <v>175</v>
      </c>
      <c r="D513" s="55" t="s">
        <v>521</v>
      </c>
      <c r="E513" s="48"/>
      <c r="F513" s="55" t="s">
        <v>416</v>
      </c>
      <c r="G513" s="187" t="s">
        <v>419</v>
      </c>
      <c r="H513" s="157">
        <v>61.35</v>
      </c>
      <c r="I513" s="157">
        <v>35.72</v>
      </c>
      <c r="J513" s="20">
        <v>0.09</v>
      </c>
      <c r="K513" s="20" t="s">
        <v>27</v>
      </c>
      <c r="L513" s="109"/>
      <c r="M513" s="20" t="s">
        <v>27</v>
      </c>
      <c r="N513" s="48"/>
      <c r="O513" s="20">
        <v>1.42</v>
      </c>
      <c r="P513" s="20">
        <v>0.03</v>
      </c>
      <c r="Q513" s="109"/>
      <c r="R513" s="20">
        <v>7.0000000000000007E-2</v>
      </c>
      <c r="S513" s="109"/>
      <c r="T513" s="20">
        <v>0.08</v>
      </c>
      <c r="U513" s="48"/>
      <c r="V513" s="48"/>
      <c r="W513" s="48"/>
      <c r="X513" s="406">
        <v>98.759999999999991</v>
      </c>
      <c r="Y513" s="54"/>
      <c r="Z513" s="124" t="s">
        <v>85</v>
      </c>
      <c r="AA513" s="48"/>
      <c r="AB513" s="508"/>
      <c r="AC513" s="20">
        <v>48.938318501267844</v>
      </c>
      <c r="AD513" s="20">
        <v>49.63411127717886</v>
      </c>
      <c r="AE513" s="20">
        <v>0.14275861187150923</v>
      </c>
      <c r="AF513" s="20" t="s">
        <v>27</v>
      </c>
      <c r="AG513" s="20" t="s">
        <v>27</v>
      </c>
      <c r="AH513" s="20" t="s">
        <v>27</v>
      </c>
      <c r="AI513" s="20" t="s">
        <v>27</v>
      </c>
      <c r="AJ513" s="20">
        <v>1.0777495435290738</v>
      </c>
      <c r="AK513" s="20">
        <v>2.2676784686561945E-2</v>
      </c>
      <c r="AL513" s="20" t="s">
        <v>27</v>
      </c>
      <c r="AM513" s="20">
        <v>0.12830366282000341</v>
      </c>
      <c r="AN513" s="20" t="s">
        <v>27</v>
      </c>
      <c r="AO513" s="20">
        <v>5.608161864615261E-2</v>
      </c>
      <c r="AP513" s="20" t="s">
        <v>27</v>
      </c>
      <c r="AQ513" s="20" t="s">
        <v>27</v>
      </c>
      <c r="AR513" s="20">
        <v>100.00000000000001</v>
      </c>
      <c r="AS513" s="20"/>
      <c r="AT513" s="49" t="s">
        <v>131</v>
      </c>
      <c r="AU513" s="20" t="str">
        <f t="shared" ref="AU513:AU531" si="61">Z513</f>
        <v>po</v>
      </c>
      <c r="AV513" s="56">
        <f t="shared" ref="AV513:AV531" si="62">AC513/AD513</f>
        <v>0.98598156070478626</v>
      </c>
      <c r="AW513" s="195">
        <f t="shared" ref="AW513:AW531" si="63">SUM(AC513,AJ513,AK513,AL513,AO513,AG513)/AD513</f>
        <v>1.0092822286749112</v>
      </c>
      <c r="AX513" s="95"/>
      <c r="AY513" s="95"/>
    </row>
    <row r="514" spans="1:51" x14ac:dyDescent="0.2">
      <c r="A514" s="434" t="s">
        <v>441</v>
      </c>
      <c r="B514" s="139" t="s">
        <v>451</v>
      </c>
      <c r="C514" s="3" t="s">
        <v>175</v>
      </c>
      <c r="D514" s="3" t="s">
        <v>521</v>
      </c>
      <c r="E514" s="1"/>
      <c r="F514" s="3" t="s">
        <v>416</v>
      </c>
      <c r="G514" s="188" t="s">
        <v>393</v>
      </c>
      <c r="H514" s="78">
        <v>59.83</v>
      </c>
      <c r="I514" s="78">
        <v>36.619999999999997</v>
      </c>
      <c r="J514" s="18">
        <v>0.03</v>
      </c>
      <c r="K514" s="18" t="s">
        <v>27</v>
      </c>
      <c r="L514" s="2"/>
      <c r="M514" s="18" t="s">
        <v>27</v>
      </c>
      <c r="N514" s="1"/>
      <c r="O514" s="18">
        <v>2.97</v>
      </c>
      <c r="P514" s="18">
        <v>0.09</v>
      </c>
      <c r="Q514" s="2"/>
      <c r="R514" s="18" t="s">
        <v>27</v>
      </c>
      <c r="S514" s="2"/>
      <c r="T514" s="18">
        <v>0.06</v>
      </c>
      <c r="U514" s="1"/>
      <c r="V514" s="1"/>
      <c r="W514" s="1"/>
      <c r="X514" s="407">
        <v>99.6</v>
      </c>
      <c r="Y514" s="74"/>
      <c r="Z514" s="118" t="s">
        <v>85</v>
      </c>
      <c r="AA514" s="1"/>
      <c r="AB514" s="501"/>
      <c r="AC514" s="18">
        <v>47.242835212935042</v>
      </c>
      <c r="AD514" s="18">
        <v>50.36972899186685</v>
      </c>
      <c r="AE514" s="18">
        <v>4.7104623412772308E-2</v>
      </c>
      <c r="AF514" s="18" t="s">
        <v>27</v>
      </c>
      <c r="AG514" s="18" t="s">
        <v>27</v>
      </c>
      <c r="AH514" s="18" t="s">
        <v>27</v>
      </c>
      <c r="AI514" s="18" t="s">
        <v>27</v>
      </c>
      <c r="AJ514" s="18">
        <v>2.2313537492887696</v>
      </c>
      <c r="AK514" s="18">
        <v>6.7341875210372673E-2</v>
      </c>
      <c r="AL514" s="18" t="s">
        <v>27</v>
      </c>
      <c r="AM514" s="18" t="s">
        <v>27</v>
      </c>
      <c r="AN514" s="18" t="s">
        <v>27</v>
      </c>
      <c r="AO514" s="18">
        <v>4.163554728619575E-2</v>
      </c>
      <c r="AP514" s="18" t="s">
        <v>27</v>
      </c>
      <c r="AQ514" s="18" t="s">
        <v>27</v>
      </c>
      <c r="AR514" s="18">
        <v>100</v>
      </c>
      <c r="AS514" s="18"/>
      <c r="AT514" s="23" t="s">
        <v>131</v>
      </c>
      <c r="AU514" s="18" t="str">
        <f t="shared" si="61"/>
        <v>po</v>
      </c>
      <c r="AV514" s="44">
        <f t="shared" si="62"/>
        <v>0.9379211712765676</v>
      </c>
      <c r="AW514" s="86">
        <f t="shared" si="63"/>
        <v>0.98438421998908376</v>
      </c>
      <c r="AX514" s="62"/>
      <c r="AY514" s="62"/>
    </row>
    <row r="515" spans="1:51" x14ac:dyDescent="0.2">
      <c r="A515" s="434" t="s">
        <v>441</v>
      </c>
      <c r="B515" s="139" t="s">
        <v>451</v>
      </c>
      <c r="C515" s="3" t="s">
        <v>175</v>
      </c>
      <c r="D515" s="3" t="s">
        <v>521</v>
      </c>
      <c r="E515" s="1"/>
      <c r="F515" s="3" t="s">
        <v>421</v>
      </c>
      <c r="G515" s="188" t="s">
        <v>431</v>
      </c>
      <c r="H515" s="78">
        <v>62.34</v>
      </c>
      <c r="I515" s="78">
        <v>36.42</v>
      </c>
      <c r="J515" s="18" t="s">
        <v>27</v>
      </c>
      <c r="K515" s="18" t="s">
        <v>27</v>
      </c>
      <c r="L515" s="2"/>
      <c r="M515" s="18" t="s">
        <v>27</v>
      </c>
      <c r="N515" s="1"/>
      <c r="O515" s="18">
        <v>1.1399999999999999</v>
      </c>
      <c r="P515" s="18">
        <v>0.04</v>
      </c>
      <c r="Q515" s="2"/>
      <c r="R515" s="18" t="s">
        <v>27</v>
      </c>
      <c r="S515" s="2"/>
      <c r="T515" s="18" t="s">
        <v>27</v>
      </c>
      <c r="U515" s="1"/>
      <c r="V515" s="1"/>
      <c r="W515" s="1"/>
      <c r="X515" s="407">
        <v>99.940000000000012</v>
      </c>
      <c r="Y515" s="74"/>
      <c r="Z515" s="118" t="s">
        <v>85</v>
      </c>
      <c r="AA515" s="1"/>
      <c r="AB515" s="501"/>
      <c r="AC515" s="18">
        <v>49.123669736300137</v>
      </c>
      <c r="AD515" s="18">
        <v>49.99174198249235</v>
      </c>
      <c r="AE515" s="18" t="s">
        <v>27</v>
      </c>
      <c r="AF515" s="18" t="s">
        <v>27</v>
      </c>
      <c r="AG515" s="18" t="s">
        <v>27</v>
      </c>
      <c r="AH515" s="18" t="s">
        <v>27</v>
      </c>
      <c r="AI515" s="18" t="s">
        <v>27</v>
      </c>
      <c r="AJ515" s="18">
        <v>0.85472003366506566</v>
      </c>
      <c r="AK515" s="18">
        <v>2.9868247542432017E-2</v>
      </c>
      <c r="AL515" s="18" t="s">
        <v>27</v>
      </c>
      <c r="AM515" s="18" t="s">
        <v>27</v>
      </c>
      <c r="AN515" s="18" t="s">
        <v>27</v>
      </c>
      <c r="AO515" s="18" t="s">
        <v>27</v>
      </c>
      <c r="AP515" s="18" t="s">
        <v>27</v>
      </c>
      <c r="AQ515" s="18" t="s">
        <v>27</v>
      </c>
      <c r="AR515" s="18">
        <v>99.999999999999986</v>
      </c>
      <c r="AS515" s="18"/>
      <c r="AT515" s="23" t="s">
        <v>131</v>
      </c>
      <c r="AU515" s="18" t="str">
        <f t="shared" si="61"/>
        <v>po</v>
      </c>
      <c r="AV515" s="44">
        <f t="shared" si="62"/>
        <v>0.98263568718017025</v>
      </c>
      <c r="AW515" s="86">
        <f t="shared" si="63"/>
        <v>1.0003303752652002</v>
      </c>
      <c r="AX515" s="62"/>
      <c r="AY515" s="62"/>
    </row>
    <row r="516" spans="1:51" x14ac:dyDescent="0.2">
      <c r="A516" s="434" t="s">
        <v>441</v>
      </c>
      <c r="B516" s="139" t="s">
        <v>451</v>
      </c>
      <c r="C516" s="3" t="s">
        <v>175</v>
      </c>
      <c r="D516" s="3" t="s">
        <v>521</v>
      </c>
      <c r="E516" s="1"/>
      <c r="F516" s="3" t="s">
        <v>421</v>
      </c>
      <c r="G516" s="188" t="s">
        <v>426</v>
      </c>
      <c r="H516" s="78">
        <v>62.13</v>
      </c>
      <c r="I516" s="78">
        <v>36.270000000000003</v>
      </c>
      <c r="J516" s="18" t="s">
        <v>27</v>
      </c>
      <c r="K516" s="18" t="s">
        <v>27</v>
      </c>
      <c r="L516" s="2"/>
      <c r="M516" s="18">
        <v>0.04</v>
      </c>
      <c r="N516" s="1"/>
      <c r="O516" s="18">
        <v>1.33</v>
      </c>
      <c r="P516" s="18">
        <v>0.04</v>
      </c>
      <c r="Q516" s="2"/>
      <c r="R516" s="18" t="s">
        <v>27</v>
      </c>
      <c r="S516" s="2"/>
      <c r="T516" s="18">
        <v>0.12</v>
      </c>
      <c r="U516" s="1"/>
      <c r="V516" s="1"/>
      <c r="W516" s="1"/>
      <c r="X516" s="407">
        <v>99.930000000000021</v>
      </c>
      <c r="Y516" s="74"/>
      <c r="Z516" s="118" t="s">
        <v>85</v>
      </c>
      <c r="AA516" s="1"/>
      <c r="AB516" s="501"/>
      <c r="AC516" s="18">
        <v>49.013959809075168</v>
      </c>
      <c r="AD516" s="18">
        <v>49.842557214083961</v>
      </c>
      <c r="AE516" s="18" t="s">
        <v>27</v>
      </c>
      <c r="AF516" s="18" t="s">
        <v>27</v>
      </c>
      <c r="AG516" s="18" t="s">
        <v>27</v>
      </c>
      <c r="AH516" s="18">
        <v>3.2076714469734244E-2</v>
      </c>
      <c r="AI516" s="18" t="s">
        <v>27</v>
      </c>
      <c r="AJ516" s="18">
        <v>0.99830927224606436</v>
      </c>
      <c r="AK516" s="18">
        <v>2.990227104573431E-2</v>
      </c>
      <c r="AL516" s="18" t="s">
        <v>27</v>
      </c>
      <c r="AM516" s="18" t="s">
        <v>27</v>
      </c>
      <c r="AN516" s="18" t="s">
        <v>27</v>
      </c>
      <c r="AO516" s="18">
        <v>8.3194719079324908E-2</v>
      </c>
      <c r="AP516" s="18" t="s">
        <v>27</v>
      </c>
      <c r="AQ516" s="18" t="s">
        <v>27</v>
      </c>
      <c r="AR516" s="18">
        <v>99.999999999999986</v>
      </c>
      <c r="AS516" s="18"/>
      <c r="AT516" s="23" t="s">
        <v>131</v>
      </c>
      <c r="AU516" s="18" t="str">
        <f t="shared" si="61"/>
        <v>po</v>
      </c>
      <c r="AV516" s="44">
        <f t="shared" si="62"/>
        <v>0.98337570439153432</v>
      </c>
      <c r="AW516" s="86">
        <f t="shared" si="63"/>
        <v>1.0056740438928045</v>
      </c>
      <c r="AX516" s="62"/>
      <c r="AY516" s="62"/>
    </row>
    <row r="517" spans="1:51" x14ac:dyDescent="0.2">
      <c r="A517" s="434" t="s">
        <v>441</v>
      </c>
      <c r="B517" s="139" t="s">
        <v>451</v>
      </c>
      <c r="C517" s="3" t="s">
        <v>175</v>
      </c>
      <c r="D517" s="3" t="s">
        <v>521</v>
      </c>
      <c r="E517" s="1"/>
      <c r="F517" s="3" t="s">
        <v>421</v>
      </c>
      <c r="G517" s="188" t="s">
        <v>425</v>
      </c>
      <c r="H517" s="78">
        <v>61.72</v>
      </c>
      <c r="I517" s="78">
        <v>36.619999999999997</v>
      </c>
      <c r="J517" s="18">
        <v>0.03</v>
      </c>
      <c r="K517" s="18" t="s">
        <v>27</v>
      </c>
      <c r="L517" s="2"/>
      <c r="M517" s="18">
        <v>0.11</v>
      </c>
      <c r="N517" s="1"/>
      <c r="O517" s="18">
        <v>1.46</v>
      </c>
      <c r="P517" s="18">
        <v>0.03</v>
      </c>
      <c r="Q517" s="2"/>
      <c r="R517" s="18">
        <v>0.02</v>
      </c>
      <c r="S517" s="2"/>
      <c r="T517" s="18">
        <v>0.14000000000000001</v>
      </c>
      <c r="U517" s="1"/>
      <c r="V517" s="1"/>
      <c r="W517" s="1"/>
      <c r="X517" s="407">
        <v>100.13</v>
      </c>
      <c r="Y517" s="74"/>
      <c r="Z517" s="118" t="s">
        <v>85</v>
      </c>
      <c r="AA517" s="1"/>
      <c r="AB517" s="501"/>
      <c r="AC517" s="18">
        <v>48.496070544734849</v>
      </c>
      <c r="AD517" s="18">
        <v>50.122566084501727</v>
      </c>
      <c r="AE517" s="18">
        <v>4.6873482290791697E-2</v>
      </c>
      <c r="AF517" s="18" t="s">
        <v>27</v>
      </c>
      <c r="AG517" s="18" t="s">
        <v>27</v>
      </c>
      <c r="AH517" s="18">
        <v>8.7858699159055254E-2</v>
      </c>
      <c r="AI517" s="18" t="s">
        <v>27</v>
      </c>
      <c r="AJ517" s="18">
        <v>1.0915120041411284</v>
      </c>
      <c r="AK517" s="18">
        <v>2.2337143479113464E-2</v>
      </c>
      <c r="AL517" s="18" t="s">
        <v>27</v>
      </c>
      <c r="AM517" s="18">
        <v>3.6109141887606812E-2</v>
      </c>
      <c r="AN517" s="18" t="s">
        <v>27</v>
      </c>
      <c r="AO517" s="18">
        <v>9.6672899805727699E-2</v>
      </c>
      <c r="AP517" s="18" t="s">
        <v>27</v>
      </c>
      <c r="AQ517" s="18" t="s">
        <v>27</v>
      </c>
      <c r="AR517" s="18">
        <v>100</v>
      </c>
      <c r="AS517" s="18"/>
      <c r="AT517" s="23" t="s">
        <v>131</v>
      </c>
      <c r="AU517" s="18" t="str">
        <f t="shared" si="61"/>
        <v>po</v>
      </c>
      <c r="AV517" s="44">
        <f t="shared" si="62"/>
        <v>0.96754963548704254</v>
      </c>
      <c r="AW517" s="86">
        <f t="shared" si="63"/>
        <v>0.99170087398080098</v>
      </c>
      <c r="AX517" s="62"/>
      <c r="AY517" s="62"/>
    </row>
    <row r="518" spans="1:51" x14ac:dyDescent="0.2">
      <c r="A518" s="434" t="s">
        <v>441</v>
      </c>
      <c r="B518" s="139" t="s">
        <v>451</v>
      </c>
      <c r="C518" s="3" t="s">
        <v>175</v>
      </c>
      <c r="D518" s="3" t="s">
        <v>521</v>
      </c>
      <c r="E518" s="1"/>
      <c r="F518" s="3" t="s">
        <v>421</v>
      </c>
      <c r="G518" s="188" t="s">
        <v>420</v>
      </c>
      <c r="H518" s="78">
        <v>61.4</v>
      </c>
      <c r="I518" s="78">
        <v>36.020000000000003</v>
      </c>
      <c r="J518" s="18">
        <v>0.04</v>
      </c>
      <c r="K518" s="18" t="s">
        <v>27</v>
      </c>
      <c r="L518" s="2"/>
      <c r="M518" s="18" t="s">
        <v>27</v>
      </c>
      <c r="N518" s="1"/>
      <c r="O518" s="18">
        <v>1.63</v>
      </c>
      <c r="P518" s="18">
        <v>7.0000000000000007E-2</v>
      </c>
      <c r="Q518" s="2"/>
      <c r="R518" s="18">
        <v>0.05</v>
      </c>
      <c r="S518" s="2"/>
      <c r="T518" s="18">
        <v>0.1</v>
      </c>
      <c r="U518" s="1"/>
      <c r="V518" s="1"/>
      <c r="W518" s="1"/>
      <c r="X518" s="407">
        <v>99.309999999999988</v>
      </c>
      <c r="Y518" s="74"/>
      <c r="Z518" s="118" t="s">
        <v>85</v>
      </c>
      <c r="AA518" s="1"/>
      <c r="AB518" s="501"/>
      <c r="AC518" s="18">
        <v>48.713000953107347</v>
      </c>
      <c r="AD518" s="18">
        <v>49.779960323007167</v>
      </c>
      <c r="AE518" s="18">
        <v>6.3104718840831617E-2</v>
      </c>
      <c r="AF518" s="18" t="s">
        <v>27</v>
      </c>
      <c r="AG518" s="18" t="s">
        <v>27</v>
      </c>
      <c r="AH518" s="18" t="s">
        <v>27</v>
      </c>
      <c r="AI518" s="18" t="s">
        <v>27</v>
      </c>
      <c r="AJ518" s="18">
        <v>1.2304363292973493</v>
      </c>
      <c r="AK518" s="18">
        <v>5.2625992514726085E-2</v>
      </c>
      <c r="AL518" s="18" t="s">
        <v>27</v>
      </c>
      <c r="AM518" s="18">
        <v>9.1149241067618264E-2</v>
      </c>
      <c r="AN518" s="18" t="s">
        <v>27</v>
      </c>
      <c r="AO518" s="18">
        <v>6.9722442164963788E-2</v>
      </c>
      <c r="AP518" s="18" t="s">
        <v>27</v>
      </c>
      <c r="AQ518" s="18" t="s">
        <v>27</v>
      </c>
      <c r="AR518" s="18">
        <v>99.999999999999986</v>
      </c>
      <c r="AS518" s="18"/>
      <c r="AT518" s="23" t="s">
        <v>131</v>
      </c>
      <c r="AU518" s="18" t="str">
        <f t="shared" si="61"/>
        <v>po</v>
      </c>
      <c r="AV518" s="44">
        <f t="shared" si="62"/>
        <v>0.97856648814148017</v>
      </c>
      <c r="AW518" s="86">
        <f t="shared" si="63"/>
        <v>1.0057417762533876</v>
      </c>
      <c r="AX518" s="62"/>
      <c r="AY518" s="62"/>
    </row>
    <row r="519" spans="1:51" x14ac:dyDescent="0.2">
      <c r="A519" s="434" t="s">
        <v>441</v>
      </c>
      <c r="B519" s="139" t="s">
        <v>451</v>
      </c>
      <c r="C519" s="3" t="s">
        <v>175</v>
      </c>
      <c r="D519" s="3" t="s">
        <v>521</v>
      </c>
      <c r="E519" s="1"/>
      <c r="F519" s="3" t="s">
        <v>421</v>
      </c>
      <c r="G519" s="188" t="s">
        <v>244</v>
      </c>
      <c r="H519" s="78">
        <v>59.17</v>
      </c>
      <c r="I519" s="78">
        <v>36.9</v>
      </c>
      <c r="J519" s="18" t="s">
        <v>27</v>
      </c>
      <c r="K519" s="18" t="s">
        <v>27</v>
      </c>
      <c r="L519" s="2"/>
      <c r="M519" s="18">
        <v>0.1</v>
      </c>
      <c r="N519" s="1"/>
      <c r="O519" s="18">
        <v>4.41</v>
      </c>
      <c r="P519" s="18">
        <v>0.14000000000000001</v>
      </c>
      <c r="Q519" s="2"/>
      <c r="R519" s="18">
        <v>0.02</v>
      </c>
      <c r="S519" s="2"/>
      <c r="T519" s="18">
        <v>0.15</v>
      </c>
      <c r="U519" s="1"/>
      <c r="V519" s="1"/>
      <c r="W519" s="1"/>
      <c r="X519" s="407">
        <v>100.88999999999999</v>
      </c>
      <c r="Y519" s="74"/>
      <c r="Z519" s="118" t="s">
        <v>85</v>
      </c>
      <c r="AA519" s="1"/>
      <c r="AB519" s="501"/>
      <c r="AC519" s="18">
        <v>46.206409318143201</v>
      </c>
      <c r="AD519" s="18">
        <v>50.195102062786113</v>
      </c>
      <c r="AE519" s="18" t="s">
        <v>27</v>
      </c>
      <c r="AF519" s="18" t="s">
        <v>27</v>
      </c>
      <c r="AG519" s="18" t="s">
        <v>27</v>
      </c>
      <c r="AH519" s="18">
        <v>7.9380184128275272E-2</v>
      </c>
      <c r="AI519" s="18" t="s">
        <v>27</v>
      </c>
      <c r="AJ519" s="18">
        <v>3.276681795630993</v>
      </c>
      <c r="AK519" s="18">
        <v>0.10359873038696252</v>
      </c>
      <c r="AL519" s="18" t="s">
        <v>27</v>
      </c>
      <c r="AM519" s="18">
        <v>3.5887002597425832E-2</v>
      </c>
      <c r="AN519" s="18" t="s">
        <v>27</v>
      </c>
      <c r="AO519" s="18">
        <v>0.10294090632705095</v>
      </c>
      <c r="AP519" s="18" t="s">
        <v>27</v>
      </c>
      <c r="AQ519" s="18" t="s">
        <v>27</v>
      </c>
      <c r="AR519" s="18">
        <v>100.00000000000001</v>
      </c>
      <c r="AS519" s="18"/>
      <c r="AT519" s="23" t="s">
        <v>131</v>
      </c>
      <c r="AU519" s="18" t="str">
        <f t="shared" si="61"/>
        <v>po</v>
      </c>
      <c r="AV519" s="44">
        <f t="shared" si="62"/>
        <v>0.92053621607037095</v>
      </c>
      <c r="AW519" s="86">
        <f t="shared" si="63"/>
        <v>0.9899298678252384</v>
      </c>
      <c r="AX519" s="62"/>
      <c r="AY519" s="62"/>
    </row>
    <row r="520" spans="1:51" x14ac:dyDescent="0.2">
      <c r="A520" s="434" t="s">
        <v>441</v>
      </c>
      <c r="B520" s="139" t="s">
        <v>451</v>
      </c>
      <c r="C520" s="3" t="s">
        <v>175</v>
      </c>
      <c r="D520" s="3" t="s">
        <v>521</v>
      </c>
      <c r="E520" s="1"/>
      <c r="F520" s="3" t="s">
        <v>421</v>
      </c>
      <c r="G520" s="188" t="s">
        <v>395</v>
      </c>
      <c r="H520" s="78">
        <v>50.14</v>
      </c>
      <c r="I520" s="78">
        <v>34.44</v>
      </c>
      <c r="J520" s="18">
        <v>0.2</v>
      </c>
      <c r="K520" s="18" t="s">
        <v>27</v>
      </c>
      <c r="L520" s="2"/>
      <c r="M520" s="18" t="s">
        <v>27</v>
      </c>
      <c r="N520" s="1"/>
      <c r="O520" s="18">
        <v>13.83</v>
      </c>
      <c r="P520" s="18">
        <v>0.59</v>
      </c>
      <c r="Q520" s="2"/>
      <c r="R520" s="18">
        <v>0.16</v>
      </c>
      <c r="S520" s="2"/>
      <c r="T520" s="18">
        <v>0.06</v>
      </c>
      <c r="U520" s="1"/>
      <c r="V520" s="1"/>
      <c r="W520" s="1"/>
      <c r="X520" s="407">
        <v>99.42</v>
      </c>
      <c r="Y520" s="74"/>
      <c r="Z520" s="118" t="s">
        <v>85</v>
      </c>
      <c r="AA520" s="1"/>
      <c r="AB520" s="501"/>
      <c r="AC520" s="18">
        <v>40.218642327486933</v>
      </c>
      <c r="AD520" s="18">
        <v>48.121653631668444</v>
      </c>
      <c r="AE520" s="18">
        <v>0.31900567043221972</v>
      </c>
      <c r="AF520" s="18" t="s">
        <v>27</v>
      </c>
      <c r="AG520" s="18" t="s">
        <v>27</v>
      </c>
      <c r="AH520" s="18" t="s">
        <v>27</v>
      </c>
      <c r="AI520" s="18" t="s">
        <v>27</v>
      </c>
      <c r="AJ520" s="18">
        <v>10.55504972327615</v>
      </c>
      <c r="AK520" s="18">
        <v>0.4484570271806026</v>
      </c>
      <c r="AL520" s="18" t="s">
        <v>27</v>
      </c>
      <c r="AM520" s="18">
        <v>0.29489648612305658</v>
      </c>
      <c r="AN520" s="18" t="s">
        <v>27</v>
      </c>
      <c r="AO520" s="18">
        <v>4.2295133832586436E-2</v>
      </c>
      <c r="AP520" s="18" t="s">
        <v>27</v>
      </c>
      <c r="AQ520" s="18" t="s">
        <v>27</v>
      </c>
      <c r="AR520" s="18">
        <v>100</v>
      </c>
      <c r="AS520" s="18"/>
      <c r="AT520" s="23" t="s">
        <v>131</v>
      </c>
      <c r="AU520" s="18" t="str">
        <f t="shared" si="61"/>
        <v>po</v>
      </c>
      <c r="AV520" s="44">
        <f t="shared" si="62"/>
        <v>0.83577016358015166</v>
      </c>
      <c r="AW520" s="86">
        <f t="shared" si="63"/>
        <v>1.0653092806029338</v>
      </c>
      <c r="AX520" s="62"/>
      <c r="AY520" s="62"/>
    </row>
    <row r="521" spans="1:51" x14ac:dyDescent="0.2">
      <c r="A521" s="434" t="s">
        <v>441</v>
      </c>
      <c r="B521" s="139" t="s">
        <v>451</v>
      </c>
      <c r="C521" s="3" t="s">
        <v>175</v>
      </c>
      <c r="D521" s="3" t="s">
        <v>521</v>
      </c>
      <c r="E521" s="1"/>
      <c r="F521" s="3" t="s">
        <v>404</v>
      </c>
      <c r="G521" s="188" t="s">
        <v>403</v>
      </c>
      <c r="H521" s="78">
        <v>60.31</v>
      </c>
      <c r="I521" s="78">
        <v>35.11</v>
      </c>
      <c r="J521" s="18">
        <v>0.59</v>
      </c>
      <c r="K521" s="18" t="s">
        <v>27</v>
      </c>
      <c r="L521" s="2"/>
      <c r="M521" s="18" t="s">
        <v>27</v>
      </c>
      <c r="N521" s="1"/>
      <c r="O521" s="18">
        <v>1.18</v>
      </c>
      <c r="P521" s="18">
        <v>0.08</v>
      </c>
      <c r="Q521" s="2"/>
      <c r="R521" s="18">
        <v>0.95</v>
      </c>
      <c r="S521" s="2"/>
      <c r="T521" s="18" t="s">
        <v>27</v>
      </c>
      <c r="U521" s="1"/>
      <c r="V521" s="1"/>
      <c r="W521" s="1"/>
      <c r="X521" s="407">
        <v>98.220000000000013</v>
      </c>
      <c r="Y521" s="74"/>
      <c r="Z521" s="118" t="s">
        <v>85</v>
      </c>
      <c r="AA521" s="1"/>
      <c r="AB521" s="501"/>
      <c r="AC521" s="18">
        <v>47.855845834341018</v>
      </c>
      <c r="AD521" s="18">
        <v>48.530059233209784</v>
      </c>
      <c r="AE521" s="18">
        <v>0.93094282851582444</v>
      </c>
      <c r="AF521" s="18" t="s">
        <v>27</v>
      </c>
      <c r="AG521" s="18" t="s">
        <v>27</v>
      </c>
      <c r="AH521" s="18" t="s">
        <v>27</v>
      </c>
      <c r="AI521" s="18" t="s">
        <v>27</v>
      </c>
      <c r="AJ521" s="18">
        <v>0.89088716605405083</v>
      </c>
      <c r="AK521" s="18">
        <v>6.0153569154603695E-2</v>
      </c>
      <c r="AL521" s="18" t="s">
        <v>27</v>
      </c>
      <c r="AM521" s="18">
        <v>1.7321113687247192</v>
      </c>
      <c r="AN521" s="18" t="s">
        <v>27</v>
      </c>
      <c r="AO521" s="18" t="s">
        <v>27</v>
      </c>
      <c r="AP521" s="18" t="s">
        <v>27</v>
      </c>
      <c r="AQ521" s="18" t="s">
        <v>27</v>
      </c>
      <c r="AR521" s="18">
        <v>100</v>
      </c>
      <c r="AS521" s="18"/>
      <c r="AT521" s="23" t="s">
        <v>131</v>
      </c>
      <c r="AU521" s="18" t="str">
        <f t="shared" si="61"/>
        <v>po</v>
      </c>
      <c r="AV521" s="44">
        <f t="shared" si="62"/>
        <v>0.98610730319473028</v>
      </c>
      <c r="AW521" s="86">
        <f t="shared" si="63"/>
        <v>1.0057042447652824</v>
      </c>
      <c r="AX521" s="62"/>
      <c r="AY521" s="62"/>
    </row>
    <row r="522" spans="1:51" x14ac:dyDescent="0.2">
      <c r="A522" s="434" t="s">
        <v>441</v>
      </c>
      <c r="B522" s="139" t="s">
        <v>451</v>
      </c>
      <c r="C522" s="3" t="s">
        <v>175</v>
      </c>
      <c r="D522" s="3" t="s">
        <v>521</v>
      </c>
      <c r="E522" s="1"/>
      <c r="F522" s="3" t="s">
        <v>404</v>
      </c>
      <c r="G522" s="188" t="s">
        <v>431</v>
      </c>
      <c r="H522" s="78">
        <v>61.53</v>
      </c>
      <c r="I522" s="78">
        <v>37.1</v>
      </c>
      <c r="J522" s="18" t="s">
        <v>27</v>
      </c>
      <c r="K522" s="18" t="s">
        <v>27</v>
      </c>
      <c r="L522" s="2"/>
      <c r="M522" s="18" t="s">
        <v>27</v>
      </c>
      <c r="N522" s="1"/>
      <c r="O522" s="18">
        <v>2.41</v>
      </c>
      <c r="P522" s="18">
        <v>0.09</v>
      </c>
      <c r="Q522" s="2"/>
      <c r="R522" s="18" t="s">
        <v>27</v>
      </c>
      <c r="S522" s="2"/>
      <c r="T522" s="18">
        <v>0.22</v>
      </c>
      <c r="U522" s="1"/>
      <c r="V522" s="1"/>
      <c r="W522" s="1"/>
      <c r="X522" s="407">
        <v>101.35</v>
      </c>
      <c r="Y522" s="74"/>
      <c r="Z522" s="118" t="s">
        <v>85</v>
      </c>
      <c r="AA522" s="1"/>
      <c r="AB522" s="501"/>
      <c r="AC522" s="18">
        <v>47.79853022030558</v>
      </c>
      <c r="AD522" s="18">
        <v>50.203715613823341</v>
      </c>
      <c r="AE522" s="18" t="s">
        <v>27</v>
      </c>
      <c r="AF522" s="18" t="s">
        <v>27</v>
      </c>
      <c r="AG522" s="18" t="s">
        <v>27</v>
      </c>
      <c r="AH522" s="18" t="s">
        <v>27</v>
      </c>
      <c r="AI522" s="18" t="s">
        <v>27</v>
      </c>
      <c r="AJ522" s="18">
        <v>1.781310784068002</v>
      </c>
      <c r="AK522" s="18">
        <v>6.6251525476082276E-2</v>
      </c>
      <c r="AL522" s="18" t="s">
        <v>27</v>
      </c>
      <c r="AM522" s="18" t="s">
        <v>27</v>
      </c>
      <c r="AN522" s="18" t="s">
        <v>27</v>
      </c>
      <c r="AO522" s="18">
        <v>0.1501918563270056</v>
      </c>
      <c r="AP522" s="18" t="s">
        <v>27</v>
      </c>
      <c r="AQ522" s="18" t="s">
        <v>27</v>
      </c>
      <c r="AR522" s="18">
        <v>100.00000000000001</v>
      </c>
      <c r="AS522" s="18"/>
      <c r="AT522" s="23" t="s">
        <v>131</v>
      </c>
      <c r="AU522" s="18" t="str">
        <f t="shared" si="61"/>
        <v>po</v>
      </c>
      <c r="AV522" s="44">
        <f t="shared" si="62"/>
        <v>0.95209148637485497</v>
      </c>
      <c r="AW522" s="86">
        <f t="shared" si="63"/>
        <v>0.9918844407696692</v>
      </c>
      <c r="AX522" s="62"/>
      <c r="AY522" s="62"/>
    </row>
    <row r="523" spans="1:51" x14ac:dyDescent="0.2">
      <c r="A523" s="434" t="s">
        <v>441</v>
      </c>
      <c r="B523" s="139" t="s">
        <v>451</v>
      </c>
      <c r="C523" s="3" t="s">
        <v>175</v>
      </c>
      <c r="D523" s="3" t="s">
        <v>521</v>
      </c>
      <c r="E523" s="1"/>
      <c r="F523" s="3" t="s">
        <v>434</v>
      </c>
      <c r="G523" s="188" t="s">
        <v>425</v>
      </c>
      <c r="H523" s="78">
        <v>62.31</v>
      </c>
      <c r="I523" s="78">
        <v>36.24</v>
      </c>
      <c r="J523" s="18" t="s">
        <v>27</v>
      </c>
      <c r="K523" s="18" t="s">
        <v>27</v>
      </c>
      <c r="L523" s="2"/>
      <c r="M523" s="18" t="s">
        <v>27</v>
      </c>
      <c r="N523" s="1"/>
      <c r="O523" s="18">
        <v>1.1399999999999999</v>
      </c>
      <c r="P523" s="18">
        <v>0.05</v>
      </c>
      <c r="Q523" s="2"/>
      <c r="R523" s="18" t="s">
        <v>27</v>
      </c>
      <c r="S523" s="2"/>
      <c r="T523" s="18" t="s">
        <v>27</v>
      </c>
      <c r="U523" s="1"/>
      <c r="V523" s="1"/>
      <c r="W523" s="1"/>
      <c r="X523" s="407">
        <v>99.740000000000009</v>
      </c>
      <c r="Y523" s="74"/>
      <c r="Z523" s="118" t="s">
        <v>85</v>
      </c>
      <c r="AA523" s="1"/>
      <c r="AB523" s="501"/>
      <c r="AC523" s="18">
        <v>49.229626342223362</v>
      </c>
      <c r="AD523" s="18">
        <v>49.875963789896829</v>
      </c>
      <c r="AE523" s="18" t="s">
        <v>27</v>
      </c>
      <c r="AF523" s="18" t="s">
        <v>27</v>
      </c>
      <c r="AG523" s="18" t="s">
        <v>27</v>
      </c>
      <c r="AH523" s="18" t="s">
        <v>27</v>
      </c>
      <c r="AI523" s="18" t="s">
        <v>27</v>
      </c>
      <c r="AJ523" s="18">
        <v>0.85697601421665937</v>
      </c>
      <c r="AK523" s="18">
        <v>3.7433853663157837E-2</v>
      </c>
      <c r="AL523" s="18" t="s">
        <v>27</v>
      </c>
      <c r="AM523" s="18" t="s">
        <v>27</v>
      </c>
      <c r="AN523" s="18" t="s">
        <v>27</v>
      </c>
      <c r="AO523" s="18" t="s">
        <v>27</v>
      </c>
      <c r="AP523" s="18" t="s">
        <v>27</v>
      </c>
      <c r="AQ523" s="18" t="s">
        <v>27</v>
      </c>
      <c r="AR523" s="18">
        <v>100.00000000000001</v>
      </c>
      <c r="AS523" s="18"/>
      <c r="AT523" s="23" t="s">
        <v>131</v>
      </c>
      <c r="AU523" s="18" t="str">
        <f t="shared" si="61"/>
        <v>po</v>
      </c>
      <c r="AV523" s="44">
        <f t="shared" si="62"/>
        <v>0.98704110359859565</v>
      </c>
      <c r="AW523" s="86">
        <f t="shared" si="63"/>
        <v>1.0049737869979087</v>
      </c>
      <c r="AX523" s="62"/>
      <c r="AY523" s="62"/>
    </row>
    <row r="524" spans="1:51" x14ac:dyDescent="0.2">
      <c r="A524" s="434" t="s">
        <v>441</v>
      </c>
      <c r="B524" s="139" t="s">
        <v>451</v>
      </c>
      <c r="C524" s="3" t="s">
        <v>175</v>
      </c>
      <c r="D524" s="3" t="s">
        <v>521</v>
      </c>
      <c r="E524" s="1"/>
      <c r="F524" s="3" t="s">
        <v>434</v>
      </c>
      <c r="G524" s="188" t="s">
        <v>420</v>
      </c>
      <c r="H524" s="78">
        <v>62.06</v>
      </c>
      <c r="I524" s="78">
        <v>36.729999999999997</v>
      </c>
      <c r="J524" s="18" t="s">
        <v>27</v>
      </c>
      <c r="K524" s="18" t="s">
        <v>27</v>
      </c>
      <c r="L524" s="2"/>
      <c r="M524" s="18" t="s">
        <v>27</v>
      </c>
      <c r="N524" s="1"/>
      <c r="O524" s="18">
        <v>1.1399999999999999</v>
      </c>
      <c r="P524" s="18">
        <v>0.02</v>
      </c>
      <c r="Q524" s="2"/>
      <c r="R524" s="18" t="s">
        <v>27</v>
      </c>
      <c r="S524" s="2"/>
      <c r="T524" s="18" t="s">
        <v>27</v>
      </c>
      <c r="U524" s="1"/>
      <c r="V524" s="1"/>
      <c r="W524" s="1"/>
      <c r="X524" s="407">
        <v>99.949999999999989</v>
      </c>
      <c r="Y524" s="74"/>
      <c r="Z524" s="118" t="s">
        <v>85</v>
      </c>
      <c r="AA524" s="1"/>
      <c r="AB524" s="501"/>
      <c r="AC524" s="18">
        <v>48.810317105547583</v>
      </c>
      <c r="AD524" s="18">
        <v>50.321677487633544</v>
      </c>
      <c r="AE524" s="18" t="s">
        <v>27</v>
      </c>
      <c r="AF524" s="18" t="s">
        <v>27</v>
      </c>
      <c r="AG524" s="18" t="s">
        <v>27</v>
      </c>
      <c r="AH524" s="18" t="s">
        <v>27</v>
      </c>
      <c r="AI524" s="18" t="s">
        <v>27</v>
      </c>
      <c r="AJ524" s="18">
        <v>0.85309959619443132</v>
      </c>
      <c r="AK524" s="18">
        <v>1.4905810624458234E-2</v>
      </c>
      <c r="AL524" s="18" t="s">
        <v>27</v>
      </c>
      <c r="AM524" s="18" t="s">
        <v>27</v>
      </c>
      <c r="AN524" s="18" t="s">
        <v>27</v>
      </c>
      <c r="AO524" s="18" t="s">
        <v>27</v>
      </c>
      <c r="AP524" s="18" t="s">
        <v>27</v>
      </c>
      <c r="AQ524" s="18" t="s">
        <v>27</v>
      </c>
      <c r="AR524" s="18">
        <v>100.00000000000001</v>
      </c>
      <c r="AS524" s="18"/>
      <c r="AT524" s="23" t="s">
        <v>131</v>
      </c>
      <c r="AU524" s="18" t="str">
        <f t="shared" si="61"/>
        <v>po</v>
      </c>
      <c r="AV524" s="44">
        <f t="shared" si="62"/>
        <v>0.96996601747909983</v>
      </c>
      <c r="AW524" s="86">
        <f t="shared" si="63"/>
        <v>0.98721515244746805</v>
      </c>
      <c r="AX524" s="62"/>
      <c r="AY524" s="62"/>
    </row>
    <row r="525" spans="1:51" x14ac:dyDescent="0.2">
      <c r="A525" s="434" t="s">
        <v>441</v>
      </c>
      <c r="B525" s="139" t="s">
        <v>451</v>
      </c>
      <c r="C525" s="3" t="s">
        <v>175</v>
      </c>
      <c r="D525" s="3" t="s">
        <v>521</v>
      </c>
      <c r="E525" s="1"/>
      <c r="F525" s="3" t="s">
        <v>434</v>
      </c>
      <c r="G525" s="188" t="s">
        <v>419</v>
      </c>
      <c r="H525" s="78">
        <v>61.81</v>
      </c>
      <c r="I525" s="78">
        <v>36.32</v>
      </c>
      <c r="J525" s="18" t="s">
        <v>27</v>
      </c>
      <c r="K525" s="18" t="s">
        <v>27</v>
      </c>
      <c r="L525" s="2"/>
      <c r="M525" s="18" t="s">
        <v>27</v>
      </c>
      <c r="N525" s="1"/>
      <c r="O525" s="18">
        <v>1.48</v>
      </c>
      <c r="P525" s="18">
        <v>0.05</v>
      </c>
      <c r="Q525" s="2"/>
      <c r="R525" s="18" t="s">
        <v>27</v>
      </c>
      <c r="S525" s="2"/>
      <c r="T525" s="18">
        <v>0.11</v>
      </c>
      <c r="U525" s="1"/>
      <c r="V525" s="1"/>
      <c r="W525" s="1"/>
      <c r="X525" s="407">
        <v>99.77</v>
      </c>
      <c r="Y525" s="74"/>
      <c r="Z525" s="118" t="s">
        <v>85</v>
      </c>
      <c r="AA525" s="1"/>
      <c r="AB525" s="501"/>
      <c r="AC525" s="18">
        <v>48.811632798514196</v>
      </c>
      <c r="AD525" s="18">
        <v>49.962568364173833</v>
      </c>
      <c r="AE525" s="18" t="s">
        <v>27</v>
      </c>
      <c r="AF525" s="18" t="s">
        <v>27</v>
      </c>
      <c r="AG525" s="18" t="s">
        <v>27</v>
      </c>
      <c r="AH525" s="18" t="s">
        <v>27</v>
      </c>
      <c r="AI525" s="18" t="s">
        <v>27</v>
      </c>
      <c r="AJ525" s="18">
        <v>1.1120423695005732</v>
      </c>
      <c r="AK525" s="18">
        <v>3.7416257175489791E-2</v>
      </c>
      <c r="AL525" s="18" t="s">
        <v>27</v>
      </c>
      <c r="AM525" s="18" t="s">
        <v>27</v>
      </c>
      <c r="AN525" s="18" t="s">
        <v>27</v>
      </c>
      <c r="AO525" s="18">
        <v>7.6340210635931577E-2</v>
      </c>
      <c r="AP525" s="18" t="s">
        <v>27</v>
      </c>
      <c r="AQ525" s="18" t="s">
        <v>27</v>
      </c>
      <c r="AR525" s="18">
        <v>100.00000000000003</v>
      </c>
      <c r="AS525" s="18"/>
      <c r="AT525" s="23" t="s">
        <v>131</v>
      </c>
      <c r="AU525" s="18" t="str">
        <f t="shared" si="61"/>
        <v>po</v>
      </c>
      <c r="AV525" s="44">
        <f t="shared" si="62"/>
        <v>0.97696404321590224</v>
      </c>
      <c r="AW525" s="86">
        <f t="shared" si="63"/>
        <v>1.0014983871747081</v>
      </c>
      <c r="AX525" s="62"/>
      <c r="AY525" s="62"/>
    </row>
    <row r="526" spans="1:51" x14ac:dyDescent="0.2">
      <c r="A526" s="434" t="s">
        <v>441</v>
      </c>
      <c r="B526" s="139" t="s">
        <v>451</v>
      </c>
      <c r="C526" s="3" t="s">
        <v>175</v>
      </c>
      <c r="D526" s="3" t="s">
        <v>521</v>
      </c>
      <c r="E526" s="1"/>
      <c r="F526" s="3" t="s">
        <v>434</v>
      </c>
      <c r="G526" s="188" t="s">
        <v>432</v>
      </c>
      <c r="H526" s="78">
        <v>59.24</v>
      </c>
      <c r="I526" s="78">
        <v>35.299999999999997</v>
      </c>
      <c r="J526" s="18">
        <v>0.56999999999999995</v>
      </c>
      <c r="K526" s="18" t="s">
        <v>27</v>
      </c>
      <c r="L526" s="2"/>
      <c r="M526" s="18" t="s">
        <v>27</v>
      </c>
      <c r="N526" s="1"/>
      <c r="O526" s="18">
        <v>2.12</v>
      </c>
      <c r="P526" s="18">
        <v>0.11</v>
      </c>
      <c r="Q526" s="2"/>
      <c r="R526" s="18">
        <v>0.75</v>
      </c>
      <c r="S526" s="2"/>
      <c r="T526" s="18">
        <v>0.08</v>
      </c>
      <c r="U526" s="1"/>
      <c r="V526" s="1"/>
      <c r="W526" s="1"/>
      <c r="X526" s="407">
        <v>98.169999999999987</v>
      </c>
      <c r="Y526" s="74"/>
      <c r="Z526" s="118" t="s">
        <v>85</v>
      </c>
      <c r="AA526" s="1"/>
      <c r="AB526" s="501"/>
      <c r="AC526" s="18">
        <v>47.098455595317056</v>
      </c>
      <c r="AD526" s="18">
        <v>48.88781707793239</v>
      </c>
      <c r="AE526" s="18">
        <v>0.9011390361390712</v>
      </c>
      <c r="AF526" s="18" t="s">
        <v>27</v>
      </c>
      <c r="AG526" s="18" t="s">
        <v>27</v>
      </c>
      <c r="AH526" s="18" t="s">
        <v>27</v>
      </c>
      <c r="AI526" s="18" t="s">
        <v>27</v>
      </c>
      <c r="AJ526" s="18">
        <v>1.6036976937593725</v>
      </c>
      <c r="AK526" s="18">
        <v>8.2872425034621958E-2</v>
      </c>
      <c r="AL526" s="18" t="s">
        <v>27</v>
      </c>
      <c r="AM526" s="18">
        <v>1.3701225643455746</v>
      </c>
      <c r="AN526" s="18" t="s">
        <v>27</v>
      </c>
      <c r="AO526" s="18">
        <v>5.5895607471928725E-2</v>
      </c>
      <c r="AP526" s="18" t="s">
        <v>27</v>
      </c>
      <c r="AQ526" s="18" t="s">
        <v>27</v>
      </c>
      <c r="AR526" s="18">
        <v>100.00000000000001</v>
      </c>
      <c r="AS526" s="18"/>
      <c r="AT526" s="23" t="s">
        <v>131</v>
      </c>
      <c r="AU526" s="18" t="str">
        <f t="shared" si="61"/>
        <v>po</v>
      </c>
      <c r="AV526" s="44">
        <f t="shared" si="62"/>
        <v>0.9633986217923598</v>
      </c>
      <c r="AW526" s="86">
        <f t="shared" si="63"/>
        <v>0.9990407475900458</v>
      </c>
      <c r="AX526" s="62"/>
      <c r="AY526" s="62"/>
    </row>
    <row r="527" spans="1:51" x14ac:dyDescent="0.2">
      <c r="A527" s="434" t="s">
        <v>441</v>
      </c>
      <c r="B527" s="139" t="s">
        <v>451</v>
      </c>
      <c r="C527" s="3" t="s">
        <v>175</v>
      </c>
      <c r="D527" s="3" t="s">
        <v>521</v>
      </c>
      <c r="E527" s="1"/>
      <c r="F527" s="3" t="s">
        <v>414</v>
      </c>
      <c r="G527" s="188" t="s">
        <v>393</v>
      </c>
      <c r="H527" s="78">
        <v>62.39</v>
      </c>
      <c r="I527" s="78">
        <v>35.21</v>
      </c>
      <c r="J527" s="18" t="s">
        <v>27</v>
      </c>
      <c r="K527" s="18" t="s">
        <v>27</v>
      </c>
      <c r="L527" s="2"/>
      <c r="M527" s="18" t="s">
        <v>27</v>
      </c>
      <c r="N527" s="1"/>
      <c r="O527" s="18">
        <v>1.2</v>
      </c>
      <c r="P527" s="18">
        <v>7.0000000000000007E-2</v>
      </c>
      <c r="Q527" s="2"/>
      <c r="R527" s="18">
        <v>0.04</v>
      </c>
      <c r="S527" s="2"/>
      <c r="T527" s="18" t="s">
        <v>27</v>
      </c>
      <c r="U527" s="1"/>
      <c r="V527" s="1"/>
      <c r="W527" s="1"/>
      <c r="X527" s="407">
        <v>98.91</v>
      </c>
      <c r="Y527" s="74"/>
      <c r="Z527" s="118" t="s">
        <v>85</v>
      </c>
      <c r="AA527" s="1"/>
      <c r="AB527" s="501"/>
      <c r="AC527" s="18">
        <v>49.902469044720711</v>
      </c>
      <c r="AD527" s="18">
        <v>49.057724179756654</v>
      </c>
      <c r="AE527" s="18" t="s">
        <v>27</v>
      </c>
      <c r="AF527" s="18" t="s">
        <v>27</v>
      </c>
      <c r="AG527" s="18" t="s">
        <v>27</v>
      </c>
      <c r="AH527" s="18" t="s">
        <v>27</v>
      </c>
      <c r="AI527" s="18" t="s">
        <v>27</v>
      </c>
      <c r="AJ527" s="18">
        <v>0.91323662734300648</v>
      </c>
      <c r="AK527" s="18">
        <v>5.3055551592918818E-2</v>
      </c>
      <c r="AL527" s="18" t="s">
        <v>27</v>
      </c>
      <c r="AM527" s="18">
        <v>7.3514596586699052E-2</v>
      </c>
      <c r="AN527" s="18" t="s">
        <v>27</v>
      </c>
      <c r="AO527" s="18" t="s">
        <v>27</v>
      </c>
      <c r="AP527" s="18" t="s">
        <v>27</v>
      </c>
      <c r="AQ527" s="18" t="s">
        <v>27</v>
      </c>
      <c r="AR527" s="18">
        <v>100</v>
      </c>
      <c r="AS527" s="18"/>
      <c r="AT527" s="23" t="s">
        <v>131</v>
      </c>
      <c r="AU527" s="18" t="str">
        <f t="shared" si="61"/>
        <v>po</v>
      </c>
      <c r="AV527" s="44">
        <f t="shared" si="62"/>
        <v>1.0172194058955681</v>
      </c>
      <c r="AW527" s="86">
        <f t="shared" si="63"/>
        <v>1.0369164504505755</v>
      </c>
      <c r="AX527" s="62"/>
      <c r="AY527" s="62"/>
    </row>
    <row r="528" spans="1:51" x14ac:dyDescent="0.2">
      <c r="A528" s="434" t="s">
        <v>441</v>
      </c>
      <c r="B528" s="139" t="s">
        <v>451</v>
      </c>
      <c r="C528" s="3" t="s">
        <v>175</v>
      </c>
      <c r="D528" s="3" t="s">
        <v>521</v>
      </c>
      <c r="E528" s="1"/>
      <c r="F528" s="3" t="s">
        <v>414</v>
      </c>
      <c r="G528" s="188" t="s">
        <v>420</v>
      </c>
      <c r="H528" s="78">
        <v>62.14</v>
      </c>
      <c r="I528" s="78">
        <v>35.72</v>
      </c>
      <c r="J528" s="18" t="s">
        <v>27</v>
      </c>
      <c r="K528" s="18" t="s">
        <v>27</v>
      </c>
      <c r="L528" s="2"/>
      <c r="M528" s="18" t="s">
        <v>27</v>
      </c>
      <c r="N528" s="1"/>
      <c r="O528" s="18">
        <v>1.32</v>
      </c>
      <c r="P528" s="18">
        <v>0.04</v>
      </c>
      <c r="Q528" s="2"/>
      <c r="R528" s="18">
        <v>0.02</v>
      </c>
      <c r="S528" s="2"/>
      <c r="T528" s="18">
        <v>0.1</v>
      </c>
      <c r="U528" s="1"/>
      <c r="V528" s="1"/>
      <c r="W528" s="1"/>
      <c r="X528" s="407">
        <v>99.339999999999989</v>
      </c>
      <c r="Y528" s="74"/>
      <c r="Z528" s="118" t="s">
        <v>85</v>
      </c>
      <c r="AA528" s="1"/>
      <c r="AB528" s="501"/>
      <c r="AC528" s="18">
        <v>49.399816936190334</v>
      </c>
      <c r="AD528" s="18">
        <v>49.465210846191255</v>
      </c>
      <c r="AE528" s="18" t="s">
        <v>27</v>
      </c>
      <c r="AF528" s="18" t="s">
        <v>27</v>
      </c>
      <c r="AG528" s="18" t="s">
        <v>27</v>
      </c>
      <c r="AH528" s="18" t="s">
        <v>27</v>
      </c>
      <c r="AI528" s="18" t="s">
        <v>27</v>
      </c>
      <c r="AJ528" s="18">
        <v>0.99844247687132515</v>
      </c>
      <c r="AK528" s="18">
        <v>3.0132823494990683E-2</v>
      </c>
      <c r="AL528" s="18" t="s">
        <v>27</v>
      </c>
      <c r="AM528" s="18">
        <v>3.6533444845093112E-2</v>
      </c>
      <c r="AN528" s="18" t="s">
        <v>27</v>
      </c>
      <c r="AO528" s="18">
        <v>6.9863472407007757E-2</v>
      </c>
      <c r="AP528" s="18" t="s">
        <v>27</v>
      </c>
      <c r="AQ528" s="18" t="s">
        <v>27</v>
      </c>
      <c r="AR528" s="18">
        <v>100</v>
      </c>
      <c r="AS528" s="18"/>
      <c r="AT528" s="23" t="s">
        <v>131</v>
      </c>
      <c r="AU528" s="18" t="str">
        <f t="shared" si="61"/>
        <v>po</v>
      </c>
      <c r="AV528" s="44">
        <f t="shared" si="62"/>
        <v>0.99867798177987643</v>
      </c>
      <c r="AW528" s="86">
        <f t="shared" si="63"/>
        <v>1.0208842708865546</v>
      </c>
      <c r="AX528" s="62"/>
      <c r="AY528" s="62"/>
    </row>
    <row r="529" spans="1:51" x14ac:dyDescent="0.2">
      <c r="A529" s="434" t="s">
        <v>441</v>
      </c>
      <c r="B529" s="139" t="s">
        <v>451</v>
      </c>
      <c r="C529" s="3" t="s">
        <v>175</v>
      </c>
      <c r="D529" s="3" t="s">
        <v>521</v>
      </c>
      <c r="E529" s="1"/>
      <c r="F529" s="3" t="s">
        <v>414</v>
      </c>
      <c r="G529" s="188" t="s">
        <v>244</v>
      </c>
      <c r="H529" s="78">
        <v>59.03</v>
      </c>
      <c r="I529" s="78">
        <v>33.93</v>
      </c>
      <c r="J529" s="18">
        <v>0.63</v>
      </c>
      <c r="K529" s="18" t="s">
        <v>27</v>
      </c>
      <c r="L529" s="2"/>
      <c r="M529" s="18" t="s">
        <v>27</v>
      </c>
      <c r="N529" s="1"/>
      <c r="O529" s="18">
        <v>3.05</v>
      </c>
      <c r="P529" s="18">
        <v>0.13</v>
      </c>
      <c r="Q529" s="2"/>
      <c r="R529" s="18">
        <v>0.98</v>
      </c>
      <c r="S529" s="2"/>
      <c r="T529" s="18">
        <v>0.15</v>
      </c>
      <c r="U529" s="1"/>
      <c r="V529" s="1"/>
      <c r="W529" s="1"/>
      <c r="X529" s="407">
        <v>97.9</v>
      </c>
      <c r="Y529" s="74"/>
      <c r="Z529" s="118" t="s">
        <v>85</v>
      </c>
      <c r="AA529" s="1"/>
      <c r="AB529" s="501"/>
      <c r="AC529" s="18">
        <v>47.301294087005708</v>
      </c>
      <c r="AD529" s="18">
        <v>47.360733803347784</v>
      </c>
      <c r="AE529" s="18">
        <v>1.0038437505795126</v>
      </c>
      <c r="AF529" s="18" t="s">
        <v>27</v>
      </c>
      <c r="AG529" s="18" t="s">
        <v>27</v>
      </c>
      <c r="AH529" s="18" t="s">
        <v>27</v>
      </c>
      <c r="AI529" s="18" t="s">
        <v>27</v>
      </c>
      <c r="AJ529" s="18">
        <v>2.3253862801044187</v>
      </c>
      <c r="AK529" s="18">
        <v>9.8711860465321349E-2</v>
      </c>
      <c r="AL529" s="18" t="s">
        <v>27</v>
      </c>
      <c r="AM529" s="18">
        <v>1.8044001466509876</v>
      </c>
      <c r="AN529" s="18" t="s">
        <v>27</v>
      </c>
      <c r="AO529" s="18">
        <v>0.10563007184624797</v>
      </c>
      <c r="AP529" s="18" t="s">
        <v>27</v>
      </c>
      <c r="AQ529" s="18" t="s">
        <v>27</v>
      </c>
      <c r="AR529" s="18">
        <v>99.999999999999986</v>
      </c>
      <c r="AS529" s="18"/>
      <c r="AT529" s="23" t="s">
        <v>131</v>
      </c>
      <c r="AU529" s="18" t="str">
        <f t="shared" si="61"/>
        <v>po</v>
      </c>
      <c r="AV529" s="44">
        <f t="shared" si="62"/>
        <v>0.99874495786765294</v>
      </c>
      <c r="AW529" s="86">
        <f t="shared" si="63"/>
        <v>1.0521589996120224</v>
      </c>
      <c r="AX529" s="62"/>
      <c r="AY529" s="62"/>
    </row>
    <row r="530" spans="1:51" x14ac:dyDescent="0.2">
      <c r="A530" s="434" t="s">
        <v>441</v>
      </c>
      <c r="B530" s="139" t="s">
        <v>451</v>
      </c>
      <c r="C530" s="3" t="s">
        <v>175</v>
      </c>
      <c r="D530" s="3" t="s">
        <v>521</v>
      </c>
      <c r="E530" s="1"/>
      <c r="F530" s="3" t="s">
        <v>414</v>
      </c>
      <c r="G530" s="188" t="s">
        <v>427</v>
      </c>
      <c r="H530" s="78">
        <v>59.79</v>
      </c>
      <c r="I530" s="78">
        <v>35.6</v>
      </c>
      <c r="J530" s="18">
        <v>0.04</v>
      </c>
      <c r="K530" s="18" t="s">
        <v>27</v>
      </c>
      <c r="L530" s="2"/>
      <c r="M530" s="18" t="s">
        <v>27</v>
      </c>
      <c r="N530" s="1"/>
      <c r="O530" s="18">
        <v>3.96</v>
      </c>
      <c r="P530" s="18">
        <v>0.15</v>
      </c>
      <c r="Q530" s="2"/>
      <c r="R530" s="18">
        <v>0.03</v>
      </c>
      <c r="S530" s="2"/>
      <c r="T530" s="18" t="s">
        <v>27</v>
      </c>
      <c r="U530" s="1"/>
      <c r="V530" s="1"/>
      <c r="W530" s="1"/>
      <c r="X530" s="407">
        <v>99.570000000000007</v>
      </c>
      <c r="Y530" s="74"/>
      <c r="Z530" s="118" t="s">
        <v>85</v>
      </c>
      <c r="AA530" s="1"/>
      <c r="AB530" s="501"/>
      <c r="AC530" s="18">
        <v>47.5045381211647</v>
      </c>
      <c r="AD530" s="18">
        <v>49.270942302342682</v>
      </c>
      <c r="AE530" s="18">
        <v>6.3196331521919155E-2</v>
      </c>
      <c r="AF530" s="18" t="s">
        <v>27</v>
      </c>
      <c r="AG530" s="18" t="s">
        <v>27</v>
      </c>
      <c r="AH530" s="18" t="s">
        <v>27</v>
      </c>
      <c r="AI530" s="18" t="s">
        <v>27</v>
      </c>
      <c r="AJ530" s="18">
        <v>2.9936206059232582</v>
      </c>
      <c r="AK530" s="18">
        <v>0.11293369850900031</v>
      </c>
      <c r="AL530" s="18" t="s">
        <v>27</v>
      </c>
      <c r="AM530" s="18">
        <v>5.4768940538437415E-2</v>
      </c>
      <c r="AN530" s="18" t="s">
        <v>27</v>
      </c>
      <c r="AO530" s="18" t="s">
        <v>27</v>
      </c>
      <c r="AP530" s="18" t="s">
        <v>27</v>
      </c>
      <c r="AQ530" s="18" t="s">
        <v>27</v>
      </c>
      <c r="AR530" s="18">
        <v>100</v>
      </c>
      <c r="AS530" s="18"/>
      <c r="AT530" s="23" t="s">
        <v>131</v>
      </c>
      <c r="AU530" s="18" t="str">
        <f t="shared" si="61"/>
        <v>po</v>
      </c>
      <c r="AV530" s="44">
        <f t="shared" si="62"/>
        <v>0.96414916990345456</v>
      </c>
      <c r="AW530" s="86">
        <f t="shared" si="63"/>
        <v>1.0271996040796354</v>
      </c>
      <c r="AX530" s="62"/>
      <c r="AY530" s="328" t="s">
        <v>509</v>
      </c>
    </row>
    <row r="531" spans="1:51" x14ac:dyDescent="0.2">
      <c r="A531" s="434" t="s">
        <v>441</v>
      </c>
      <c r="B531" s="139" t="s">
        <v>451</v>
      </c>
      <c r="C531" s="3" t="s">
        <v>175</v>
      </c>
      <c r="D531" s="3" t="s">
        <v>521</v>
      </c>
      <c r="E531" s="1"/>
      <c r="F531" s="3" t="s">
        <v>414</v>
      </c>
      <c r="G531" s="188" t="s">
        <v>418</v>
      </c>
      <c r="H531" s="78">
        <v>58.18</v>
      </c>
      <c r="I531" s="78">
        <v>35.14</v>
      </c>
      <c r="J531" s="18" t="s">
        <v>27</v>
      </c>
      <c r="K531" s="18" t="s">
        <v>27</v>
      </c>
      <c r="L531" s="2"/>
      <c r="M531" s="18" t="s">
        <v>27</v>
      </c>
      <c r="N531" s="1"/>
      <c r="O531" s="18">
        <v>5.0199999999999996</v>
      </c>
      <c r="P531" s="18">
        <v>0.22</v>
      </c>
      <c r="Q531" s="2"/>
      <c r="R531" s="18">
        <v>0.38</v>
      </c>
      <c r="S531" s="2"/>
      <c r="T531" s="18">
        <v>0.09</v>
      </c>
      <c r="U531" s="1"/>
      <c r="V531" s="1"/>
      <c r="W531" s="1"/>
      <c r="X531" s="407">
        <v>99.029999999999987</v>
      </c>
      <c r="Y531" s="74"/>
      <c r="Z531" s="118" t="s">
        <v>85</v>
      </c>
      <c r="AA531" s="1"/>
      <c r="AB531" s="501"/>
      <c r="AC531" s="18">
        <v>46.42180750439222</v>
      </c>
      <c r="AD531" s="18">
        <v>48.840984595204446</v>
      </c>
      <c r="AE531" s="18" t="s">
        <v>27</v>
      </c>
      <c r="AF531" s="18" t="s">
        <v>27</v>
      </c>
      <c r="AG531" s="18" t="s">
        <v>27</v>
      </c>
      <c r="AH531" s="18" t="s">
        <v>27</v>
      </c>
      <c r="AI531" s="18" t="s">
        <v>27</v>
      </c>
      <c r="AJ531" s="18">
        <v>3.8110712986898485</v>
      </c>
      <c r="AK531" s="18">
        <v>0.166340022550272</v>
      </c>
      <c r="AL531" s="18" t="s">
        <v>27</v>
      </c>
      <c r="AM531" s="18">
        <v>0.6966882160443042</v>
      </c>
      <c r="AN531" s="18" t="s">
        <v>27</v>
      </c>
      <c r="AO531" s="18">
        <v>6.3108363118912159E-2</v>
      </c>
      <c r="AP531" s="18" t="s">
        <v>27</v>
      </c>
      <c r="AQ531" s="18" t="s">
        <v>27</v>
      </c>
      <c r="AR531" s="18">
        <v>100.00000000000001</v>
      </c>
      <c r="AS531" s="18"/>
      <c r="AT531" s="23" t="s">
        <v>131</v>
      </c>
      <c r="AU531" s="18" t="str">
        <f t="shared" si="61"/>
        <v>po</v>
      </c>
      <c r="AV531" s="44">
        <f t="shared" si="62"/>
        <v>0.95046829807256261</v>
      </c>
      <c r="AW531" s="86">
        <f t="shared" si="63"/>
        <v>1.0331963535744528</v>
      </c>
      <c r="AX531" s="62"/>
      <c r="AY531" s="326">
        <f>COUNT(AV513:AV531)</f>
        <v>19</v>
      </c>
    </row>
    <row r="532" spans="1:51" x14ac:dyDescent="0.2">
      <c r="A532" s="434"/>
      <c r="B532" s="139"/>
      <c r="C532" s="3"/>
      <c r="D532" s="3"/>
      <c r="E532" s="1"/>
      <c r="F532" s="3"/>
      <c r="G532" s="188"/>
      <c r="H532" s="78"/>
      <c r="I532" s="78"/>
      <c r="J532" s="18"/>
      <c r="K532" s="18"/>
      <c r="L532" s="2"/>
      <c r="M532" s="18"/>
      <c r="N532" s="1"/>
      <c r="O532" s="18"/>
      <c r="P532" s="18"/>
      <c r="Q532" s="2"/>
      <c r="R532" s="18"/>
      <c r="S532" s="2"/>
      <c r="T532" s="18"/>
      <c r="U532" s="1"/>
      <c r="V532" s="1"/>
      <c r="W532" s="1"/>
      <c r="X532" s="407"/>
      <c r="Y532" s="74"/>
      <c r="Z532" s="118"/>
      <c r="AA532" s="1"/>
      <c r="AB532" s="501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23"/>
      <c r="AU532" s="18"/>
      <c r="AX532" s="62"/>
      <c r="AY532" s="62"/>
    </row>
    <row r="533" spans="1:51" x14ac:dyDescent="0.2">
      <c r="A533" s="417" t="s">
        <v>441</v>
      </c>
      <c r="B533" s="139" t="s">
        <v>451</v>
      </c>
      <c r="C533" s="3" t="s">
        <v>175</v>
      </c>
      <c r="D533" s="3" t="s">
        <v>521</v>
      </c>
      <c r="E533" s="1"/>
      <c r="F533" s="3" t="s">
        <v>416</v>
      </c>
      <c r="G533" s="188" t="s">
        <v>413</v>
      </c>
      <c r="H533" s="78">
        <v>62.22</v>
      </c>
      <c r="I533" s="78">
        <v>37.57</v>
      </c>
      <c r="J533" s="18">
        <v>0.06</v>
      </c>
      <c r="K533" s="18" t="s">
        <v>27</v>
      </c>
      <c r="L533" s="2"/>
      <c r="M533" s="18" t="s">
        <v>27</v>
      </c>
      <c r="N533" s="1"/>
      <c r="O533" s="18">
        <v>0.53</v>
      </c>
      <c r="P533" s="18">
        <v>0.03</v>
      </c>
      <c r="Q533" s="2"/>
      <c r="R533" s="18">
        <v>0.02</v>
      </c>
      <c r="S533" s="2"/>
      <c r="T533" s="18">
        <v>0.06</v>
      </c>
      <c r="U533" s="1"/>
      <c r="V533" s="1"/>
      <c r="W533" s="1"/>
      <c r="X533" s="407">
        <v>100.49</v>
      </c>
      <c r="Y533" s="74"/>
      <c r="Z533" s="118" t="s">
        <v>85</v>
      </c>
      <c r="AA533" s="1"/>
      <c r="AB533" s="501"/>
      <c r="AC533" s="18">
        <v>48.452073270670653</v>
      </c>
      <c r="AD533" s="18">
        <v>50.963339367966313</v>
      </c>
      <c r="AE533" s="18">
        <v>9.2909246904574985E-2</v>
      </c>
      <c r="AF533" s="18" t="s">
        <v>27</v>
      </c>
      <c r="AG533" s="18" t="s">
        <v>27</v>
      </c>
      <c r="AH533" s="18" t="s">
        <v>27</v>
      </c>
      <c r="AI533" s="18" t="s">
        <v>27</v>
      </c>
      <c r="AJ533" s="18">
        <v>0.39269308637089362</v>
      </c>
      <c r="AK533" s="18">
        <v>2.213754000363195E-2</v>
      </c>
      <c r="AL533" s="18" t="s">
        <v>27</v>
      </c>
      <c r="AM533" s="18">
        <v>3.5786472598037133E-2</v>
      </c>
      <c r="AN533" s="18" t="s">
        <v>27</v>
      </c>
      <c r="AO533" s="18">
        <v>4.1061015485917035E-2</v>
      </c>
      <c r="AP533" s="18" t="s">
        <v>27</v>
      </c>
      <c r="AQ533" s="18" t="s">
        <v>27</v>
      </c>
      <c r="AR533" s="18">
        <v>100.00000000000001</v>
      </c>
      <c r="AS533" s="18"/>
      <c r="AT533" s="281" t="s">
        <v>134</v>
      </c>
      <c r="AU533" s="18" t="str">
        <f t="shared" ref="AU533:AU564" si="64">Z533</f>
        <v>po</v>
      </c>
      <c r="AV533" s="44">
        <f t="shared" ref="AV533:AV595" si="65">AC533/AD533</f>
        <v>0.95072406697756251</v>
      </c>
      <c r="AW533" s="86">
        <f t="shared" ref="AW533:AW596" si="66">SUM(AC533,AJ533,AK533,AL533,AO533,AG533)/AD533</f>
        <v>0.9596695491126479</v>
      </c>
      <c r="AX533" s="62"/>
      <c r="AY533" s="62"/>
    </row>
    <row r="534" spans="1:51" x14ac:dyDescent="0.2">
      <c r="A534" s="417" t="s">
        <v>441</v>
      </c>
      <c r="B534" s="139" t="s">
        <v>451</v>
      </c>
      <c r="C534" s="3" t="s">
        <v>175</v>
      </c>
      <c r="D534" s="3" t="s">
        <v>521</v>
      </c>
      <c r="E534" s="1"/>
      <c r="F534" s="3" t="s">
        <v>434</v>
      </c>
      <c r="G534" s="188" t="s">
        <v>430</v>
      </c>
      <c r="H534" s="78">
        <v>60.51</v>
      </c>
      <c r="I534" s="78">
        <v>36.43</v>
      </c>
      <c r="J534" s="18">
        <v>0.71</v>
      </c>
      <c r="K534" s="18" t="s">
        <v>27</v>
      </c>
      <c r="L534" s="2"/>
      <c r="M534" s="18" t="s">
        <v>27</v>
      </c>
      <c r="N534" s="1"/>
      <c r="O534" s="18">
        <v>0.46</v>
      </c>
      <c r="P534" s="18">
        <v>0.02</v>
      </c>
      <c r="Q534" s="2"/>
      <c r="R534" s="18">
        <v>0.54</v>
      </c>
      <c r="S534" s="2"/>
      <c r="T534" s="18" t="s">
        <v>27</v>
      </c>
      <c r="U534" s="1"/>
      <c r="V534" s="1"/>
      <c r="W534" s="1"/>
      <c r="X534" s="407">
        <v>98.669999999999987</v>
      </c>
      <c r="Y534" s="74"/>
      <c r="Z534" s="118" t="s">
        <v>85</v>
      </c>
      <c r="AA534" s="1"/>
      <c r="AB534" s="501"/>
      <c r="AC534" s="18">
        <v>47.616313033915581</v>
      </c>
      <c r="AD534" s="18">
        <v>49.936960727624289</v>
      </c>
      <c r="AE534" s="18">
        <v>1.1109954781517413</v>
      </c>
      <c r="AF534" s="18" t="s">
        <v>27</v>
      </c>
      <c r="AG534" s="18" t="s">
        <v>27</v>
      </c>
      <c r="AH534" s="18" t="s">
        <v>27</v>
      </c>
      <c r="AI534" s="18" t="s">
        <v>27</v>
      </c>
      <c r="AJ534" s="18">
        <v>0.34441453440455005</v>
      </c>
      <c r="AK534" s="18">
        <v>1.4913663957094991E-2</v>
      </c>
      <c r="AL534" s="18" t="s">
        <v>27</v>
      </c>
      <c r="AM534" s="18">
        <v>0.97640256194675512</v>
      </c>
      <c r="AN534" s="18" t="s">
        <v>27</v>
      </c>
      <c r="AO534" s="18" t="s">
        <v>27</v>
      </c>
      <c r="AP534" s="18" t="s">
        <v>27</v>
      </c>
      <c r="AQ534" s="18" t="s">
        <v>27</v>
      </c>
      <c r="AR534" s="18">
        <v>100</v>
      </c>
      <c r="AS534" s="18"/>
      <c r="AT534" s="281" t="s">
        <v>134</v>
      </c>
      <c r="AU534" s="18" t="str">
        <f t="shared" si="64"/>
        <v>po</v>
      </c>
      <c r="AV534" s="44">
        <f t="shared" si="65"/>
        <v>0.95352845547876997</v>
      </c>
      <c r="AW534" s="86">
        <f t="shared" si="66"/>
        <v>0.96072409159930927</v>
      </c>
      <c r="AX534" s="62"/>
      <c r="AY534" s="62"/>
    </row>
    <row r="535" spans="1:51" x14ac:dyDescent="0.2">
      <c r="A535" s="417" t="s">
        <v>441</v>
      </c>
      <c r="B535" s="139" t="s">
        <v>451</v>
      </c>
      <c r="C535" s="3" t="s">
        <v>175</v>
      </c>
      <c r="D535" s="3" t="s">
        <v>521</v>
      </c>
      <c r="E535" s="1"/>
      <c r="F535" s="3" t="s">
        <v>416</v>
      </c>
      <c r="G535" s="188" t="s">
        <v>422</v>
      </c>
      <c r="H535" s="78">
        <v>63.24</v>
      </c>
      <c r="I535" s="78">
        <v>37.950000000000003</v>
      </c>
      <c r="J535" s="18">
        <v>0.04</v>
      </c>
      <c r="K535" s="18" t="s">
        <v>27</v>
      </c>
      <c r="L535" s="2"/>
      <c r="M535" s="18" t="s">
        <v>27</v>
      </c>
      <c r="N535" s="1"/>
      <c r="O535" s="18">
        <v>0.09</v>
      </c>
      <c r="P535" s="18" t="s">
        <v>27</v>
      </c>
      <c r="Q535" s="2"/>
      <c r="R535" s="18">
        <v>0.02</v>
      </c>
      <c r="S535" s="2"/>
      <c r="T535" s="18" t="s">
        <v>27</v>
      </c>
      <c r="U535" s="1"/>
      <c r="V535" s="1"/>
      <c r="W535" s="1"/>
      <c r="X535" s="407">
        <v>101.34</v>
      </c>
      <c r="Y535" s="74"/>
      <c r="Z535" s="118" t="s">
        <v>85</v>
      </c>
      <c r="AA535" s="1"/>
      <c r="AB535" s="501"/>
      <c r="AC535" s="18">
        <v>48.812144078128824</v>
      </c>
      <c r="AD535" s="18">
        <v>51.024895887588883</v>
      </c>
      <c r="AE535" s="18">
        <v>6.1393351932165545E-2</v>
      </c>
      <c r="AF535" s="18" t="s">
        <v>27</v>
      </c>
      <c r="AG535" s="18" t="s">
        <v>27</v>
      </c>
      <c r="AH535" s="18" t="s">
        <v>27</v>
      </c>
      <c r="AI535" s="18" t="s">
        <v>27</v>
      </c>
      <c r="AJ535" s="18">
        <v>6.6095753785631928E-2</v>
      </c>
      <c r="AK535" s="18" t="s">
        <v>27</v>
      </c>
      <c r="AL535" s="18" t="s">
        <v>27</v>
      </c>
      <c r="AM535" s="18">
        <v>3.547092856449427E-2</v>
      </c>
      <c r="AN535" s="18" t="s">
        <v>27</v>
      </c>
      <c r="AO535" s="18" t="s">
        <v>27</v>
      </c>
      <c r="AP535" s="18" t="s">
        <v>27</v>
      </c>
      <c r="AQ535" s="18" t="s">
        <v>27</v>
      </c>
      <c r="AR535" s="18">
        <v>100</v>
      </c>
      <c r="AS535" s="18"/>
      <c r="AT535" s="281" t="s">
        <v>134</v>
      </c>
      <c r="AU535" s="18" t="str">
        <f t="shared" si="64"/>
        <v>po</v>
      </c>
      <c r="AV535" s="44">
        <f t="shared" si="65"/>
        <v>0.95663387899242569</v>
      </c>
      <c r="AW535" s="86">
        <f t="shared" si="66"/>
        <v>0.95792924182729056</v>
      </c>
      <c r="AX535" s="62"/>
      <c r="AY535" s="62"/>
    </row>
    <row r="536" spans="1:51" x14ac:dyDescent="0.2">
      <c r="A536" s="417" t="s">
        <v>441</v>
      </c>
      <c r="B536" s="139" t="s">
        <v>451</v>
      </c>
      <c r="C536" s="3" t="s">
        <v>175</v>
      </c>
      <c r="D536" s="3" t="s">
        <v>521</v>
      </c>
      <c r="E536" s="1"/>
      <c r="F536" s="3" t="s">
        <v>416</v>
      </c>
      <c r="G536" s="188" t="s">
        <v>433</v>
      </c>
      <c r="H536" s="78">
        <v>62.98</v>
      </c>
      <c r="I536" s="78">
        <v>37.619999999999997</v>
      </c>
      <c r="J536" s="18">
        <v>0.06</v>
      </c>
      <c r="K536" s="18" t="s">
        <v>27</v>
      </c>
      <c r="L536" s="2"/>
      <c r="M536" s="18" t="s">
        <v>27</v>
      </c>
      <c r="N536" s="1"/>
      <c r="O536" s="18">
        <v>0.08</v>
      </c>
      <c r="P536" s="18" t="s">
        <v>27</v>
      </c>
      <c r="Q536" s="2"/>
      <c r="R536" s="18">
        <v>0.02</v>
      </c>
      <c r="S536" s="2"/>
      <c r="T536" s="18" t="s">
        <v>27</v>
      </c>
      <c r="U536" s="1"/>
      <c r="V536" s="1"/>
      <c r="W536" s="1"/>
      <c r="X536" s="407">
        <v>100.75999999999999</v>
      </c>
      <c r="Y536" s="74"/>
      <c r="Z536" s="118" t="s">
        <v>85</v>
      </c>
      <c r="AA536" s="1"/>
      <c r="AB536" s="501"/>
      <c r="AC536" s="18">
        <v>48.915237237916621</v>
      </c>
      <c r="AD536" s="18">
        <v>50.897285746310253</v>
      </c>
      <c r="AE536" s="18">
        <v>9.2665503361240062E-2</v>
      </c>
      <c r="AF536" s="18" t="s">
        <v>27</v>
      </c>
      <c r="AG536" s="18" t="s">
        <v>27</v>
      </c>
      <c r="AH536" s="18" t="s">
        <v>27</v>
      </c>
      <c r="AI536" s="18" t="s">
        <v>27</v>
      </c>
      <c r="AJ536" s="18">
        <v>5.9118924135639697E-2</v>
      </c>
      <c r="AK536" s="18" t="s">
        <v>27</v>
      </c>
      <c r="AL536" s="18" t="s">
        <v>27</v>
      </c>
      <c r="AM536" s="18">
        <v>3.5692588276238016E-2</v>
      </c>
      <c r="AN536" s="18" t="s">
        <v>27</v>
      </c>
      <c r="AO536" s="18" t="s">
        <v>27</v>
      </c>
      <c r="AP536" s="18" t="s">
        <v>27</v>
      </c>
      <c r="AQ536" s="18" t="s">
        <v>27</v>
      </c>
      <c r="AR536" s="18">
        <v>100</v>
      </c>
      <c r="AS536" s="18"/>
      <c r="AT536" s="281" t="s">
        <v>134</v>
      </c>
      <c r="AU536" s="18" t="str">
        <f t="shared" si="64"/>
        <v>po</v>
      </c>
      <c r="AV536" s="44">
        <f t="shared" si="65"/>
        <v>0.96105787412175869</v>
      </c>
      <c r="AW536" s="86">
        <f t="shared" si="66"/>
        <v>0.9622194080477583</v>
      </c>
      <c r="AX536" s="62"/>
      <c r="AY536" s="62"/>
    </row>
    <row r="537" spans="1:51" x14ac:dyDescent="0.2">
      <c r="A537" s="417" t="s">
        <v>441</v>
      </c>
      <c r="B537" s="139" t="s">
        <v>451</v>
      </c>
      <c r="C537" s="3" t="s">
        <v>175</v>
      </c>
      <c r="D537" s="3" t="s">
        <v>521</v>
      </c>
      <c r="E537" s="1"/>
      <c r="F537" s="3" t="s">
        <v>416</v>
      </c>
      <c r="G537" s="188" t="s">
        <v>428</v>
      </c>
      <c r="H537" s="78">
        <v>62.98</v>
      </c>
      <c r="I537" s="78">
        <v>37.61</v>
      </c>
      <c r="J537" s="18">
        <v>0.06</v>
      </c>
      <c r="K537" s="18" t="s">
        <v>27</v>
      </c>
      <c r="L537" s="2"/>
      <c r="M537" s="18" t="s">
        <v>27</v>
      </c>
      <c r="N537" s="1"/>
      <c r="O537" s="18">
        <v>0.08</v>
      </c>
      <c r="P537" s="18" t="s">
        <v>27</v>
      </c>
      <c r="Q537" s="2"/>
      <c r="R537" s="18">
        <v>0.02</v>
      </c>
      <c r="S537" s="2"/>
      <c r="T537" s="18" t="s">
        <v>27</v>
      </c>
      <c r="U537" s="1"/>
      <c r="V537" s="1"/>
      <c r="W537" s="1"/>
      <c r="X537" s="407">
        <v>100.75</v>
      </c>
      <c r="Y537" s="74"/>
      <c r="Z537" s="118" t="s">
        <v>85</v>
      </c>
      <c r="AA537" s="1"/>
      <c r="AB537" s="501"/>
      <c r="AC537" s="18">
        <v>48.921856030276039</v>
      </c>
      <c r="AD537" s="18">
        <v>50.890641586161379</v>
      </c>
      <c r="AE537" s="18">
        <v>9.2678042066156208E-2</v>
      </c>
      <c r="AF537" s="18" t="s">
        <v>27</v>
      </c>
      <c r="AG537" s="18" t="s">
        <v>27</v>
      </c>
      <c r="AH537" s="18" t="s">
        <v>27</v>
      </c>
      <c r="AI537" s="18" t="s">
        <v>27</v>
      </c>
      <c r="AJ537" s="18">
        <v>5.9126923603810798E-2</v>
      </c>
      <c r="AK537" s="18" t="s">
        <v>27</v>
      </c>
      <c r="AL537" s="18" t="s">
        <v>27</v>
      </c>
      <c r="AM537" s="18">
        <v>3.5697417892609322E-2</v>
      </c>
      <c r="AN537" s="18" t="s">
        <v>27</v>
      </c>
      <c r="AO537" s="18" t="s">
        <v>27</v>
      </c>
      <c r="AP537" s="18" t="s">
        <v>27</v>
      </c>
      <c r="AQ537" s="18" t="s">
        <v>27</v>
      </c>
      <c r="AR537" s="18">
        <v>99.999999999999986</v>
      </c>
      <c r="AS537" s="18"/>
      <c r="AT537" s="281" t="s">
        <v>134</v>
      </c>
      <c r="AU537" s="18" t="str">
        <f t="shared" si="64"/>
        <v>po</v>
      </c>
      <c r="AV537" s="44">
        <f t="shared" si="65"/>
        <v>0.961313406659414</v>
      </c>
      <c r="AW537" s="86">
        <f t="shared" si="66"/>
        <v>0.96247524942187368</v>
      </c>
      <c r="AX537" s="62"/>
      <c r="AY537" s="62"/>
    </row>
    <row r="538" spans="1:51" x14ac:dyDescent="0.2">
      <c r="A538" s="417" t="s">
        <v>441</v>
      </c>
      <c r="B538" s="139" t="s">
        <v>451</v>
      </c>
      <c r="C538" s="3" t="s">
        <v>175</v>
      </c>
      <c r="D538" s="3" t="s">
        <v>521</v>
      </c>
      <c r="E538" s="1"/>
      <c r="F538" s="3" t="s">
        <v>416</v>
      </c>
      <c r="G538" s="188" t="s">
        <v>244</v>
      </c>
      <c r="H538" s="78">
        <v>63.35</v>
      </c>
      <c r="I538" s="78">
        <v>37.75</v>
      </c>
      <c r="J538" s="18">
        <v>0.06</v>
      </c>
      <c r="K538" s="18" t="s">
        <v>27</v>
      </c>
      <c r="L538" s="2"/>
      <c r="M538" s="18" t="s">
        <v>27</v>
      </c>
      <c r="N538" s="1"/>
      <c r="O538" s="18">
        <v>0.11</v>
      </c>
      <c r="P538" s="18">
        <v>0.02</v>
      </c>
      <c r="Q538" s="2"/>
      <c r="R538" s="18">
        <v>0.05</v>
      </c>
      <c r="S538" s="2"/>
      <c r="T538" s="18" t="s">
        <v>27</v>
      </c>
      <c r="U538" s="1"/>
      <c r="V538" s="1"/>
      <c r="W538" s="1"/>
      <c r="X538" s="407">
        <v>101.33999999999999</v>
      </c>
      <c r="Y538" s="74"/>
      <c r="Z538" s="118" t="s">
        <v>85</v>
      </c>
      <c r="AA538" s="1"/>
      <c r="AB538" s="501"/>
      <c r="AC538" s="18">
        <v>48.931683282530244</v>
      </c>
      <c r="AD538" s="18">
        <v>50.791941814393979</v>
      </c>
      <c r="AE538" s="18">
        <v>9.2155257743948282E-2</v>
      </c>
      <c r="AF538" s="18" t="s">
        <v>27</v>
      </c>
      <c r="AG538" s="18" t="s">
        <v>27</v>
      </c>
      <c r="AH538" s="18" t="s">
        <v>27</v>
      </c>
      <c r="AI538" s="18" t="s">
        <v>27</v>
      </c>
      <c r="AJ538" s="18">
        <v>8.0840920339968605E-2</v>
      </c>
      <c r="AK538" s="18">
        <v>1.463859104678784E-2</v>
      </c>
      <c r="AL538" s="18" t="s">
        <v>27</v>
      </c>
      <c r="AM538" s="18">
        <v>8.8740133945065414E-2</v>
      </c>
      <c r="AN538" s="18" t="s">
        <v>27</v>
      </c>
      <c r="AO538" s="18" t="s">
        <v>27</v>
      </c>
      <c r="AP538" s="18" t="s">
        <v>27</v>
      </c>
      <c r="AQ538" s="18" t="s">
        <v>27</v>
      </c>
      <c r="AR538" s="18">
        <v>100</v>
      </c>
      <c r="AS538" s="18"/>
      <c r="AT538" s="281" t="s">
        <v>134</v>
      </c>
      <c r="AU538" s="18" t="str">
        <f t="shared" si="64"/>
        <v>po</v>
      </c>
      <c r="AV538" s="44">
        <f t="shared" si="65"/>
        <v>0.96337492788400236</v>
      </c>
      <c r="AW538" s="86">
        <f t="shared" si="66"/>
        <v>0.96525474401183742</v>
      </c>
      <c r="AX538" s="62"/>
      <c r="AY538" s="62"/>
    </row>
    <row r="539" spans="1:51" x14ac:dyDescent="0.2">
      <c r="A539" s="417" t="s">
        <v>441</v>
      </c>
      <c r="B539" s="139" t="s">
        <v>451</v>
      </c>
      <c r="C539" s="3" t="s">
        <v>175</v>
      </c>
      <c r="D539" s="3" t="s">
        <v>521</v>
      </c>
      <c r="E539" s="1"/>
      <c r="F539" s="3" t="s">
        <v>404</v>
      </c>
      <c r="G539" s="188" t="s">
        <v>418</v>
      </c>
      <c r="H539" s="78">
        <v>62.76</v>
      </c>
      <c r="I539" s="78">
        <v>37.299999999999997</v>
      </c>
      <c r="J539" s="18" t="s">
        <v>27</v>
      </c>
      <c r="K539" s="18" t="s">
        <v>27</v>
      </c>
      <c r="L539" s="2"/>
      <c r="M539" s="18">
        <v>0.06</v>
      </c>
      <c r="N539" s="1"/>
      <c r="O539" s="18">
        <v>0.22</v>
      </c>
      <c r="P539" s="18" t="s">
        <v>27</v>
      </c>
      <c r="Q539" s="2"/>
      <c r="R539" s="18" t="s">
        <v>27</v>
      </c>
      <c r="S539" s="2"/>
      <c r="T539" s="18" t="s">
        <v>27</v>
      </c>
      <c r="U539" s="1"/>
      <c r="V539" s="1"/>
      <c r="W539" s="1"/>
      <c r="X539" s="407">
        <v>100.34</v>
      </c>
      <c r="Y539" s="74"/>
      <c r="Z539" s="118" t="s">
        <v>85</v>
      </c>
      <c r="AA539" s="1"/>
      <c r="AB539" s="501"/>
      <c r="AC539" s="18">
        <v>49.029394057714313</v>
      </c>
      <c r="AD539" s="18">
        <v>50.759431173260928</v>
      </c>
      <c r="AE539" s="18" t="s">
        <v>27</v>
      </c>
      <c r="AF539" s="18" t="s">
        <v>27</v>
      </c>
      <c r="AG539" s="18" t="s">
        <v>27</v>
      </c>
      <c r="AH539" s="18">
        <v>4.7647080125036059E-2</v>
      </c>
      <c r="AI539" s="18" t="s">
        <v>27</v>
      </c>
      <c r="AJ539" s="18">
        <v>0.16352768889972608</v>
      </c>
      <c r="AK539" s="18" t="s">
        <v>27</v>
      </c>
      <c r="AL539" s="18" t="s">
        <v>27</v>
      </c>
      <c r="AM539" s="18" t="s">
        <v>27</v>
      </c>
      <c r="AN539" s="18" t="s">
        <v>27</v>
      </c>
      <c r="AO539" s="18" t="s">
        <v>27</v>
      </c>
      <c r="AP539" s="18" t="s">
        <v>27</v>
      </c>
      <c r="AQ539" s="18" t="s">
        <v>27</v>
      </c>
      <c r="AR539" s="18">
        <v>100</v>
      </c>
      <c r="AS539" s="18"/>
      <c r="AT539" s="281" t="s">
        <v>134</v>
      </c>
      <c r="AU539" s="18" t="str">
        <f t="shared" si="64"/>
        <v>po</v>
      </c>
      <c r="AV539" s="44">
        <f t="shared" si="65"/>
        <v>0.96591693256684952</v>
      </c>
      <c r="AW539" s="86">
        <f t="shared" si="66"/>
        <v>0.96913855434471274</v>
      </c>
      <c r="AX539" s="62"/>
      <c r="AY539" s="62"/>
    </row>
    <row r="540" spans="1:51" x14ac:dyDescent="0.2">
      <c r="A540" s="417" t="s">
        <v>441</v>
      </c>
      <c r="B540" s="139" t="s">
        <v>451</v>
      </c>
      <c r="C540" s="3" t="s">
        <v>175</v>
      </c>
      <c r="D540" s="3" t="s">
        <v>521</v>
      </c>
      <c r="E540" s="1"/>
      <c r="F540" s="3" t="s">
        <v>416</v>
      </c>
      <c r="G540" s="188" t="s">
        <v>409</v>
      </c>
      <c r="H540" s="78">
        <v>62.14</v>
      </c>
      <c r="I540" s="78">
        <v>36.86</v>
      </c>
      <c r="J540" s="18">
        <v>0.23</v>
      </c>
      <c r="K540" s="18" t="s">
        <v>27</v>
      </c>
      <c r="L540" s="2"/>
      <c r="M540" s="18" t="s">
        <v>27</v>
      </c>
      <c r="N540" s="1"/>
      <c r="O540" s="18">
        <v>0.67</v>
      </c>
      <c r="P540" s="18">
        <v>0.03</v>
      </c>
      <c r="Q540" s="2"/>
      <c r="R540" s="18">
        <v>0.23</v>
      </c>
      <c r="S540" s="2"/>
      <c r="T540" s="18" t="s">
        <v>27</v>
      </c>
      <c r="U540" s="1"/>
      <c r="V540" s="1"/>
      <c r="W540" s="1"/>
      <c r="X540" s="407">
        <v>100.16000000000001</v>
      </c>
      <c r="Y540" s="74"/>
      <c r="Z540" s="118" t="s">
        <v>85</v>
      </c>
      <c r="AA540" s="1"/>
      <c r="AB540" s="501"/>
      <c r="AC540" s="18">
        <v>48.546939333608663</v>
      </c>
      <c r="AD540" s="18">
        <v>50.162625642941983</v>
      </c>
      <c r="AE540" s="18">
        <v>0.3573088497104876</v>
      </c>
      <c r="AF540" s="18" t="s">
        <v>27</v>
      </c>
      <c r="AG540" s="18" t="s">
        <v>27</v>
      </c>
      <c r="AH540" s="18" t="s">
        <v>27</v>
      </c>
      <c r="AI540" s="18" t="s">
        <v>27</v>
      </c>
      <c r="AJ540" s="18">
        <v>0.49803565519258108</v>
      </c>
      <c r="AK540" s="18">
        <v>2.220943990619266E-2</v>
      </c>
      <c r="AL540" s="18" t="s">
        <v>27</v>
      </c>
      <c r="AM540" s="18">
        <v>0.41288107864011414</v>
      </c>
      <c r="AN540" s="18" t="s">
        <v>27</v>
      </c>
      <c r="AO540" s="18" t="s">
        <v>27</v>
      </c>
      <c r="AP540" s="18" t="s">
        <v>27</v>
      </c>
      <c r="AQ540" s="18" t="s">
        <v>27</v>
      </c>
      <c r="AR540" s="18">
        <v>100.00000000000001</v>
      </c>
      <c r="AS540" s="18"/>
      <c r="AT540" s="281" t="s">
        <v>134</v>
      </c>
      <c r="AU540" s="18" t="str">
        <f t="shared" si="64"/>
        <v>po</v>
      </c>
      <c r="AV540" s="44">
        <f t="shared" si="65"/>
        <v>0.96779103388977705</v>
      </c>
      <c r="AW540" s="86">
        <f t="shared" si="66"/>
        <v>0.97816220342946347</v>
      </c>
      <c r="AX540" s="62"/>
      <c r="AY540" s="62"/>
    </row>
    <row r="541" spans="1:51" x14ac:dyDescent="0.2">
      <c r="A541" s="417" t="s">
        <v>441</v>
      </c>
      <c r="B541" s="139" t="s">
        <v>451</v>
      </c>
      <c r="C541" s="3" t="s">
        <v>175</v>
      </c>
      <c r="D541" s="3" t="s">
        <v>521</v>
      </c>
      <c r="E541" s="1"/>
      <c r="F541" s="3" t="s">
        <v>421</v>
      </c>
      <c r="G541" s="188" t="s">
        <v>412</v>
      </c>
      <c r="H541" s="78">
        <v>62.72</v>
      </c>
      <c r="I541" s="78">
        <v>37.19</v>
      </c>
      <c r="J541" s="18">
        <v>0.16</v>
      </c>
      <c r="K541" s="18" t="s">
        <v>27</v>
      </c>
      <c r="L541" s="2"/>
      <c r="M541" s="18" t="s">
        <v>27</v>
      </c>
      <c r="N541" s="1"/>
      <c r="O541" s="18">
        <v>0.2</v>
      </c>
      <c r="P541" s="18" t="s">
        <v>27</v>
      </c>
      <c r="Q541" s="2"/>
      <c r="R541" s="18">
        <v>0.14000000000000001</v>
      </c>
      <c r="S541" s="2"/>
      <c r="T541" s="18" t="s">
        <v>27</v>
      </c>
      <c r="U541" s="1"/>
      <c r="V541" s="1"/>
      <c r="W541" s="1"/>
      <c r="X541" s="407">
        <v>100.41</v>
      </c>
      <c r="Y541" s="74"/>
      <c r="Z541" s="118" t="s">
        <v>85</v>
      </c>
      <c r="AA541" s="1"/>
      <c r="AB541" s="501"/>
      <c r="AC541" s="18">
        <v>48.872831747819482</v>
      </c>
      <c r="AD541" s="18">
        <v>50.480303314085596</v>
      </c>
      <c r="AE541" s="18">
        <v>0.24791726214913745</v>
      </c>
      <c r="AF541" s="18" t="s">
        <v>27</v>
      </c>
      <c r="AG541" s="18" t="s">
        <v>27</v>
      </c>
      <c r="AH541" s="18" t="s">
        <v>27</v>
      </c>
      <c r="AI541" s="18" t="s">
        <v>27</v>
      </c>
      <c r="AJ541" s="18">
        <v>0.14828133125267018</v>
      </c>
      <c r="AK541" s="18" t="s">
        <v>27</v>
      </c>
      <c r="AL541" s="18" t="s">
        <v>27</v>
      </c>
      <c r="AM541" s="18">
        <v>0.25066634469312993</v>
      </c>
      <c r="AN541" s="18" t="s">
        <v>27</v>
      </c>
      <c r="AO541" s="18" t="s">
        <v>27</v>
      </c>
      <c r="AP541" s="18" t="s">
        <v>27</v>
      </c>
      <c r="AQ541" s="18" t="s">
        <v>27</v>
      </c>
      <c r="AR541" s="18">
        <v>100.00000000000003</v>
      </c>
      <c r="AS541" s="18"/>
      <c r="AT541" s="281" t="s">
        <v>134</v>
      </c>
      <c r="AU541" s="18" t="str">
        <f t="shared" si="64"/>
        <v>po</v>
      </c>
      <c r="AV541" s="44">
        <f t="shared" si="65"/>
        <v>0.96815645983217424</v>
      </c>
      <c r="AW541" s="86">
        <f t="shared" si="66"/>
        <v>0.97109386950521182</v>
      </c>
      <c r="AX541" s="62"/>
      <c r="AY541" s="62"/>
    </row>
    <row r="542" spans="1:51" x14ac:dyDescent="0.2">
      <c r="A542" s="417" t="s">
        <v>441</v>
      </c>
      <c r="B542" s="139" t="s">
        <v>451</v>
      </c>
      <c r="C542" s="3" t="s">
        <v>175</v>
      </c>
      <c r="D542" s="3" t="s">
        <v>521</v>
      </c>
      <c r="E542" s="1"/>
      <c r="F542" s="3" t="s">
        <v>416</v>
      </c>
      <c r="G542" s="188" t="s">
        <v>427</v>
      </c>
      <c r="H542" s="78">
        <v>62.14</v>
      </c>
      <c r="I542" s="78">
        <v>36.74</v>
      </c>
      <c r="J542" s="18">
        <v>0.04</v>
      </c>
      <c r="K542" s="18" t="s">
        <v>27</v>
      </c>
      <c r="L542" s="2"/>
      <c r="M542" s="18" t="s">
        <v>27</v>
      </c>
      <c r="N542" s="1"/>
      <c r="O542" s="18">
        <v>0.34</v>
      </c>
      <c r="P542" s="18">
        <v>0.02</v>
      </c>
      <c r="Q542" s="2"/>
      <c r="R542" s="18" t="s">
        <v>27</v>
      </c>
      <c r="S542" s="2"/>
      <c r="T542" s="18">
        <v>0.06</v>
      </c>
      <c r="U542" s="1"/>
      <c r="V542" s="1"/>
      <c r="W542" s="1"/>
      <c r="X542" s="407">
        <v>99.34</v>
      </c>
      <c r="Y542" s="74"/>
      <c r="Z542" s="118" t="s">
        <v>85</v>
      </c>
      <c r="AA542" s="1"/>
      <c r="AB542" s="501"/>
      <c r="AC542" s="18">
        <v>49.078392902170627</v>
      </c>
      <c r="AD542" s="18">
        <v>50.546671190990743</v>
      </c>
      <c r="AE542" s="18">
        <v>6.2820936510476821E-2</v>
      </c>
      <c r="AF542" s="18" t="s">
        <v>27</v>
      </c>
      <c r="AG542" s="18" t="s">
        <v>27</v>
      </c>
      <c r="AH542" s="18" t="s">
        <v>27</v>
      </c>
      <c r="AI542" s="18" t="s">
        <v>27</v>
      </c>
      <c r="AJ542" s="18">
        <v>0.25550124951292591</v>
      </c>
      <c r="AK542" s="18">
        <v>1.4968380881341786E-2</v>
      </c>
      <c r="AL542" s="18" t="s">
        <v>27</v>
      </c>
      <c r="AM542" s="18" t="s">
        <v>27</v>
      </c>
      <c r="AN542" s="18" t="s">
        <v>27</v>
      </c>
      <c r="AO542" s="18">
        <v>4.1645339933911597E-2</v>
      </c>
      <c r="AP542" s="18" t="s">
        <v>27</v>
      </c>
      <c r="AQ542" s="18" t="s">
        <v>27</v>
      </c>
      <c r="AR542" s="18">
        <v>100.00000000000003</v>
      </c>
      <c r="AS542" s="18"/>
      <c r="AT542" s="281" t="s">
        <v>134</v>
      </c>
      <c r="AU542" s="18" t="str">
        <f t="shared" si="64"/>
        <v>po</v>
      </c>
      <c r="AV542" s="44">
        <f t="shared" si="65"/>
        <v>0.97095202801244374</v>
      </c>
      <c r="AW542" s="86">
        <f t="shared" si="66"/>
        <v>0.97712681584661887</v>
      </c>
      <c r="AX542" s="62"/>
      <c r="AY542" s="62"/>
    </row>
    <row r="543" spans="1:51" x14ac:dyDescent="0.2">
      <c r="A543" s="417" t="s">
        <v>441</v>
      </c>
      <c r="B543" s="139" t="s">
        <v>451</v>
      </c>
      <c r="C543" s="3" t="s">
        <v>175</v>
      </c>
      <c r="D543" s="3" t="s">
        <v>521</v>
      </c>
      <c r="E543" s="1"/>
      <c r="F543" s="3" t="s">
        <v>421</v>
      </c>
      <c r="G543" s="188" t="s">
        <v>396</v>
      </c>
      <c r="H543" s="78">
        <v>63.23</v>
      </c>
      <c r="I543" s="78">
        <v>37.340000000000003</v>
      </c>
      <c r="J543" s="18" t="s">
        <v>27</v>
      </c>
      <c r="K543" s="18" t="s">
        <v>27</v>
      </c>
      <c r="L543" s="2"/>
      <c r="M543" s="18" t="s">
        <v>27</v>
      </c>
      <c r="N543" s="1"/>
      <c r="O543" s="18">
        <v>0.06</v>
      </c>
      <c r="P543" s="18" t="s">
        <v>27</v>
      </c>
      <c r="Q543" s="2"/>
      <c r="R543" s="18">
        <v>0.02</v>
      </c>
      <c r="S543" s="2"/>
      <c r="T543" s="18" t="s">
        <v>27</v>
      </c>
      <c r="U543" s="1"/>
      <c r="V543" s="1"/>
      <c r="W543" s="1"/>
      <c r="X543" s="407">
        <v>100.64999999999999</v>
      </c>
      <c r="Y543" s="74"/>
      <c r="Z543" s="118" t="s">
        <v>85</v>
      </c>
      <c r="AA543" s="1"/>
      <c r="AB543" s="501"/>
      <c r="AC543" s="18">
        <v>49.25327397850586</v>
      </c>
      <c r="AD543" s="18">
        <v>50.666459785370868</v>
      </c>
      <c r="AE543" s="18" t="s">
        <v>27</v>
      </c>
      <c r="AF543" s="18" t="s">
        <v>27</v>
      </c>
      <c r="AG543" s="18" t="s">
        <v>27</v>
      </c>
      <c r="AH543" s="18" t="s">
        <v>27</v>
      </c>
      <c r="AI543" s="18" t="s">
        <v>27</v>
      </c>
      <c r="AJ543" s="18">
        <v>4.4469085677495052E-2</v>
      </c>
      <c r="AK543" s="18" t="s">
        <v>27</v>
      </c>
      <c r="AL543" s="18" t="s">
        <v>27</v>
      </c>
      <c r="AM543" s="18">
        <v>3.5797150445790654E-2</v>
      </c>
      <c r="AN543" s="18" t="s">
        <v>27</v>
      </c>
      <c r="AO543" s="18" t="s">
        <v>27</v>
      </c>
      <c r="AP543" s="18" t="s">
        <v>27</v>
      </c>
      <c r="AQ543" s="18" t="s">
        <v>27</v>
      </c>
      <c r="AR543" s="18">
        <v>100.00000000000001</v>
      </c>
      <c r="AS543" s="18"/>
      <c r="AT543" s="281" t="s">
        <v>134</v>
      </c>
      <c r="AU543" s="18" t="str">
        <f t="shared" si="64"/>
        <v>po</v>
      </c>
      <c r="AV543" s="44">
        <f t="shared" si="65"/>
        <v>0.97210806097660207</v>
      </c>
      <c r="AW543" s="86">
        <f t="shared" si="66"/>
        <v>0.97298574388292458</v>
      </c>
      <c r="AX543" s="62"/>
      <c r="AY543" s="62"/>
    </row>
    <row r="544" spans="1:51" x14ac:dyDescent="0.2">
      <c r="A544" s="417" t="s">
        <v>441</v>
      </c>
      <c r="B544" s="139" t="s">
        <v>451</v>
      </c>
      <c r="C544" s="3" t="s">
        <v>175</v>
      </c>
      <c r="D544" s="3" t="s">
        <v>521</v>
      </c>
      <c r="E544" s="1"/>
      <c r="F544" s="3" t="s">
        <v>416</v>
      </c>
      <c r="G544" s="188" t="s">
        <v>429</v>
      </c>
      <c r="H544" s="78">
        <v>62.33</v>
      </c>
      <c r="I544" s="78">
        <v>36.729999999999997</v>
      </c>
      <c r="J544" s="18">
        <v>0.56999999999999995</v>
      </c>
      <c r="K544" s="18" t="s">
        <v>27</v>
      </c>
      <c r="L544" s="2"/>
      <c r="M544" s="18">
        <v>0.06</v>
      </c>
      <c r="N544" s="1"/>
      <c r="O544" s="18">
        <v>0.06</v>
      </c>
      <c r="P544" s="18" t="s">
        <v>27</v>
      </c>
      <c r="Q544" s="2"/>
      <c r="R544" s="18">
        <v>0.67</v>
      </c>
      <c r="S544" s="2"/>
      <c r="T544" s="18" t="s">
        <v>27</v>
      </c>
      <c r="U544" s="1"/>
      <c r="V544" s="1"/>
      <c r="W544" s="1"/>
      <c r="X544" s="407">
        <v>100.42</v>
      </c>
      <c r="Y544" s="74"/>
      <c r="Z544" s="118" t="s">
        <v>85</v>
      </c>
      <c r="AA544" s="1"/>
      <c r="AB544" s="501"/>
      <c r="AC544" s="18">
        <v>48.279411075032691</v>
      </c>
      <c r="AD544" s="18">
        <v>49.558720927624002</v>
      </c>
      <c r="AE544" s="18">
        <v>0.87794037814278525</v>
      </c>
      <c r="AF544" s="18" t="s">
        <v>27</v>
      </c>
      <c r="AG544" s="18" t="s">
        <v>27</v>
      </c>
      <c r="AH544" s="18">
        <v>4.7241919752145443E-2</v>
      </c>
      <c r="AI544" s="18" t="s">
        <v>27</v>
      </c>
      <c r="AJ544" s="18">
        <v>4.4219223751620566E-2</v>
      </c>
      <c r="AK544" s="18" t="s">
        <v>27</v>
      </c>
      <c r="AL544" s="18" t="s">
        <v>27</v>
      </c>
      <c r="AM544" s="18">
        <v>1.1924664756967687</v>
      </c>
      <c r="AN544" s="18" t="s">
        <v>27</v>
      </c>
      <c r="AO544" s="18" t="s">
        <v>27</v>
      </c>
      <c r="AP544" s="18" t="s">
        <v>27</v>
      </c>
      <c r="AQ544" s="18" t="s">
        <v>27</v>
      </c>
      <c r="AR544" s="18">
        <v>100</v>
      </c>
      <c r="AS544" s="18"/>
      <c r="AT544" s="281" t="s">
        <v>134</v>
      </c>
      <c r="AU544" s="18" t="str">
        <f t="shared" si="64"/>
        <v>po</v>
      </c>
      <c r="AV544" s="44">
        <f t="shared" si="65"/>
        <v>0.97418597920516092</v>
      </c>
      <c r="AW544" s="86">
        <f t="shared" si="66"/>
        <v>0.9750782383862685</v>
      </c>
      <c r="AX544" s="62"/>
      <c r="AY544" s="62"/>
    </row>
    <row r="545" spans="1:51" x14ac:dyDescent="0.2">
      <c r="A545" s="417" t="s">
        <v>441</v>
      </c>
      <c r="B545" s="139" t="s">
        <v>451</v>
      </c>
      <c r="C545" s="3" t="s">
        <v>175</v>
      </c>
      <c r="D545" s="3" t="s">
        <v>521</v>
      </c>
      <c r="E545" s="1"/>
      <c r="F545" s="3" t="s">
        <v>434</v>
      </c>
      <c r="G545" s="188" t="s">
        <v>418</v>
      </c>
      <c r="H545" s="78">
        <v>62.96</v>
      </c>
      <c r="I545" s="78">
        <v>37.04</v>
      </c>
      <c r="J545" s="18" t="s">
        <v>27</v>
      </c>
      <c r="K545" s="18" t="s">
        <v>27</v>
      </c>
      <c r="L545" s="2"/>
      <c r="M545" s="18" t="s">
        <v>27</v>
      </c>
      <c r="N545" s="1"/>
      <c r="O545" s="18">
        <v>0.06</v>
      </c>
      <c r="P545" s="18" t="s">
        <v>27</v>
      </c>
      <c r="Q545" s="2"/>
      <c r="R545" s="18" t="s">
        <v>27</v>
      </c>
      <c r="S545" s="2"/>
      <c r="T545" s="18" t="s">
        <v>27</v>
      </c>
      <c r="U545" s="1"/>
      <c r="V545" s="1"/>
      <c r="W545" s="1"/>
      <c r="X545" s="407">
        <v>100.06</v>
      </c>
      <c r="Y545" s="74"/>
      <c r="Z545" s="118" t="s">
        <v>85</v>
      </c>
      <c r="AA545" s="1"/>
      <c r="AB545" s="501"/>
      <c r="AC545" s="18">
        <v>49.365402906706009</v>
      </c>
      <c r="AD545" s="18">
        <v>50.589835633239979</v>
      </c>
      <c r="AE545" s="18" t="s">
        <v>27</v>
      </c>
      <c r="AF545" s="18" t="s">
        <v>27</v>
      </c>
      <c r="AG545" s="18" t="s">
        <v>27</v>
      </c>
      <c r="AH545" s="18" t="s">
        <v>27</v>
      </c>
      <c r="AI545" s="18" t="s">
        <v>27</v>
      </c>
      <c r="AJ545" s="18">
        <v>4.4761460054020076E-2</v>
      </c>
      <c r="AK545" s="18" t="s">
        <v>27</v>
      </c>
      <c r="AL545" s="18" t="s">
        <v>27</v>
      </c>
      <c r="AM545" s="18" t="s">
        <v>27</v>
      </c>
      <c r="AN545" s="18" t="s">
        <v>27</v>
      </c>
      <c r="AO545" s="18" t="s">
        <v>27</v>
      </c>
      <c r="AP545" s="18" t="s">
        <v>27</v>
      </c>
      <c r="AQ545" s="18" t="s">
        <v>27</v>
      </c>
      <c r="AR545" s="18">
        <v>100</v>
      </c>
      <c r="AS545" s="18"/>
      <c r="AT545" s="281" t="s">
        <v>134</v>
      </c>
      <c r="AU545" s="18" t="str">
        <f t="shared" si="64"/>
        <v>po</v>
      </c>
      <c r="AV545" s="44">
        <f t="shared" si="65"/>
        <v>0.97579686292300472</v>
      </c>
      <c r="AW545" s="86">
        <f t="shared" si="66"/>
        <v>0.97668165449217537</v>
      </c>
      <c r="AX545" s="62"/>
      <c r="AY545" s="62"/>
    </row>
    <row r="546" spans="1:51" x14ac:dyDescent="0.2">
      <c r="A546" s="417" t="s">
        <v>441</v>
      </c>
      <c r="B546" s="139" t="s">
        <v>451</v>
      </c>
      <c r="C546" s="3" t="s">
        <v>175</v>
      </c>
      <c r="D546" s="3" t="s">
        <v>521</v>
      </c>
      <c r="E546" s="1"/>
      <c r="F546" s="3" t="s">
        <v>416</v>
      </c>
      <c r="G546" s="188" t="s">
        <v>405</v>
      </c>
      <c r="H546" s="78">
        <v>63.27</v>
      </c>
      <c r="I546" s="78">
        <v>37.19</v>
      </c>
      <c r="J546" s="18">
        <v>7.0000000000000007E-2</v>
      </c>
      <c r="K546" s="18" t="s">
        <v>27</v>
      </c>
      <c r="L546" s="2"/>
      <c r="M546" s="18" t="s">
        <v>27</v>
      </c>
      <c r="N546" s="1"/>
      <c r="O546" s="18">
        <v>7.0000000000000007E-2</v>
      </c>
      <c r="P546" s="18" t="s">
        <v>27</v>
      </c>
      <c r="Q546" s="2"/>
      <c r="R546" s="18">
        <v>0.05</v>
      </c>
      <c r="S546" s="2"/>
      <c r="T546" s="18" t="s">
        <v>27</v>
      </c>
      <c r="U546" s="1"/>
      <c r="V546" s="1"/>
      <c r="W546" s="1"/>
      <c r="X546" s="407">
        <v>100.64999999999999</v>
      </c>
      <c r="Y546" s="74"/>
      <c r="Z546" s="118" t="s">
        <v>85</v>
      </c>
      <c r="AA546" s="1"/>
      <c r="AB546" s="501"/>
      <c r="AC546" s="18">
        <v>49.285833037305572</v>
      </c>
      <c r="AD546" s="18">
        <v>50.46435992249323</v>
      </c>
      <c r="AE546" s="18">
        <v>0.10842954564346827</v>
      </c>
      <c r="AF546" s="18" t="s">
        <v>27</v>
      </c>
      <c r="AG546" s="18" t="s">
        <v>27</v>
      </c>
      <c r="AH546" s="18" t="s">
        <v>27</v>
      </c>
      <c r="AI546" s="18" t="s">
        <v>27</v>
      </c>
      <c r="AJ546" s="18">
        <v>5.1882074642995012E-2</v>
      </c>
      <c r="AK546" s="18" t="s">
        <v>27</v>
      </c>
      <c r="AL546" s="18" t="s">
        <v>27</v>
      </c>
      <c r="AM546" s="18">
        <v>8.9495419914745453E-2</v>
      </c>
      <c r="AN546" s="18" t="s">
        <v>27</v>
      </c>
      <c r="AO546" s="18" t="s">
        <v>27</v>
      </c>
      <c r="AP546" s="18" t="s">
        <v>27</v>
      </c>
      <c r="AQ546" s="18" t="s">
        <v>27</v>
      </c>
      <c r="AR546" s="18">
        <v>100</v>
      </c>
      <c r="AS546" s="18"/>
      <c r="AT546" s="281" t="s">
        <v>134</v>
      </c>
      <c r="AU546" s="18" t="str">
        <f t="shared" si="64"/>
        <v>po</v>
      </c>
      <c r="AV546" s="44">
        <f t="shared" si="65"/>
        <v>0.97664635225736096</v>
      </c>
      <c r="AW546" s="86">
        <f t="shared" si="66"/>
        <v>0.97767444564292416</v>
      </c>
      <c r="AX546" s="62"/>
      <c r="AY546" s="62"/>
    </row>
    <row r="547" spans="1:51" x14ac:dyDescent="0.2">
      <c r="A547" s="417" t="s">
        <v>441</v>
      </c>
      <c r="B547" s="139" t="s">
        <v>451</v>
      </c>
      <c r="C547" s="3" t="s">
        <v>175</v>
      </c>
      <c r="D547" s="3" t="s">
        <v>521</v>
      </c>
      <c r="E547" s="1"/>
      <c r="F547" s="3" t="s">
        <v>421</v>
      </c>
      <c r="G547" s="188" t="s">
        <v>419</v>
      </c>
      <c r="H547" s="78">
        <v>62.81</v>
      </c>
      <c r="I547" s="78">
        <v>36.89</v>
      </c>
      <c r="J547" s="18">
        <v>0.04</v>
      </c>
      <c r="K547" s="18" t="s">
        <v>27</v>
      </c>
      <c r="L547" s="2"/>
      <c r="M547" s="18" t="s">
        <v>27</v>
      </c>
      <c r="N547" s="1"/>
      <c r="O547" s="18">
        <v>0.5</v>
      </c>
      <c r="P547" s="18" t="s">
        <v>27</v>
      </c>
      <c r="Q547" s="2"/>
      <c r="R547" s="18" t="s">
        <v>27</v>
      </c>
      <c r="S547" s="2"/>
      <c r="T547" s="18">
        <v>0.08</v>
      </c>
      <c r="U547" s="1"/>
      <c r="V547" s="1"/>
      <c r="W547" s="1"/>
      <c r="X547" s="407">
        <v>100.32000000000001</v>
      </c>
      <c r="Y547" s="74"/>
      <c r="Z547" s="118" t="s">
        <v>85</v>
      </c>
      <c r="AA547" s="1"/>
      <c r="AB547" s="501"/>
      <c r="AC547" s="18">
        <v>49.187165095530297</v>
      </c>
      <c r="AD547" s="18">
        <v>50.322936810564158</v>
      </c>
      <c r="AE547" s="18">
        <v>6.2288564396647636E-2</v>
      </c>
      <c r="AF547" s="18" t="s">
        <v>27</v>
      </c>
      <c r="AG547" s="18" t="s">
        <v>27</v>
      </c>
      <c r="AH547" s="18" t="s">
        <v>27</v>
      </c>
      <c r="AI547" s="18" t="s">
        <v>27</v>
      </c>
      <c r="AJ547" s="18">
        <v>0.37255297071635241</v>
      </c>
      <c r="AK547" s="18" t="s">
        <v>27</v>
      </c>
      <c r="AL547" s="18" t="s">
        <v>27</v>
      </c>
      <c r="AM547" s="18" t="s">
        <v>27</v>
      </c>
      <c r="AN547" s="18" t="s">
        <v>27</v>
      </c>
      <c r="AO547" s="18">
        <v>5.5056558792542495E-2</v>
      </c>
      <c r="AP547" s="18" t="s">
        <v>27</v>
      </c>
      <c r="AQ547" s="18" t="s">
        <v>27</v>
      </c>
      <c r="AR547" s="18">
        <v>100.00000000000001</v>
      </c>
      <c r="AS547" s="18"/>
      <c r="AT547" s="281" t="s">
        <v>134</v>
      </c>
      <c r="AU547" s="18" t="str">
        <f t="shared" si="64"/>
        <v>po</v>
      </c>
      <c r="AV547" s="44">
        <f t="shared" si="65"/>
        <v>0.9774303371977402</v>
      </c>
      <c r="AW547" s="86">
        <f t="shared" si="66"/>
        <v>0.98592764591242399</v>
      </c>
      <c r="AX547" s="62"/>
      <c r="AY547" s="62"/>
    </row>
    <row r="548" spans="1:51" x14ac:dyDescent="0.2">
      <c r="A548" s="417" t="s">
        <v>441</v>
      </c>
      <c r="B548" s="139" t="s">
        <v>451</v>
      </c>
      <c r="C548" s="3" t="s">
        <v>175</v>
      </c>
      <c r="D548" s="3" t="s">
        <v>521</v>
      </c>
      <c r="E548" s="1"/>
      <c r="F548" s="3" t="s">
        <v>416</v>
      </c>
      <c r="G548" s="188" t="s">
        <v>417</v>
      </c>
      <c r="H548" s="78">
        <v>63.39</v>
      </c>
      <c r="I548" s="78">
        <v>37.200000000000003</v>
      </c>
      <c r="J548" s="18">
        <v>0.06</v>
      </c>
      <c r="K548" s="18" t="s">
        <v>27</v>
      </c>
      <c r="L548" s="2"/>
      <c r="M548" s="18" t="s">
        <v>27</v>
      </c>
      <c r="N548" s="1"/>
      <c r="O548" s="18">
        <v>0.06</v>
      </c>
      <c r="P548" s="18" t="s">
        <v>27</v>
      </c>
      <c r="Q548" s="2"/>
      <c r="R548" s="18" t="s">
        <v>27</v>
      </c>
      <c r="S548" s="2"/>
      <c r="T548" s="18" t="s">
        <v>27</v>
      </c>
      <c r="U548" s="1"/>
      <c r="V548" s="1"/>
      <c r="W548" s="1"/>
      <c r="X548" s="407">
        <v>100.71000000000001</v>
      </c>
      <c r="Y548" s="74"/>
      <c r="Z548" s="118" t="s">
        <v>85</v>
      </c>
      <c r="AA548" s="1"/>
      <c r="AB548" s="501"/>
      <c r="AC548" s="18">
        <v>49.381952420626838</v>
      </c>
      <c r="AD548" s="18">
        <v>50.480630266499794</v>
      </c>
      <c r="AE548" s="18">
        <v>9.2944583628935595E-2</v>
      </c>
      <c r="AF548" s="18" t="s">
        <v>27</v>
      </c>
      <c r="AG548" s="18" t="s">
        <v>27</v>
      </c>
      <c r="AH548" s="18" t="s">
        <v>27</v>
      </c>
      <c r="AI548" s="18" t="s">
        <v>27</v>
      </c>
      <c r="AJ548" s="18">
        <v>4.4472729244429979E-2</v>
      </c>
      <c r="AK548" s="18" t="s">
        <v>27</v>
      </c>
      <c r="AL548" s="18" t="s">
        <v>27</v>
      </c>
      <c r="AM548" s="18" t="s">
        <v>27</v>
      </c>
      <c r="AN548" s="18" t="s">
        <v>27</v>
      </c>
      <c r="AO548" s="18" t="s">
        <v>27</v>
      </c>
      <c r="AP548" s="18" t="s">
        <v>27</v>
      </c>
      <c r="AQ548" s="18" t="s">
        <v>27</v>
      </c>
      <c r="AR548" s="18">
        <v>100</v>
      </c>
      <c r="AS548" s="18"/>
      <c r="AT548" s="281" t="s">
        <v>134</v>
      </c>
      <c r="AU548" s="18" t="str">
        <f t="shared" si="64"/>
        <v>po</v>
      </c>
      <c r="AV548" s="44">
        <f t="shared" si="65"/>
        <v>0.97823565513994648</v>
      </c>
      <c r="AW548" s="86">
        <f t="shared" si="66"/>
        <v>0.979116641153981</v>
      </c>
      <c r="AX548" s="62"/>
      <c r="AY548" s="62"/>
    </row>
    <row r="549" spans="1:51" x14ac:dyDescent="0.2">
      <c r="A549" s="417" t="s">
        <v>441</v>
      </c>
      <c r="B549" s="139" t="s">
        <v>451</v>
      </c>
      <c r="C549" s="3" t="s">
        <v>175</v>
      </c>
      <c r="D549" s="3" t="s">
        <v>521</v>
      </c>
      <c r="E549" s="1"/>
      <c r="F549" s="3" t="s">
        <v>421</v>
      </c>
      <c r="G549" s="188" t="s">
        <v>418</v>
      </c>
      <c r="H549" s="78">
        <v>63.31</v>
      </c>
      <c r="I549" s="78">
        <v>37.130000000000003</v>
      </c>
      <c r="J549" s="18" t="s">
        <v>27</v>
      </c>
      <c r="K549" s="18" t="s">
        <v>27</v>
      </c>
      <c r="L549" s="2"/>
      <c r="M549" s="18" t="s">
        <v>27</v>
      </c>
      <c r="N549" s="1"/>
      <c r="O549" s="18">
        <v>0.1</v>
      </c>
      <c r="P549" s="18" t="s">
        <v>27</v>
      </c>
      <c r="Q549" s="2"/>
      <c r="R549" s="18" t="s">
        <v>27</v>
      </c>
      <c r="S549" s="2"/>
      <c r="T549" s="18" t="s">
        <v>27</v>
      </c>
      <c r="U549" s="1"/>
      <c r="V549" s="1"/>
      <c r="W549" s="1"/>
      <c r="X549" s="407">
        <v>100.53999999999999</v>
      </c>
      <c r="Y549" s="74"/>
      <c r="Z549" s="118" t="s">
        <v>85</v>
      </c>
      <c r="AA549" s="1"/>
      <c r="AB549" s="501"/>
      <c r="AC549" s="18">
        <v>49.428674575689477</v>
      </c>
      <c r="AD549" s="18">
        <v>50.497040330062816</v>
      </c>
      <c r="AE549" s="18" t="s">
        <v>27</v>
      </c>
      <c r="AF549" s="18" t="s">
        <v>27</v>
      </c>
      <c r="AG549" s="18" t="s">
        <v>27</v>
      </c>
      <c r="AH549" s="18" t="s">
        <v>27</v>
      </c>
      <c r="AI549" s="18" t="s">
        <v>27</v>
      </c>
      <c r="AJ549" s="18">
        <v>7.4285094247695735E-2</v>
      </c>
      <c r="AK549" s="18" t="s">
        <v>27</v>
      </c>
      <c r="AL549" s="18" t="s">
        <v>27</v>
      </c>
      <c r="AM549" s="18" t="s">
        <v>27</v>
      </c>
      <c r="AN549" s="18" t="s">
        <v>27</v>
      </c>
      <c r="AO549" s="18" t="s">
        <v>27</v>
      </c>
      <c r="AP549" s="18" t="s">
        <v>27</v>
      </c>
      <c r="AQ549" s="18" t="s">
        <v>27</v>
      </c>
      <c r="AR549" s="18">
        <v>100</v>
      </c>
      <c r="AS549" s="18"/>
      <c r="AT549" s="281" t="s">
        <v>134</v>
      </c>
      <c r="AU549" s="18" t="str">
        <f t="shared" si="64"/>
        <v>po</v>
      </c>
      <c r="AV549" s="44">
        <f t="shared" si="65"/>
        <v>0.97884300253261969</v>
      </c>
      <c r="AW549" s="86">
        <f t="shared" si="66"/>
        <v>0.98031408071387849</v>
      </c>
      <c r="AX549" s="62"/>
      <c r="AY549" s="62"/>
    </row>
    <row r="550" spans="1:51" x14ac:dyDescent="0.2">
      <c r="A550" s="417" t="s">
        <v>441</v>
      </c>
      <c r="B550" s="139" t="s">
        <v>451</v>
      </c>
      <c r="C550" s="3" t="s">
        <v>175</v>
      </c>
      <c r="D550" s="3" t="s">
        <v>521</v>
      </c>
      <c r="E550" s="1"/>
      <c r="F550" s="3" t="s">
        <v>421</v>
      </c>
      <c r="G550" s="188" t="s">
        <v>417</v>
      </c>
      <c r="H550" s="78">
        <v>63.26</v>
      </c>
      <c r="I550" s="78">
        <v>37.1</v>
      </c>
      <c r="J550" s="18" t="s">
        <v>27</v>
      </c>
      <c r="K550" s="18" t="s">
        <v>27</v>
      </c>
      <c r="L550" s="2"/>
      <c r="M550" s="18" t="s">
        <v>27</v>
      </c>
      <c r="N550" s="1"/>
      <c r="O550" s="18">
        <v>0.1</v>
      </c>
      <c r="P550" s="18" t="s">
        <v>27</v>
      </c>
      <c r="Q550" s="2"/>
      <c r="R550" s="18" t="s">
        <v>27</v>
      </c>
      <c r="S550" s="2"/>
      <c r="T550" s="18" t="s">
        <v>27</v>
      </c>
      <c r="U550" s="1"/>
      <c r="V550" s="1"/>
      <c r="W550" s="1"/>
      <c r="X550" s="407">
        <v>100.46</v>
      </c>
      <c r="Y550" s="74"/>
      <c r="Z550" s="118" t="s">
        <v>85</v>
      </c>
      <c r="AA550" s="1"/>
      <c r="AB550" s="501"/>
      <c r="AC550" s="18">
        <v>49.42910037248032</v>
      </c>
      <c r="AD550" s="18">
        <v>50.496555178735271</v>
      </c>
      <c r="AE550" s="18" t="s">
        <v>27</v>
      </c>
      <c r="AF550" s="18" t="s">
        <v>27</v>
      </c>
      <c r="AG550" s="18" t="s">
        <v>27</v>
      </c>
      <c r="AH550" s="18" t="s">
        <v>27</v>
      </c>
      <c r="AI550" s="18" t="s">
        <v>27</v>
      </c>
      <c r="AJ550" s="18">
        <v>7.4344448784415609E-2</v>
      </c>
      <c r="AK550" s="18" t="s">
        <v>27</v>
      </c>
      <c r="AL550" s="18" t="s">
        <v>27</v>
      </c>
      <c r="AM550" s="18" t="s">
        <v>27</v>
      </c>
      <c r="AN550" s="18" t="s">
        <v>27</v>
      </c>
      <c r="AO550" s="18" t="s">
        <v>27</v>
      </c>
      <c r="AP550" s="18" t="s">
        <v>27</v>
      </c>
      <c r="AQ550" s="18" t="s">
        <v>27</v>
      </c>
      <c r="AR550" s="18">
        <v>100</v>
      </c>
      <c r="AS550" s="18"/>
      <c r="AT550" s="281" t="s">
        <v>134</v>
      </c>
      <c r="AU550" s="18" t="str">
        <f t="shared" si="64"/>
        <v>po</v>
      </c>
      <c r="AV550" s="44">
        <f t="shared" si="65"/>
        <v>0.97886083907156363</v>
      </c>
      <c r="AW550" s="86">
        <f t="shared" si="66"/>
        <v>0.98033310680391228</v>
      </c>
      <c r="AX550" s="62"/>
      <c r="AY550" s="62"/>
    </row>
    <row r="551" spans="1:51" x14ac:dyDescent="0.2">
      <c r="A551" s="417" t="s">
        <v>441</v>
      </c>
      <c r="B551" s="139" t="s">
        <v>451</v>
      </c>
      <c r="C551" s="3" t="s">
        <v>175</v>
      </c>
      <c r="D551" s="3" t="s">
        <v>521</v>
      </c>
      <c r="E551" s="1"/>
      <c r="F551" s="3" t="s">
        <v>421</v>
      </c>
      <c r="G551" s="188" t="s">
        <v>407</v>
      </c>
      <c r="H551" s="78">
        <v>63.04</v>
      </c>
      <c r="I551" s="78">
        <v>36.94</v>
      </c>
      <c r="J551" s="18">
        <v>0.03</v>
      </c>
      <c r="K551" s="18" t="s">
        <v>27</v>
      </c>
      <c r="L551" s="2"/>
      <c r="M551" s="18" t="s">
        <v>27</v>
      </c>
      <c r="N551" s="1"/>
      <c r="O551" s="18">
        <v>0.31</v>
      </c>
      <c r="P551" s="18" t="s">
        <v>27</v>
      </c>
      <c r="Q551" s="2"/>
      <c r="R551" s="18" t="s">
        <v>27</v>
      </c>
      <c r="S551" s="2"/>
      <c r="T551" s="18" t="s">
        <v>27</v>
      </c>
      <c r="U551" s="1"/>
      <c r="V551" s="1"/>
      <c r="W551" s="1"/>
      <c r="X551" s="407">
        <v>100.32</v>
      </c>
      <c r="Y551" s="74"/>
      <c r="Z551" s="118" t="s">
        <v>85</v>
      </c>
      <c r="AA551" s="1"/>
      <c r="AB551" s="501"/>
      <c r="AC551" s="18">
        <v>49.349453833591809</v>
      </c>
      <c r="AD551" s="18">
        <v>50.372947179214535</v>
      </c>
      <c r="AE551" s="18">
        <v>4.6699553871984059E-2</v>
      </c>
      <c r="AF551" s="18" t="s">
        <v>27</v>
      </c>
      <c r="AG551" s="18" t="s">
        <v>27</v>
      </c>
      <c r="AH551" s="18" t="s">
        <v>27</v>
      </c>
      <c r="AI551" s="18" t="s">
        <v>27</v>
      </c>
      <c r="AJ551" s="18">
        <v>0.23089943332166143</v>
      </c>
      <c r="AK551" s="18" t="s">
        <v>27</v>
      </c>
      <c r="AL551" s="18" t="s">
        <v>27</v>
      </c>
      <c r="AM551" s="18" t="s">
        <v>27</v>
      </c>
      <c r="AN551" s="18" t="s">
        <v>27</v>
      </c>
      <c r="AO551" s="18" t="s">
        <v>27</v>
      </c>
      <c r="AP551" s="18" t="s">
        <v>27</v>
      </c>
      <c r="AQ551" s="18" t="s">
        <v>27</v>
      </c>
      <c r="AR551" s="18">
        <v>100</v>
      </c>
      <c r="AS551" s="18"/>
      <c r="AT551" s="281" t="s">
        <v>134</v>
      </c>
      <c r="AU551" s="18" t="str">
        <f t="shared" si="64"/>
        <v>po</v>
      </c>
      <c r="AV551" s="44">
        <f t="shared" si="65"/>
        <v>0.97968168624358254</v>
      </c>
      <c r="AW551" s="86">
        <f t="shared" si="66"/>
        <v>0.98426548461655006</v>
      </c>
      <c r="AX551" s="62"/>
      <c r="AY551" s="62"/>
    </row>
    <row r="552" spans="1:51" x14ac:dyDescent="0.2">
      <c r="A552" s="417" t="s">
        <v>441</v>
      </c>
      <c r="B552" s="139" t="s">
        <v>451</v>
      </c>
      <c r="C552" s="3" t="s">
        <v>175</v>
      </c>
      <c r="D552" s="3" t="s">
        <v>521</v>
      </c>
      <c r="E552" s="1"/>
      <c r="F552" s="3" t="s">
        <v>404</v>
      </c>
      <c r="G552" s="188" t="s">
        <v>409</v>
      </c>
      <c r="H552" s="78">
        <v>62.44</v>
      </c>
      <c r="I552" s="78">
        <v>36.549999999999997</v>
      </c>
      <c r="J552" s="18">
        <v>0.24</v>
      </c>
      <c r="K552" s="18" t="s">
        <v>27</v>
      </c>
      <c r="L552" s="2"/>
      <c r="M552" s="18">
        <v>0.06</v>
      </c>
      <c r="N552" s="1"/>
      <c r="O552" s="18">
        <v>7.0000000000000007E-2</v>
      </c>
      <c r="P552" s="18" t="s">
        <v>27</v>
      </c>
      <c r="Q552" s="2"/>
      <c r="R552" s="18">
        <v>0.22</v>
      </c>
      <c r="S552" s="2"/>
      <c r="T552" s="18" t="s">
        <v>27</v>
      </c>
      <c r="U552" s="1"/>
      <c r="V552" s="1"/>
      <c r="W552" s="1"/>
      <c r="X552" s="407">
        <v>99.579999999999984</v>
      </c>
      <c r="Y552" s="74"/>
      <c r="Z552" s="118" t="s">
        <v>85</v>
      </c>
      <c r="AA552" s="1"/>
      <c r="AB552" s="501"/>
      <c r="AC552" s="18">
        <v>49.080944582608574</v>
      </c>
      <c r="AD552" s="18">
        <v>50.046270965127484</v>
      </c>
      <c r="AE552" s="18">
        <v>0.37513414048361587</v>
      </c>
      <c r="AF552" s="18" t="s">
        <v>27</v>
      </c>
      <c r="AG552" s="18" t="s">
        <v>27</v>
      </c>
      <c r="AH552" s="18">
        <v>4.794162147030228E-2</v>
      </c>
      <c r="AI552" s="18" t="s">
        <v>27</v>
      </c>
      <c r="AJ552" s="18">
        <v>5.235318224975969E-2</v>
      </c>
      <c r="AK552" s="18" t="s">
        <v>27</v>
      </c>
      <c r="AL552" s="18" t="s">
        <v>27</v>
      </c>
      <c r="AM552" s="18">
        <v>0.39735550806026637</v>
      </c>
      <c r="AN552" s="18" t="s">
        <v>27</v>
      </c>
      <c r="AO552" s="18" t="s">
        <v>27</v>
      </c>
      <c r="AP552" s="18" t="s">
        <v>27</v>
      </c>
      <c r="AQ552" s="18" t="s">
        <v>27</v>
      </c>
      <c r="AR552" s="18">
        <v>100</v>
      </c>
      <c r="AS552" s="18"/>
      <c r="AT552" s="281" t="s">
        <v>134</v>
      </c>
      <c r="AU552" s="18" t="str">
        <f t="shared" si="64"/>
        <v>po</v>
      </c>
      <c r="AV552" s="44">
        <f t="shared" si="65"/>
        <v>0.98071132246413417</v>
      </c>
      <c r="AW552" s="86">
        <f t="shared" si="66"/>
        <v>0.98175741803209848</v>
      </c>
      <c r="AX552" s="62"/>
      <c r="AY552" s="62"/>
    </row>
    <row r="553" spans="1:51" x14ac:dyDescent="0.2">
      <c r="A553" s="417" t="s">
        <v>441</v>
      </c>
      <c r="B553" s="139" t="s">
        <v>451</v>
      </c>
      <c r="C553" s="3" t="s">
        <v>175</v>
      </c>
      <c r="D553" s="3" t="s">
        <v>521</v>
      </c>
      <c r="E553" s="1"/>
      <c r="F553" s="3" t="s">
        <v>404</v>
      </c>
      <c r="G553" s="188" t="s">
        <v>417</v>
      </c>
      <c r="H553" s="78">
        <v>62.33</v>
      </c>
      <c r="I553" s="78">
        <v>36.450000000000003</v>
      </c>
      <c r="J553" s="18">
        <v>0.27</v>
      </c>
      <c r="K553" s="18" t="s">
        <v>27</v>
      </c>
      <c r="L553" s="2"/>
      <c r="M553" s="18" t="s">
        <v>27</v>
      </c>
      <c r="N553" s="1"/>
      <c r="O553" s="18">
        <v>7.0000000000000007E-2</v>
      </c>
      <c r="P553" s="18" t="s">
        <v>27</v>
      </c>
      <c r="Q553" s="2"/>
      <c r="R553" s="18">
        <v>0.28999999999999998</v>
      </c>
      <c r="S553" s="2"/>
      <c r="T553" s="18" t="s">
        <v>27</v>
      </c>
      <c r="U553" s="1"/>
      <c r="V553" s="1"/>
      <c r="W553" s="1"/>
      <c r="X553" s="407">
        <v>99.41</v>
      </c>
      <c r="Y553" s="74"/>
      <c r="Z553" s="118" t="s">
        <v>85</v>
      </c>
      <c r="AA553" s="1"/>
      <c r="AB553" s="501"/>
      <c r="AC553" s="18">
        <v>49.0425454802266</v>
      </c>
      <c r="AD553" s="18">
        <v>49.958309365959217</v>
      </c>
      <c r="AE553" s="18">
        <v>0.42243993943125291</v>
      </c>
      <c r="AF553" s="18" t="s">
        <v>27</v>
      </c>
      <c r="AG553" s="18" t="s">
        <v>27</v>
      </c>
      <c r="AH553" s="18" t="s">
        <v>27</v>
      </c>
      <c r="AI553" s="18" t="s">
        <v>27</v>
      </c>
      <c r="AJ553" s="18">
        <v>5.240454369524742E-2</v>
      </c>
      <c r="AK553" s="18" t="s">
        <v>27</v>
      </c>
      <c r="AL553" s="18" t="s">
        <v>27</v>
      </c>
      <c r="AM553" s="18">
        <v>0.52430067068769637</v>
      </c>
      <c r="AN553" s="18" t="s">
        <v>27</v>
      </c>
      <c r="AO553" s="18" t="s">
        <v>27</v>
      </c>
      <c r="AP553" s="18" t="s">
        <v>27</v>
      </c>
      <c r="AQ553" s="18" t="s">
        <v>27</v>
      </c>
      <c r="AR553" s="18">
        <v>100.00000000000001</v>
      </c>
      <c r="AS553" s="18"/>
      <c r="AT553" s="281" t="s">
        <v>134</v>
      </c>
      <c r="AU553" s="18" t="str">
        <f t="shared" si="64"/>
        <v>po</v>
      </c>
      <c r="AV553" s="44">
        <f t="shared" si="65"/>
        <v>0.98166943803033091</v>
      </c>
      <c r="AW553" s="86">
        <f t="shared" si="66"/>
        <v>0.98271840354498363</v>
      </c>
      <c r="AX553" s="62"/>
      <c r="AY553" s="62"/>
    </row>
    <row r="554" spans="1:51" x14ac:dyDescent="0.2">
      <c r="A554" s="417" t="s">
        <v>441</v>
      </c>
      <c r="B554" s="139" t="s">
        <v>451</v>
      </c>
      <c r="C554" s="3" t="s">
        <v>175</v>
      </c>
      <c r="D554" s="3" t="s">
        <v>521</v>
      </c>
      <c r="E554" s="1"/>
      <c r="F554" s="3" t="s">
        <v>416</v>
      </c>
      <c r="G554" s="188" t="s">
        <v>425</v>
      </c>
      <c r="H554" s="78">
        <v>62.68</v>
      </c>
      <c r="I554" s="78">
        <v>36.65</v>
      </c>
      <c r="J554" s="18">
        <v>0.09</v>
      </c>
      <c r="K554" s="18" t="s">
        <v>27</v>
      </c>
      <c r="L554" s="2"/>
      <c r="M554" s="18" t="s">
        <v>27</v>
      </c>
      <c r="N554" s="1"/>
      <c r="O554" s="18">
        <v>0.13</v>
      </c>
      <c r="P554" s="18" t="s">
        <v>27</v>
      </c>
      <c r="Q554" s="2"/>
      <c r="R554" s="18">
        <v>0.04</v>
      </c>
      <c r="S554" s="2"/>
      <c r="T554" s="18" t="s">
        <v>27</v>
      </c>
      <c r="U554" s="1"/>
      <c r="V554" s="1"/>
      <c r="W554" s="1"/>
      <c r="X554" s="407">
        <v>99.59</v>
      </c>
      <c r="Y554" s="74"/>
      <c r="Z554" s="118" t="s">
        <v>85</v>
      </c>
      <c r="AA554" s="1"/>
      <c r="AB554" s="501"/>
      <c r="AC554" s="18">
        <v>49.38667153200106</v>
      </c>
      <c r="AD554" s="18">
        <v>50.30244239077426</v>
      </c>
      <c r="AE554" s="18">
        <v>0.14100957705185443</v>
      </c>
      <c r="AF554" s="18" t="s">
        <v>27</v>
      </c>
      <c r="AG554" s="18" t="s">
        <v>27</v>
      </c>
      <c r="AH554" s="18" t="s">
        <v>27</v>
      </c>
      <c r="AI554" s="18" t="s">
        <v>27</v>
      </c>
      <c r="AJ554" s="18">
        <v>9.7458371251690337E-2</v>
      </c>
      <c r="AK554" s="18" t="s">
        <v>27</v>
      </c>
      <c r="AL554" s="18" t="s">
        <v>27</v>
      </c>
      <c r="AM554" s="18">
        <v>7.2418128921152083E-2</v>
      </c>
      <c r="AN554" s="18" t="s">
        <v>27</v>
      </c>
      <c r="AO554" s="18" t="s">
        <v>27</v>
      </c>
      <c r="AP554" s="18" t="s">
        <v>27</v>
      </c>
      <c r="AQ554" s="18" t="s">
        <v>27</v>
      </c>
      <c r="AR554" s="18">
        <v>100.00000000000003</v>
      </c>
      <c r="AS554" s="18"/>
      <c r="AT554" s="281" t="s">
        <v>134</v>
      </c>
      <c r="AU554" s="18" t="str">
        <f t="shared" si="64"/>
        <v>po</v>
      </c>
      <c r="AV554" s="44">
        <f t="shared" si="65"/>
        <v>0.98179470389014034</v>
      </c>
      <c r="AW554" s="86">
        <f t="shared" si="66"/>
        <v>0.983732151986489</v>
      </c>
      <c r="AX554" s="62"/>
      <c r="AY554" s="62"/>
    </row>
    <row r="555" spans="1:51" x14ac:dyDescent="0.2">
      <c r="A555" s="417" t="s">
        <v>441</v>
      </c>
      <c r="B555" s="139" t="s">
        <v>451</v>
      </c>
      <c r="C555" s="3" t="s">
        <v>175</v>
      </c>
      <c r="D555" s="3" t="s">
        <v>521</v>
      </c>
      <c r="E555" s="1"/>
      <c r="F555" s="3" t="s">
        <v>404</v>
      </c>
      <c r="G555" s="188" t="s">
        <v>419</v>
      </c>
      <c r="H555" s="78">
        <v>62.65</v>
      </c>
      <c r="I555" s="78">
        <v>36.619999999999997</v>
      </c>
      <c r="J555" s="18" t="s">
        <v>27</v>
      </c>
      <c r="K555" s="18" t="s">
        <v>27</v>
      </c>
      <c r="L555" s="2"/>
      <c r="M555" s="18" t="s">
        <v>27</v>
      </c>
      <c r="N555" s="1"/>
      <c r="O555" s="18">
        <v>0.89</v>
      </c>
      <c r="P555" s="18">
        <v>0.02</v>
      </c>
      <c r="Q555" s="2"/>
      <c r="R555" s="18" t="s">
        <v>27</v>
      </c>
      <c r="S555" s="2"/>
      <c r="T555" s="18" t="s">
        <v>27</v>
      </c>
      <c r="U555" s="1"/>
      <c r="V555" s="1"/>
      <c r="W555" s="1"/>
      <c r="X555" s="407">
        <v>100.17999999999999</v>
      </c>
      <c r="Y555" s="74"/>
      <c r="Z555" s="118" t="s">
        <v>85</v>
      </c>
      <c r="AA555" s="1"/>
      <c r="AB555" s="501"/>
      <c r="AC555" s="18">
        <v>49.212223747928249</v>
      </c>
      <c r="AD555" s="18">
        <v>50.107712658345541</v>
      </c>
      <c r="AE555" s="18" t="s">
        <v>27</v>
      </c>
      <c r="AF555" s="18" t="s">
        <v>27</v>
      </c>
      <c r="AG555" s="18" t="s">
        <v>27</v>
      </c>
      <c r="AH555" s="18" t="s">
        <v>27</v>
      </c>
      <c r="AI555" s="18" t="s">
        <v>27</v>
      </c>
      <c r="AJ555" s="18">
        <v>0.66517657769736405</v>
      </c>
      <c r="AK555" s="18">
        <v>1.4887016028837342E-2</v>
      </c>
      <c r="AL555" s="18" t="s">
        <v>27</v>
      </c>
      <c r="AM555" s="18" t="s">
        <v>27</v>
      </c>
      <c r="AN555" s="18" t="s">
        <v>27</v>
      </c>
      <c r="AO555" s="18" t="s">
        <v>27</v>
      </c>
      <c r="AP555" s="18" t="s">
        <v>27</v>
      </c>
      <c r="AQ555" s="18" t="s">
        <v>27</v>
      </c>
      <c r="AR555" s="18">
        <v>100</v>
      </c>
      <c r="AS555" s="18"/>
      <c r="AT555" s="281" t="s">
        <v>134</v>
      </c>
      <c r="AU555" s="18" t="str">
        <f t="shared" si="64"/>
        <v>po</v>
      </c>
      <c r="AV555" s="44">
        <f t="shared" si="65"/>
        <v>0.98212872105092697</v>
      </c>
      <c r="AW555" s="86">
        <f t="shared" si="66"/>
        <v>0.99570075532762903</v>
      </c>
      <c r="AX555" s="62"/>
      <c r="AY555" s="62"/>
    </row>
    <row r="556" spans="1:51" x14ac:dyDescent="0.2">
      <c r="A556" s="417" t="s">
        <v>441</v>
      </c>
      <c r="B556" s="139" t="s">
        <v>451</v>
      </c>
      <c r="C556" s="3" t="s">
        <v>175</v>
      </c>
      <c r="D556" s="3" t="s">
        <v>521</v>
      </c>
      <c r="E556" s="1"/>
      <c r="F556" s="3" t="s">
        <v>421</v>
      </c>
      <c r="G556" s="188" t="s">
        <v>405</v>
      </c>
      <c r="H556" s="78">
        <v>62.91</v>
      </c>
      <c r="I556" s="78">
        <v>36.75</v>
      </c>
      <c r="J556" s="18" t="s">
        <v>27</v>
      </c>
      <c r="K556" s="18" t="s">
        <v>27</v>
      </c>
      <c r="L556" s="2"/>
      <c r="M556" s="18" t="s">
        <v>27</v>
      </c>
      <c r="N556" s="1"/>
      <c r="O556" s="18">
        <v>0.36</v>
      </c>
      <c r="P556" s="18">
        <v>0.02</v>
      </c>
      <c r="Q556" s="2"/>
      <c r="R556" s="18">
        <v>0.02</v>
      </c>
      <c r="S556" s="2"/>
      <c r="T556" s="18" t="s">
        <v>27</v>
      </c>
      <c r="U556" s="1"/>
      <c r="V556" s="1"/>
      <c r="W556" s="1"/>
      <c r="X556" s="407">
        <v>100.05999999999999</v>
      </c>
      <c r="Y556" s="74"/>
      <c r="Z556" s="118" t="s">
        <v>85</v>
      </c>
      <c r="AA556" s="1"/>
      <c r="AB556" s="501"/>
      <c r="AC556" s="18">
        <v>49.405539912602507</v>
      </c>
      <c r="AD556" s="18">
        <v>50.274485142292072</v>
      </c>
      <c r="AE556" s="18" t="s">
        <v>27</v>
      </c>
      <c r="AF556" s="18" t="s">
        <v>27</v>
      </c>
      <c r="AG556" s="18" t="s">
        <v>27</v>
      </c>
      <c r="AH556" s="18" t="s">
        <v>27</v>
      </c>
      <c r="AI556" s="18" t="s">
        <v>27</v>
      </c>
      <c r="AJ556" s="18">
        <v>0.26900075098136605</v>
      </c>
      <c r="AK556" s="18">
        <v>1.4883727356724972E-2</v>
      </c>
      <c r="AL556" s="18" t="s">
        <v>27</v>
      </c>
      <c r="AM556" s="18">
        <v>3.6090466767358165E-2</v>
      </c>
      <c r="AN556" s="18" t="s">
        <v>27</v>
      </c>
      <c r="AO556" s="18" t="s">
        <v>27</v>
      </c>
      <c r="AP556" s="18" t="s">
        <v>27</v>
      </c>
      <c r="AQ556" s="18" t="s">
        <v>27</v>
      </c>
      <c r="AR556" s="18">
        <v>100.00000000000001</v>
      </c>
      <c r="AS556" s="18"/>
      <c r="AT556" s="281" t="s">
        <v>134</v>
      </c>
      <c r="AU556" s="18" t="str">
        <f t="shared" si="64"/>
        <v>po</v>
      </c>
      <c r="AV556" s="44">
        <f t="shared" si="65"/>
        <v>0.98271597954250178</v>
      </c>
      <c r="AW556" s="86">
        <f t="shared" si="66"/>
        <v>0.98836267045409665</v>
      </c>
      <c r="AX556" s="62"/>
      <c r="AY556" s="62"/>
    </row>
    <row r="557" spans="1:51" x14ac:dyDescent="0.2">
      <c r="A557" s="417" t="s">
        <v>441</v>
      </c>
      <c r="B557" s="139" t="s">
        <v>451</v>
      </c>
      <c r="C557" s="3" t="s">
        <v>175</v>
      </c>
      <c r="D557" s="3" t="s">
        <v>521</v>
      </c>
      <c r="E557" s="1"/>
      <c r="F557" s="3" t="s">
        <v>416</v>
      </c>
      <c r="G557" s="188" t="s">
        <v>420</v>
      </c>
      <c r="H557" s="78">
        <v>63.22</v>
      </c>
      <c r="I557" s="78">
        <v>36.92</v>
      </c>
      <c r="J557" s="18">
        <v>0.04</v>
      </c>
      <c r="K557" s="18" t="s">
        <v>27</v>
      </c>
      <c r="L557" s="2"/>
      <c r="M557" s="18" t="s">
        <v>27</v>
      </c>
      <c r="N557" s="1"/>
      <c r="O557" s="18" t="s">
        <v>27</v>
      </c>
      <c r="P557" s="18" t="s">
        <v>27</v>
      </c>
      <c r="Q557" s="2"/>
      <c r="R557" s="18" t="s">
        <v>27</v>
      </c>
      <c r="S557" s="2"/>
      <c r="T557" s="18" t="s">
        <v>27</v>
      </c>
      <c r="U557" s="1"/>
      <c r="V557" s="1"/>
      <c r="W557" s="1"/>
      <c r="X557" s="407">
        <v>100.18</v>
      </c>
      <c r="Y557" s="74"/>
      <c r="Z557" s="118" t="s">
        <v>85</v>
      </c>
      <c r="AA557" s="1"/>
      <c r="AB557" s="501"/>
      <c r="AC557" s="18">
        <v>49.540744152749653</v>
      </c>
      <c r="AD557" s="18">
        <v>50.396926388363248</v>
      </c>
      <c r="AE557" s="18">
        <v>6.2329458887095755E-2</v>
      </c>
      <c r="AF557" s="18" t="s">
        <v>27</v>
      </c>
      <c r="AG557" s="18" t="s">
        <v>27</v>
      </c>
      <c r="AH557" s="18" t="s">
        <v>27</v>
      </c>
      <c r="AI557" s="18" t="s">
        <v>27</v>
      </c>
      <c r="AJ557" s="18" t="s">
        <v>27</v>
      </c>
      <c r="AK557" s="18" t="s">
        <v>27</v>
      </c>
      <c r="AL557" s="18" t="s">
        <v>27</v>
      </c>
      <c r="AM557" s="18" t="s">
        <v>27</v>
      </c>
      <c r="AN557" s="18" t="s">
        <v>27</v>
      </c>
      <c r="AO557" s="18" t="s">
        <v>27</v>
      </c>
      <c r="AP557" s="18" t="s">
        <v>27</v>
      </c>
      <c r="AQ557" s="18" t="s">
        <v>27</v>
      </c>
      <c r="AR557" s="18">
        <v>100</v>
      </c>
      <c r="AS557" s="18"/>
      <c r="AT557" s="281" t="s">
        <v>134</v>
      </c>
      <c r="AU557" s="18" t="str">
        <f t="shared" si="64"/>
        <v>po</v>
      </c>
      <c r="AV557" s="44">
        <f t="shared" si="65"/>
        <v>0.98301122118012163</v>
      </c>
      <c r="AW557" s="86">
        <f t="shared" si="66"/>
        <v>0.98301122118012163</v>
      </c>
      <c r="AX557" s="62"/>
      <c r="AY557" s="62"/>
    </row>
    <row r="558" spans="1:51" x14ac:dyDescent="0.2">
      <c r="A558" s="417" t="s">
        <v>441</v>
      </c>
      <c r="B558" s="139" t="s">
        <v>451</v>
      </c>
      <c r="C558" s="3" t="s">
        <v>175</v>
      </c>
      <c r="D558" s="3" t="s">
        <v>521</v>
      </c>
      <c r="E558" s="1"/>
      <c r="F558" s="3" t="s">
        <v>404</v>
      </c>
      <c r="G558" s="188" t="s">
        <v>244</v>
      </c>
      <c r="H558" s="78">
        <v>63.44</v>
      </c>
      <c r="I558" s="78">
        <v>37.03</v>
      </c>
      <c r="J558" s="18" t="s">
        <v>27</v>
      </c>
      <c r="K558" s="18" t="s">
        <v>27</v>
      </c>
      <c r="L558" s="2"/>
      <c r="M558" s="18" t="s">
        <v>27</v>
      </c>
      <c r="N558" s="1"/>
      <c r="O558" s="18">
        <v>0.04</v>
      </c>
      <c r="P558" s="18" t="s">
        <v>27</v>
      </c>
      <c r="Q558" s="2"/>
      <c r="R558" s="18">
        <v>0.02</v>
      </c>
      <c r="S558" s="2"/>
      <c r="T558" s="18" t="s">
        <v>27</v>
      </c>
      <c r="U558" s="1"/>
      <c r="V558" s="1"/>
      <c r="W558" s="1"/>
      <c r="X558" s="407">
        <v>100.53</v>
      </c>
      <c r="Y558" s="74"/>
      <c r="Z558" s="118" t="s">
        <v>85</v>
      </c>
      <c r="AA558" s="1"/>
      <c r="AB558" s="501"/>
      <c r="AC558" s="18">
        <v>49.551575232945908</v>
      </c>
      <c r="AD558" s="18">
        <v>50.382803147364164</v>
      </c>
      <c r="AE558" s="18" t="s">
        <v>27</v>
      </c>
      <c r="AF558" s="18" t="s">
        <v>27</v>
      </c>
      <c r="AG558" s="18" t="s">
        <v>27</v>
      </c>
      <c r="AH558" s="18" t="s">
        <v>27</v>
      </c>
      <c r="AI558" s="18" t="s">
        <v>27</v>
      </c>
      <c r="AJ558" s="18">
        <v>2.9726878585817445E-2</v>
      </c>
      <c r="AK558" s="18" t="s">
        <v>27</v>
      </c>
      <c r="AL558" s="18" t="s">
        <v>27</v>
      </c>
      <c r="AM558" s="18">
        <v>3.5894741104114905E-2</v>
      </c>
      <c r="AN558" s="18" t="s">
        <v>27</v>
      </c>
      <c r="AO558" s="18" t="s">
        <v>27</v>
      </c>
      <c r="AP558" s="18" t="s">
        <v>27</v>
      </c>
      <c r="AQ558" s="18" t="s">
        <v>27</v>
      </c>
      <c r="AR558" s="18">
        <v>100.00000000000001</v>
      </c>
      <c r="AS558" s="18"/>
      <c r="AT558" s="281" t="s">
        <v>134</v>
      </c>
      <c r="AU558" s="18" t="str">
        <f t="shared" si="64"/>
        <v>po</v>
      </c>
      <c r="AV558" s="44">
        <f t="shared" si="65"/>
        <v>0.98350175332668555</v>
      </c>
      <c r="AW558" s="86">
        <f t="shared" si="66"/>
        <v>0.98409177366554745</v>
      </c>
      <c r="AX558" s="62"/>
      <c r="AY558" s="62"/>
    </row>
    <row r="559" spans="1:51" x14ac:dyDescent="0.2">
      <c r="A559" s="417" t="s">
        <v>441</v>
      </c>
      <c r="B559" s="139" t="s">
        <v>451</v>
      </c>
      <c r="C559" s="3" t="s">
        <v>175</v>
      </c>
      <c r="D559" s="3" t="s">
        <v>521</v>
      </c>
      <c r="E559" s="1"/>
      <c r="F559" s="3" t="s">
        <v>421</v>
      </c>
      <c r="G559" s="188" t="s">
        <v>413</v>
      </c>
      <c r="H559" s="78">
        <v>63.38</v>
      </c>
      <c r="I559" s="78">
        <v>36.950000000000003</v>
      </c>
      <c r="J559" s="18">
        <v>0.15</v>
      </c>
      <c r="K559" s="18" t="s">
        <v>27</v>
      </c>
      <c r="L559" s="2"/>
      <c r="M559" s="18" t="s">
        <v>27</v>
      </c>
      <c r="N559" s="1"/>
      <c r="O559" s="18">
        <v>7.0000000000000007E-2</v>
      </c>
      <c r="P559" s="18" t="s">
        <v>27</v>
      </c>
      <c r="Q559" s="2"/>
      <c r="R559" s="18">
        <v>0.13</v>
      </c>
      <c r="S559" s="2"/>
      <c r="T559" s="18" t="s">
        <v>27</v>
      </c>
      <c r="U559" s="1"/>
      <c r="V559" s="1"/>
      <c r="W559" s="1"/>
      <c r="X559" s="407">
        <v>100.68</v>
      </c>
      <c r="Y559" s="74"/>
      <c r="Z559" s="118" t="s">
        <v>85</v>
      </c>
      <c r="AA559" s="1"/>
      <c r="AB559" s="501"/>
      <c r="AC559" s="18">
        <v>49.358126864998532</v>
      </c>
      <c r="AD559" s="18">
        <v>50.125094172706355</v>
      </c>
      <c r="AE559" s="18">
        <v>0.2322859944354245</v>
      </c>
      <c r="AF559" s="18" t="s">
        <v>27</v>
      </c>
      <c r="AG559" s="18" t="s">
        <v>27</v>
      </c>
      <c r="AH559" s="18" t="s">
        <v>27</v>
      </c>
      <c r="AI559" s="18" t="s">
        <v>27</v>
      </c>
      <c r="AJ559" s="18">
        <v>5.1868000006895988E-2</v>
      </c>
      <c r="AK559" s="18" t="s">
        <v>27</v>
      </c>
      <c r="AL559" s="18" t="s">
        <v>27</v>
      </c>
      <c r="AM559" s="18">
        <v>0.2326249678528034</v>
      </c>
      <c r="AN559" s="18" t="s">
        <v>27</v>
      </c>
      <c r="AO559" s="18" t="s">
        <v>27</v>
      </c>
      <c r="AP559" s="18" t="s">
        <v>27</v>
      </c>
      <c r="AQ559" s="18" t="s">
        <v>27</v>
      </c>
      <c r="AR559" s="18">
        <v>100</v>
      </c>
      <c r="AS559" s="18"/>
      <c r="AT559" s="281" t="s">
        <v>134</v>
      </c>
      <c r="AU559" s="18" t="str">
        <f t="shared" si="64"/>
        <v>po</v>
      </c>
      <c r="AV559" s="44">
        <f t="shared" si="65"/>
        <v>0.98469893532638098</v>
      </c>
      <c r="AW559" s="86">
        <f t="shared" si="66"/>
        <v>0.98573370644976654</v>
      </c>
      <c r="AX559" s="62"/>
      <c r="AY559" s="62"/>
    </row>
    <row r="560" spans="1:51" x14ac:dyDescent="0.2">
      <c r="A560" s="417" t="s">
        <v>441</v>
      </c>
      <c r="B560" s="139" t="s">
        <v>451</v>
      </c>
      <c r="C560" s="3" t="s">
        <v>175</v>
      </c>
      <c r="D560" s="3" t="s">
        <v>521</v>
      </c>
      <c r="E560" s="1"/>
      <c r="F560" s="3" t="s">
        <v>416</v>
      </c>
      <c r="G560" s="188" t="s">
        <v>430</v>
      </c>
      <c r="H560" s="78">
        <v>62.55</v>
      </c>
      <c r="I560" s="78">
        <v>36.46</v>
      </c>
      <c r="J560" s="18">
        <v>0.2</v>
      </c>
      <c r="K560" s="18" t="s">
        <v>27</v>
      </c>
      <c r="L560" s="2"/>
      <c r="M560" s="18" t="s">
        <v>27</v>
      </c>
      <c r="N560" s="1"/>
      <c r="O560" s="18">
        <v>0.06</v>
      </c>
      <c r="P560" s="18" t="s">
        <v>27</v>
      </c>
      <c r="Q560" s="2"/>
      <c r="R560" s="18">
        <v>0.15</v>
      </c>
      <c r="S560" s="2"/>
      <c r="T560" s="18" t="s">
        <v>27</v>
      </c>
      <c r="U560" s="1"/>
      <c r="V560" s="1"/>
      <c r="W560" s="1"/>
      <c r="X560" s="407">
        <v>99.42</v>
      </c>
      <c r="Y560" s="74"/>
      <c r="Z560" s="118" t="s">
        <v>85</v>
      </c>
      <c r="AA560" s="1"/>
      <c r="AB560" s="501"/>
      <c r="AC560" s="18">
        <v>49.306029904370959</v>
      </c>
      <c r="AD560" s="18">
        <v>50.063788241124819</v>
      </c>
      <c r="AE560" s="18">
        <v>0.31349314395623179</v>
      </c>
      <c r="AF560" s="18" t="s">
        <v>27</v>
      </c>
      <c r="AG560" s="18" t="s">
        <v>27</v>
      </c>
      <c r="AH560" s="18" t="s">
        <v>27</v>
      </c>
      <c r="AI560" s="18" t="s">
        <v>27</v>
      </c>
      <c r="AJ560" s="18">
        <v>4.5000671906211667E-2</v>
      </c>
      <c r="AK560" s="18" t="s">
        <v>27</v>
      </c>
      <c r="AL560" s="18" t="s">
        <v>27</v>
      </c>
      <c r="AM560" s="18">
        <v>0.27168803864179192</v>
      </c>
      <c r="AN560" s="18" t="s">
        <v>27</v>
      </c>
      <c r="AO560" s="18" t="s">
        <v>27</v>
      </c>
      <c r="AP560" s="18" t="s">
        <v>27</v>
      </c>
      <c r="AQ560" s="18" t="s">
        <v>27</v>
      </c>
      <c r="AR560" s="18">
        <v>100.00000000000001</v>
      </c>
      <c r="AS560" s="18"/>
      <c r="AT560" s="281" t="s">
        <v>134</v>
      </c>
      <c r="AU560" s="18" t="str">
        <f t="shared" si="64"/>
        <v>po</v>
      </c>
      <c r="AV560" s="44">
        <f t="shared" si="65"/>
        <v>0.98486414305876679</v>
      </c>
      <c r="AW560" s="86">
        <f t="shared" si="66"/>
        <v>0.98576300975438058</v>
      </c>
      <c r="AX560" s="62"/>
      <c r="AY560" s="62"/>
    </row>
    <row r="561" spans="1:51" x14ac:dyDescent="0.2">
      <c r="A561" s="417" t="s">
        <v>441</v>
      </c>
      <c r="B561" s="139" t="s">
        <v>451</v>
      </c>
      <c r="C561" s="3" t="s">
        <v>175</v>
      </c>
      <c r="D561" s="3" t="s">
        <v>521</v>
      </c>
      <c r="E561" s="1"/>
      <c r="F561" s="3" t="s">
        <v>404</v>
      </c>
      <c r="G561" s="188" t="s">
        <v>425</v>
      </c>
      <c r="H561" s="78">
        <v>63.43</v>
      </c>
      <c r="I561" s="78">
        <v>36.94</v>
      </c>
      <c r="J561" s="18" t="s">
        <v>27</v>
      </c>
      <c r="K561" s="18" t="s">
        <v>27</v>
      </c>
      <c r="L561" s="2"/>
      <c r="M561" s="18" t="s">
        <v>27</v>
      </c>
      <c r="N561" s="1"/>
      <c r="O561" s="18">
        <v>0.34</v>
      </c>
      <c r="P561" s="18" t="s">
        <v>27</v>
      </c>
      <c r="Q561" s="2"/>
      <c r="R561" s="18" t="s">
        <v>27</v>
      </c>
      <c r="S561" s="2"/>
      <c r="T561" s="18" t="s">
        <v>27</v>
      </c>
      <c r="U561" s="1"/>
      <c r="V561" s="1"/>
      <c r="W561" s="1"/>
      <c r="X561" s="407">
        <v>100.71000000000001</v>
      </c>
      <c r="Y561" s="74"/>
      <c r="Z561" s="118" t="s">
        <v>85</v>
      </c>
      <c r="AA561" s="1"/>
      <c r="AB561" s="501"/>
      <c r="AC561" s="18">
        <v>49.515643237499631</v>
      </c>
      <c r="AD561" s="18">
        <v>50.231821715721082</v>
      </c>
      <c r="AE561" s="18" t="s">
        <v>27</v>
      </c>
      <c r="AF561" s="18" t="s">
        <v>27</v>
      </c>
      <c r="AG561" s="18" t="s">
        <v>27</v>
      </c>
      <c r="AH561" s="18" t="s">
        <v>27</v>
      </c>
      <c r="AI561" s="18" t="s">
        <v>27</v>
      </c>
      <c r="AJ561" s="18">
        <v>0.25253504677930133</v>
      </c>
      <c r="AK561" s="18" t="s">
        <v>27</v>
      </c>
      <c r="AL561" s="18" t="s">
        <v>27</v>
      </c>
      <c r="AM561" s="18" t="s">
        <v>27</v>
      </c>
      <c r="AN561" s="18" t="s">
        <v>27</v>
      </c>
      <c r="AO561" s="18" t="s">
        <v>27</v>
      </c>
      <c r="AP561" s="18" t="s">
        <v>27</v>
      </c>
      <c r="AQ561" s="18" t="s">
        <v>27</v>
      </c>
      <c r="AR561" s="18">
        <v>100.00000000000001</v>
      </c>
      <c r="AS561" s="18"/>
      <c r="AT561" s="281" t="s">
        <v>134</v>
      </c>
      <c r="AU561" s="18" t="str">
        <f t="shared" si="64"/>
        <v>po</v>
      </c>
      <c r="AV561" s="44">
        <f t="shared" si="65"/>
        <v>0.98574253423906166</v>
      </c>
      <c r="AW561" s="86">
        <f t="shared" si="66"/>
        <v>0.99076992600296154</v>
      </c>
      <c r="AX561" s="62"/>
      <c r="AY561" s="62"/>
    </row>
    <row r="562" spans="1:51" x14ac:dyDescent="0.2">
      <c r="A562" s="417" t="s">
        <v>441</v>
      </c>
      <c r="B562" s="139" t="s">
        <v>451</v>
      </c>
      <c r="C562" s="3" t="s">
        <v>175</v>
      </c>
      <c r="D562" s="3" t="s">
        <v>521</v>
      </c>
      <c r="E562" s="1"/>
      <c r="F562" s="3" t="s">
        <v>404</v>
      </c>
      <c r="G562" s="188" t="s">
        <v>427</v>
      </c>
      <c r="H562" s="78">
        <v>63.08</v>
      </c>
      <c r="I562" s="78">
        <v>36.72</v>
      </c>
      <c r="J562" s="18">
        <v>0.03</v>
      </c>
      <c r="K562" s="18" t="s">
        <v>27</v>
      </c>
      <c r="L562" s="2"/>
      <c r="M562" s="18" t="s">
        <v>27</v>
      </c>
      <c r="N562" s="1"/>
      <c r="O562" s="18" t="s">
        <v>27</v>
      </c>
      <c r="P562" s="18" t="s">
        <v>27</v>
      </c>
      <c r="Q562" s="2"/>
      <c r="R562" s="18" t="s">
        <v>27</v>
      </c>
      <c r="S562" s="2"/>
      <c r="T562" s="18" t="s">
        <v>27</v>
      </c>
      <c r="U562" s="1"/>
      <c r="V562" s="1"/>
      <c r="W562" s="1"/>
      <c r="X562" s="407">
        <v>99.83</v>
      </c>
      <c r="Y562" s="74"/>
      <c r="Z562" s="118" t="s">
        <v>85</v>
      </c>
      <c r="AA562" s="1"/>
      <c r="AB562" s="501"/>
      <c r="AC562" s="18">
        <v>49.628705817869069</v>
      </c>
      <c r="AD562" s="18">
        <v>50.324360151644719</v>
      </c>
      <c r="AE562" s="18">
        <v>4.6934030486201823E-2</v>
      </c>
      <c r="AF562" s="18" t="s">
        <v>27</v>
      </c>
      <c r="AG562" s="18" t="s">
        <v>27</v>
      </c>
      <c r="AH562" s="18" t="s">
        <v>27</v>
      </c>
      <c r="AI562" s="18" t="s">
        <v>27</v>
      </c>
      <c r="AJ562" s="18" t="s">
        <v>27</v>
      </c>
      <c r="AK562" s="18" t="s">
        <v>27</v>
      </c>
      <c r="AL562" s="18" t="s">
        <v>27</v>
      </c>
      <c r="AM562" s="18" t="s">
        <v>27</v>
      </c>
      <c r="AN562" s="18" t="s">
        <v>27</v>
      </c>
      <c r="AO562" s="18" t="s">
        <v>27</v>
      </c>
      <c r="AP562" s="18" t="s">
        <v>27</v>
      </c>
      <c r="AQ562" s="18" t="s">
        <v>27</v>
      </c>
      <c r="AR562" s="18">
        <v>99.999999999999986</v>
      </c>
      <c r="AS562" s="18"/>
      <c r="AT562" s="281" t="s">
        <v>134</v>
      </c>
      <c r="AU562" s="18" t="str">
        <f t="shared" si="64"/>
        <v>po</v>
      </c>
      <c r="AV562" s="44">
        <f t="shared" si="65"/>
        <v>0.98617658860084056</v>
      </c>
      <c r="AW562" s="86">
        <f t="shared" si="66"/>
        <v>0.98617658860084056</v>
      </c>
      <c r="AX562" s="62"/>
      <c r="AY562" s="62"/>
    </row>
    <row r="563" spans="1:51" x14ac:dyDescent="0.2">
      <c r="A563" s="417" t="s">
        <v>441</v>
      </c>
      <c r="B563" s="139" t="s">
        <v>451</v>
      </c>
      <c r="C563" s="3" t="s">
        <v>175</v>
      </c>
      <c r="D563" s="3" t="s">
        <v>521</v>
      </c>
      <c r="E563" s="1"/>
      <c r="F563" s="3" t="s">
        <v>421</v>
      </c>
      <c r="G563" s="188" t="s">
        <v>403</v>
      </c>
      <c r="H563" s="78">
        <v>63.26</v>
      </c>
      <c r="I563" s="78">
        <v>36.78</v>
      </c>
      <c r="J563" s="18" t="s">
        <v>27</v>
      </c>
      <c r="K563" s="18" t="s">
        <v>27</v>
      </c>
      <c r="L563" s="2"/>
      <c r="M563" s="18" t="s">
        <v>27</v>
      </c>
      <c r="N563" s="1"/>
      <c r="O563" s="18">
        <v>0.25</v>
      </c>
      <c r="P563" s="18" t="s">
        <v>27</v>
      </c>
      <c r="Q563" s="2"/>
      <c r="R563" s="18" t="s">
        <v>27</v>
      </c>
      <c r="S563" s="2"/>
      <c r="T563" s="18" t="s">
        <v>27</v>
      </c>
      <c r="U563" s="1"/>
      <c r="V563" s="1"/>
      <c r="W563" s="1"/>
      <c r="X563" s="407">
        <v>100.28999999999999</v>
      </c>
      <c r="Y563" s="74"/>
      <c r="Z563" s="118" t="s">
        <v>85</v>
      </c>
      <c r="AA563" s="1"/>
      <c r="AB563" s="501"/>
      <c r="AC563" s="18">
        <v>49.589787713224389</v>
      </c>
      <c r="AD563" s="18">
        <v>50.223746955366892</v>
      </c>
      <c r="AE563" s="18" t="s">
        <v>27</v>
      </c>
      <c r="AF563" s="18" t="s">
        <v>27</v>
      </c>
      <c r="AG563" s="18" t="s">
        <v>27</v>
      </c>
      <c r="AH563" s="18" t="s">
        <v>27</v>
      </c>
      <c r="AI563" s="18" t="s">
        <v>27</v>
      </c>
      <c r="AJ563" s="18">
        <v>0.18646533140872407</v>
      </c>
      <c r="AK563" s="18" t="s">
        <v>27</v>
      </c>
      <c r="AL563" s="18" t="s">
        <v>27</v>
      </c>
      <c r="AM563" s="18" t="s">
        <v>27</v>
      </c>
      <c r="AN563" s="18" t="s">
        <v>27</v>
      </c>
      <c r="AO563" s="18" t="s">
        <v>27</v>
      </c>
      <c r="AP563" s="18" t="s">
        <v>27</v>
      </c>
      <c r="AQ563" s="18" t="s">
        <v>27</v>
      </c>
      <c r="AR563" s="18">
        <v>100</v>
      </c>
      <c r="AS563" s="18"/>
      <c r="AT563" s="281" t="s">
        <v>134</v>
      </c>
      <c r="AU563" s="18" t="str">
        <f t="shared" si="64"/>
        <v>po</v>
      </c>
      <c r="AV563" s="44">
        <f t="shared" si="65"/>
        <v>0.98737730096669429</v>
      </c>
      <c r="AW563" s="86">
        <f t="shared" si="66"/>
        <v>0.99108999352176064</v>
      </c>
      <c r="AX563" s="62"/>
      <c r="AY563" s="62"/>
    </row>
    <row r="564" spans="1:51" x14ac:dyDescent="0.2">
      <c r="A564" s="417" t="s">
        <v>441</v>
      </c>
      <c r="B564" s="139" t="s">
        <v>451</v>
      </c>
      <c r="C564" s="3" t="s">
        <v>175</v>
      </c>
      <c r="D564" s="3" t="s">
        <v>521</v>
      </c>
      <c r="E564" s="1"/>
      <c r="F564" s="3" t="s">
        <v>416</v>
      </c>
      <c r="G564" s="188" t="s">
        <v>431</v>
      </c>
      <c r="H564" s="78">
        <v>63.29</v>
      </c>
      <c r="I564" s="78">
        <v>36.78</v>
      </c>
      <c r="J564" s="18">
        <v>0.06</v>
      </c>
      <c r="K564" s="18" t="s">
        <v>27</v>
      </c>
      <c r="L564" s="2"/>
      <c r="M564" s="18" t="s">
        <v>27</v>
      </c>
      <c r="N564" s="1"/>
      <c r="O564" s="18">
        <v>0.1</v>
      </c>
      <c r="P564" s="18" t="s">
        <v>27</v>
      </c>
      <c r="Q564" s="2"/>
      <c r="R564" s="18">
        <v>7.0000000000000007E-2</v>
      </c>
      <c r="S564" s="2"/>
      <c r="T564" s="18" t="s">
        <v>27</v>
      </c>
      <c r="U564" s="1"/>
      <c r="V564" s="1"/>
      <c r="W564" s="1"/>
      <c r="X564" s="407">
        <v>100.29999999999998</v>
      </c>
      <c r="Y564" s="74"/>
      <c r="Z564" s="118" t="s">
        <v>85</v>
      </c>
      <c r="AA564" s="1"/>
      <c r="AB564" s="501"/>
      <c r="AC564" s="18">
        <v>49.5482718821197</v>
      </c>
      <c r="AD564" s="18">
        <v>50.157913828894728</v>
      </c>
      <c r="AE564" s="18">
        <v>9.3404972651408152E-2</v>
      </c>
      <c r="AF564" s="18" t="s">
        <v>27</v>
      </c>
      <c r="AG564" s="18" t="s">
        <v>27</v>
      </c>
      <c r="AH564" s="18" t="s">
        <v>27</v>
      </c>
      <c r="AI564" s="18" t="s">
        <v>27</v>
      </c>
      <c r="AJ564" s="18">
        <v>7.4488365300077658E-2</v>
      </c>
      <c r="AK564" s="18" t="s">
        <v>27</v>
      </c>
      <c r="AL564" s="18" t="s">
        <v>27</v>
      </c>
      <c r="AM564" s="18">
        <v>0.12592095103408923</v>
      </c>
      <c r="AN564" s="18" t="s">
        <v>27</v>
      </c>
      <c r="AO564" s="18" t="s">
        <v>27</v>
      </c>
      <c r="AP564" s="18" t="s">
        <v>27</v>
      </c>
      <c r="AQ564" s="18" t="s">
        <v>27</v>
      </c>
      <c r="AR564" s="18">
        <v>100.00000000000001</v>
      </c>
      <c r="AS564" s="18"/>
      <c r="AT564" s="281" t="s">
        <v>134</v>
      </c>
      <c r="AU564" s="18" t="str">
        <f t="shared" si="64"/>
        <v>po</v>
      </c>
      <c r="AV564" s="44">
        <f t="shared" si="65"/>
        <v>0.98784554818498393</v>
      </c>
      <c r="AW564" s="86">
        <f t="shared" si="66"/>
        <v>0.98933062520701043</v>
      </c>
      <c r="AX564" s="62"/>
      <c r="AY564" s="62"/>
    </row>
    <row r="565" spans="1:51" x14ac:dyDescent="0.2">
      <c r="A565" s="417" t="s">
        <v>441</v>
      </c>
      <c r="B565" s="139" t="s">
        <v>451</v>
      </c>
      <c r="C565" s="3" t="s">
        <v>175</v>
      </c>
      <c r="D565" s="3" t="s">
        <v>521</v>
      </c>
      <c r="E565" s="1"/>
      <c r="F565" s="3" t="s">
        <v>434</v>
      </c>
      <c r="G565" s="188" t="s">
        <v>424</v>
      </c>
      <c r="H565" s="78">
        <v>63.18</v>
      </c>
      <c r="I565" s="78">
        <v>36.71</v>
      </c>
      <c r="J565" s="18" t="s">
        <v>27</v>
      </c>
      <c r="K565" s="18" t="s">
        <v>27</v>
      </c>
      <c r="L565" s="2"/>
      <c r="M565" s="18" t="s">
        <v>27</v>
      </c>
      <c r="N565" s="1"/>
      <c r="O565" s="18">
        <v>0.04</v>
      </c>
      <c r="P565" s="18" t="s">
        <v>27</v>
      </c>
      <c r="Q565" s="2"/>
      <c r="R565" s="18" t="s">
        <v>27</v>
      </c>
      <c r="S565" s="2"/>
      <c r="T565" s="18" t="s">
        <v>27</v>
      </c>
      <c r="U565" s="1"/>
      <c r="V565" s="1"/>
      <c r="W565" s="1"/>
      <c r="X565" s="407">
        <v>99.93</v>
      </c>
      <c r="Y565" s="74"/>
      <c r="Z565" s="118" t="s">
        <v>85</v>
      </c>
      <c r="AA565" s="1"/>
      <c r="AB565" s="501"/>
      <c r="AC565" s="18">
        <v>49.683543489679508</v>
      </c>
      <c r="AD565" s="18">
        <v>50.28652780297422</v>
      </c>
      <c r="AE565" s="18" t="s">
        <v>27</v>
      </c>
      <c r="AF565" s="18" t="s">
        <v>27</v>
      </c>
      <c r="AG565" s="18" t="s">
        <v>27</v>
      </c>
      <c r="AH565" s="18" t="s">
        <v>27</v>
      </c>
      <c r="AI565" s="18" t="s">
        <v>27</v>
      </c>
      <c r="AJ565" s="18">
        <v>2.9928707346270872E-2</v>
      </c>
      <c r="AK565" s="18" t="s">
        <v>27</v>
      </c>
      <c r="AL565" s="18" t="s">
        <v>27</v>
      </c>
      <c r="AM565" s="18" t="s">
        <v>27</v>
      </c>
      <c r="AN565" s="18" t="s">
        <v>27</v>
      </c>
      <c r="AO565" s="18" t="s">
        <v>27</v>
      </c>
      <c r="AP565" s="18" t="s">
        <v>27</v>
      </c>
      <c r="AQ565" s="18" t="s">
        <v>27</v>
      </c>
      <c r="AR565" s="18">
        <v>100</v>
      </c>
      <c r="AS565" s="18"/>
      <c r="AT565" s="281" t="s">
        <v>134</v>
      </c>
      <c r="AU565" s="18" t="str">
        <f t="shared" ref="AU565:AU596" si="67">Z565</f>
        <v>po</v>
      </c>
      <c r="AV565" s="44">
        <f t="shared" si="65"/>
        <v>0.98800902866753415</v>
      </c>
      <c r="AW565" s="86">
        <f t="shared" si="66"/>
        <v>0.98860419219649232</v>
      </c>
      <c r="AX565" s="62"/>
      <c r="AY565" s="62"/>
    </row>
    <row r="566" spans="1:51" x14ac:dyDescent="0.2">
      <c r="A566" s="417" t="s">
        <v>441</v>
      </c>
      <c r="B566" s="139" t="s">
        <v>451</v>
      </c>
      <c r="C566" s="3" t="s">
        <v>175</v>
      </c>
      <c r="D566" s="3" t="s">
        <v>521</v>
      </c>
      <c r="E566" s="1"/>
      <c r="F566" s="3" t="s">
        <v>416</v>
      </c>
      <c r="G566" s="188" t="s">
        <v>424</v>
      </c>
      <c r="H566" s="78">
        <v>62.98</v>
      </c>
      <c r="I566" s="78">
        <v>36.590000000000003</v>
      </c>
      <c r="J566" s="18">
        <v>0.03</v>
      </c>
      <c r="K566" s="18" t="s">
        <v>27</v>
      </c>
      <c r="L566" s="2"/>
      <c r="M566" s="18" t="s">
        <v>27</v>
      </c>
      <c r="N566" s="1"/>
      <c r="O566" s="18">
        <v>0.05</v>
      </c>
      <c r="P566" s="18" t="s">
        <v>27</v>
      </c>
      <c r="Q566" s="2"/>
      <c r="R566" s="18" t="s">
        <v>27</v>
      </c>
      <c r="S566" s="2"/>
      <c r="T566" s="18" t="s">
        <v>27</v>
      </c>
      <c r="U566" s="1"/>
      <c r="V566" s="1"/>
      <c r="W566" s="1"/>
      <c r="X566" s="407">
        <v>99.649999999999991</v>
      </c>
      <c r="Y566" s="74"/>
      <c r="Z566" s="118" t="s">
        <v>85</v>
      </c>
      <c r="AA566" s="1"/>
      <c r="AB566" s="501"/>
      <c r="AC566" s="18">
        <v>49.658987065844215</v>
      </c>
      <c r="AD566" s="18">
        <v>50.256464561693818</v>
      </c>
      <c r="AE566" s="18">
        <v>4.703723515112361E-2</v>
      </c>
      <c r="AF566" s="18" t="s">
        <v>27</v>
      </c>
      <c r="AG566" s="18" t="s">
        <v>27</v>
      </c>
      <c r="AH566" s="18" t="s">
        <v>27</v>
      </c>
      <c r="AI566" s="18" t="s">
        <v>27</v>
      </c>
      <c r="AJ566" s="18">
        <v>3.7511137310843455E-2</v>
      </c>
      <c r="AK566" s="18" t="s">
        <v>27</v>
      </c>
      <c r="AL566" s="18" t="s">
        <v>27</v>
      </c>
      <c r="AM566" s="18" t="s">
        <v>27</v>
      </c>
      <c r="AN566" s="18" t="s">
        <v>27</v>
      </c>
      <c r="AO566" s="18" t="s">
        <v>27</v>
      </c>
      <c r="AP566" s="18" t="s">
        <v>27</v>
      </c>
      <c r="AQ566" s="18" t="s">
        <v>27</v>
      </c>
      <c r="AR566" s="18">
        <v>100</v>
      </c>
      <c r="AS566" s="18"/>
      <c r="AT566" s="281" t="s">
        <v>134</v>
      </c>
      <c r="AU566" s="18" t="str">
        <f t="shared" si="67"/>
        <v>po</v>
      </c>
      <c r="AV566" s="44">
        <f t="shared" si="65"/>
        <v>0.98811143002078561</v>
      </c>
      <c r="AW566" s="86">
        <f t="shared" si="66"/>
        <v>0.98885782429340296</v>
      </c>
      <c r="AX566" s="62"/>
      <c r="AY566" s="62"/>
    </row>
    <row r="567" spans="1:51" x14ac:dyDescent="0.2">
      <c r="A567" s="417" t="s">
        <v>441</v>
      </c>
      <c r="B567" s="139" t="s">
        <v>451</v>
      </c>
      <c r="C567" s="3" t="s">
        <v>175</v>
      </c>
      <c r="D567" s="3" t="s">
        <v>521</v>
      </c>
      <c r="E567" s="1"/>
      <c r="F567" s="3" t="s">
        <v>404</v>
      </c>
      <c r="G567" s="188" t="s">
        <v>420</v>
      </c>
      <c r="H567" s="78">
        <v>63.61</v>
      </c>
      <c r="I567" s="78">
        <v>36.950000000000003</v>
      </c>
      <c r="J567" s="18" t="s">
        <v>27</v>
      </c>
      <c r="K567" s="18" t="s">
        <v>27</v>
      </c>
      <c r="L567" s="2"/>
      <c r="M567" s="18" t="s">
        <v>27</v>
      </c>
      <c r="N567" s="1"/>
      <c r="O567" s="18">
        <v>0.04</v>
      </c>
      <c r="P567" s="18" t="s">
        <v>27</v>
      </c>
      <c r="Q567" s="2"/>
      <c r="R567" s="18" t="s">
        <v>27</v>
      </c>
      <c r="S567" s="2"/>
      <c r="T567" s="18" t="s">
        <v>27</v>
      </c>
      <c r="U567" s="1"/>
      <c r="V567" s="1"/>
      <c r="W567" s="1"/>
      <c r="X567" s="407">
        <v>100.60000000000001</v>
      </c>
      <c r="Y567" s="74"/>
      <c r="Z567" s="118" t="s">
        <v>85</v>
      </c>
      <c r="AA567" s="1"/>
      <c r="AB567" s="501"/>
      <c r="AC567" s="18">
        <v>49.690300946807511</v>
      </c>
      <c r="AD567" s="18">
        <v>50.279968619128589</v>
      </c>
      <c r="AE567" s="18" t="s">
        <v>27</v>
      </c>
      <c r="AF567" s="18" t="s">
        <v>27</v>
      </c>
      <c r="AG567" s="18" t="s">
        <v>27</v>
      </c>
      <c r="AH567" s="18" t="s">
        <v>27</v>
      </c>
      <c r="AI567" s="18" t="s">
        <v>27</v>
      </c>
      <c r="AJ567" s="18">
        <v>2.9730434063888023E-2</v>
      </c>
      <c r="AK567" s="18" t="s">
        <v>27</v>
      </c>
      <c r="AL567" s="18" t="s">
        <v>27</v>
      </c>
      <c r="AM567" s="18" t="s">
        <v>27</v>
      </c>
      <c r="AN567" s="18" t="s">
        <v>27</v>
      </c>
      <c r="AO567" s="18" t="s">
        <v>27</v>
      </c>
      <c r="AP567" s="18" t="s">
        <v>27</v>
      </c>
      <c r="AQ567" s="18" t="s">
        <v>27</v>
      </c>
      <c r="AR567" s="18">
        <v>99.999999999999986</v>
      </c>
      <c r="AS567" s="18"/>
      <c r="AT567" s="281" t="s">
        <v>134</v>
      </c>
      <c r="AU567" s="18" t="str">
        <f t="shared" si="67"/>
        <v>po</v>
      </c>
      <c r="AV567" s="44">
        <f t="shared" si="65"/>
        <v>0.98827231423337158</v>
      </c>
      <c r="AW567" s="86">
        <f t="shared" si="66"/>
        <v>0.98886361201816331</v>
      </c>
      <c r="AX567" s="62"/>
      <c r="AY567" s="62"/>
    </row>
    <row r="568" spans="1:51" x14ac:dyDescent="0.2">
      <c r="A568" s="417" t="s">
        <v>441</v>
      </c>
      <c r="B568" s="139" t="s">
        <v>451</v>
      </c>
      <c r="C568" s="3" t="s">
        <v>175</v>
      </c>
      <c r="D568" s="3" t="s">
        <v>521</v>
      </c>
      <c r="E568" s="1"/>
      <c r="F568" s="3" t="s">
        <v>404</v>
      </c>
      <c r="G568" s="188" t="s">
        <v>415</v>
      </c>
      <c r="H568" s="78">
        <v>62.91</v>
      </c>
      <c r="I568" s="78">
        <v>36.53</v>
      </c>
      <c r="J568" s="18" t="s">
        <v>27</v>
      </c>
      <c r="K568" s="18" t="s">
        <v>27</v>
      </c>
      <c r="L568" s="2"/>
      <c r="M568" s="18" t="s">
        <v>27</v>
      </c>
      <c r="N568" s="1"/>
      <c r="O568" s="18">
        <v>0.25</v>
      </c>
      <c r="P568" s="18">
        <v>0.02</v>
      </c>
      <c r="Q568" s="2"/>
      <c r="R568" s="18">
        <v>0.06</v>
      </c>
      <c r="S568" s="2"/>
      <c r="T568" s="18" t="s">
        <v>27</v>
      </c>
      <c r="U568" s="1"/>
      <c r="V568" s="1"/>
      <c r="W568" s="1"/>
      <c r="X568" s="407">
        <v>99.77</v>
      </c>
      <c r="Y568" s="74"/>
      <c r="Z568" s="118" t="s">
        <v>85</v>
      </c>
      <c r="AA568" s="1"/>
      <c r="AB568" s="501"/>
      <c r="AC568" s="18">
        <v>49.559658876867566</v>
      </c>
      <c r="AD568" s="18">
        <v>50.129413004572932</v>
      </c>
      <c r="AE568" s="18" t="s">
        <v>27</v>
      </c>
      <c r="AF568" s="18" t="s">
        <v>27</v>
      </c>
      <c r="AG568" s="18" t="s">
        <v>27</v>
      </c>
      <c r="AH568" s="18" t="s">
        <v>27</v>
      </c>
      <c r="AI568" s="18" t="s">
        <v>27</v>
      </c>
      <c r="AJ568" s="18">
        <v>0.18738881251195363</v>
      </c>
      <c r="AK568" s="18">
        <v>1.4930156656934621E-2</v>
      </c>
      <c r="AL568" s="18" t="s">
        <v>27</v>
      </c>
      <c r="AM568" s="18">
        <v>0.10860914939060994</v>
      </c>
      <c r="AN568" s="18" t="s">
        <v>27</v>
      </c>
      <c r="AO568" s="18" t="s">
        <v>27</v>
      </c>
      <c r="AP568" s="18" t="s">
        <v>27</v>
      </c>
      <c r="AQ568" s="18" t="s">
        <v>27</v>
      </c>
      <c r="AR568" s="18">
        <v>100</v>
      </c>
      <c r="AS568" s="18"/>
      <c r="AT568" s="281" t="s">
        <v>134</v>
      </c>
      <c r="AU568" s="18" t="str">
        <f t="shared" si="67"/>
        <v>po</v>
      </c>
      <c r="AV568" s="44">
        <f t="shared" si="65"/>
        <v>0.98863433474368845</v>
      </c>
      <c r="AW568" s="86">
        <f t="shared" si="66"/>
        <v>0.99267026808187531</v>
      </c>
      <c r="AX568" s="62"/>
      <c r="AY568" s="62"/>
    </row>
    <row r="569" spans="1:51" x14ac:dyDescent="0.2">
      <c r="A569" s="417" t="s">
        <v>441</v>
      </c>
      <c r="B569" s="139" t="s">
        <v>451</v>
      </c>
      <c r="C569" s="3" t="s">
        <v>175</v>
      </c>
      <c r="D569" s="3" t="s">
        <v>521</v>
      </c>
      <c r="E569" s="1"/>
      <c r="F569" s="3" t="s">
        <v>416</v>
      </c>
      <c r="G569" s="188" t="s">
        <v>415</v>
      </c>
      <c r="H569" s="78">
        <v>62.85</v>
      </c>
      <c r="I569" s="78">
        <v>36.479999999999997</v>
      </c>
      <c r="J569" s="18">
        <v>0.04</v>
      </c>
      <c r="K569" s="18" t="s">
        <v>27</v>
      </c>
      <c r="L569" s="2"/>
      <c r="M569" s="18" t="s">
        <v>27</v>
      </c>
      <c r="N569" s="1"/>
      <c r="O569" s="18">
        <v>0.06</v>
      </c>
      <c r="P569" s="18" t="s">
        <v>27</v>
      </c>
      <c r="Q569" s="2"/>
      <c r="R569" s="18" t="s">
        <v>27</v>
      </c>
      <c r="S569" s="2"/>
      <c r="T569" s="18" t="s">
        <v>27</v>
      </c>
      <c r="U569" s="1"/>
      <c r="V569" s="1"/>
      <c r="W569" s="1"/>
      <c r="X569" s="407">
        <v>99.43</v>
      </c>
      <c r="Y569" s="74"/>
      <c r="Z569" s="118" t="s">
        <v>85</v>
      </c>
      <c r="AA569" s="1"/>
      <c r="AB569" s="501"/>
      <c r="AC569" s="18">
        <v>49.67092912549618</v>
      </c>
      <c r="AD569" s="18">
        <v>50.221092405748834</v>
      </c>
      <c r="AE569" s="18">
        <v>6.2861150314559994E-2</v>
      </c>
      <c r="AF569" s="18" t="s">
        <v>27</v>
      </c>
      <c r="AG569" s="18" t="s">
        <v>27</v>
      </c>
      <c r="AH569" s="18" t="s">
        <v>27</v>
      </c>
      <c r="AI569" s="18" t="s">
        <v>27</v>
      </c>
      <c r="AJ569" s="18">
        <v>4.5117318440423521E-2</v>
      </c>
      <c r="AK569" s="18" t="s">
        <v>27</v>
      </c>
      <c r="AL569" s="18" t="s">
        <v>27</v>
      </c>
      <c r="AM569" s="18" t="s">
        <v>27</v>
      </c>
      <c r="AN569" s="18" t="s">
        <v>27</v>
      </c>
      <c r="AO569" s="18" t="s">
        <v>27</v>
      </c>
      <c r="AP569" s="18" t="s">
        <v>27</v>
      </c>
      <c r="AQ569" s="18" t="s">
        <v>27</v>
      </c>
      <c r="AR569" s="18">
        <v>99.999999999999986</v>
      </c>
      <c r="AS569" s="18"/>
      <c r="AT569" s="281" t="s">
        <v>134</v>
      </c>
      <c r="AU569" s="18" t="str">
        <f t="shared" si="67"/>
        <v>po</v>
      </c>
      <c r="AV569" s="44">
        <f t="shared" si="65"/>
        <v>0.98904517496736732</v>
      </c>
      <c r="AW569" s="86">
        <f t="shared" si="66"/>
        <v>0.98994354886325775</v>
      </c>
      <c r="AX569" s="62"/>
      <c r="AY569" s="62"/>
    </row>
    <row r="570" spans="1:51" x14ac:dyDescent="0.2">
      <c r="A570" s="417" t="s">
        <v>441</v>
      </c>
      <c r="B570" s="139" t="s">
        <v>451</v>
      </c>
      <c r="C570" s="3" t="s">
        <v>175</v>
      </c>
      <c r="D570" s="3" t="s">
        <v>521</v>
      </c>
      <c r="E570" s="1"/>
      <c r="F570" s="3" t="s">
        <v>404</v>
      </c>
      <c r="G570" s="188" t="s">
        <v>393</v>
      </c>
      <c r="H570" s="78">
        <v>63.44</v>
      </c>
      <c r="I570" s="78">
        <v>36.81</v>
      </c>
      <c r="J570" s="18" t="s">
        <v>27</v>
      </c>
      <c r="K570" s="18" t="s">
        <v>27</v>
      </c>
      <c r="L570" s="2"/>
      <c r="M570" s="18" t="s">
        <v>27</v>
      </c>
      <c r="N570" s="1"/>
      <c r="O570" s="18">
        <v>0.05</v>
      </c>
      <c r="P570" s="18" t="s">
        <v>27</v>
      </c>
      <c r="Q570" s="2"/>
      <c r="R570" s="18" t="s">
        <v>27</v>
      </c>
      <c r="S570" s="2"/>
      <c r="T570" s="18" t="s">
        <v>27</v>
      </c>
      <c r="U570" s="1"/>
      <c r="V570" s="1"/>
      <c r="W570" s="1"/>
      <c r="X570" s="407">
        <v>100.3</v>
      </c>
      <c r="Y570" s="74"/>
      <c r="Z570" s="118" t="s">
        <v>85</v>
      </c>
      <c r="AA570" s="1"/>
      <c r="AB570" s="501"/>
      <c r="AC570" s="18">
        <v>49.714536373529356</v>
      </c>
      <c r="AD570" s="18">
        <v>50.248182824100127</v>
      </c>
      <c r="AE570" s="18" t="s">
        <v>27</v>
      </c>
      <c r="AF570" s="18" t="s">
        <v>27</v>
      </c>
      <c r="AG570" s="18" t="s">
        <v>27</v>
      </c>
      <c r="AH570" s="18" t="s">
        <v>27</v>
      </c>
      <c r="AI570" s="18" t="s">
        <v>27</v>
      </c>
      <c r="AJ570" s="18">
        <v>3.7280802370524647E-2</v>
      </c>
      <c r="AK570" s="18" t="s">
        <v>27</v>
      </c>
      <c r="AL570" s="18" t="s">
        <v>27</v>
      </c>
      <c r="AM570" s="18" t="s">
        <v>27</v>
      </c>
      <c r="AN570" s="18" t="s">
        <v>27</v>
      </c>
      <c r="AO570" s="18" t="s">
        <v>27</v>
      </c>
      <c r="AP570" s="18" t="s">
        <v>27</v>
      </c>
      <c r="AQ570" s="18" t="s">
        <v>27</v>
      </c>
      <c r="AR570" s="18">
        <v>100</v>
      </c>
      <c r="AS570" s="18"/>
      <c r="AT570" s="281" t="s">
        <v>134</v>
      </c>
      <c r="AU570" s="18" t="str">
        <f t="shared" si="67"/>
        <v>po</v>
      </c>
      <c r="AV570" s="44">
        <f t="shared" si="65"/>
        <v>0.98937978608223776</v>
      </c>
      <c r="AW570" s="86">
        <f t="shared" si="66"/>
        <v>0.99012171942739036</v>
      </c>
      <c r="AX570" s="62"/>
      <c r="AY570" s="62"/>
    </row>
    <row r="571" spans="1:51" x14ac:dyDescent="0.2">
      <c r="A571" s="417" t="s">
        <v>441</v>
      </c>
      <c r="B571" s="139" t="s">
        <v>451</v>
      </c>
      <c r="C571" s="3" t="s">
        <v>175</v>
      </c>
      <c r="D571" s="3" t="s">
        <v>521</v>
      </c>
      <c r="E571" s="1"/>
      <c r="F571" s="3" t="s">
        <v>404</v>
      </c>
      <c r="G571" s="188" t="s">
        <v>432</v>
      </c>
      <c r="H571" s="78">
        <v>62.96</v>
      </c>
      <c r="I571" s="78">
        <v>36.53</v>
      </c>
      <c r="J571" s="18" t="s">
        <v>27</v>
      </c>
      <c r="K571" s="18" t="s">
        <v>27</v>
      </c>
      <c r="L571" s="2"/>
      <c r="M571" s="18" t="s">
        <v>27</v>
      </c>
      <c r="N571" s="1"/>
      <c r="O571" s="18">
        <v>0.57999999999999996</v>
      </c>
      <c r="P571" s="18" t="s">
        <v>27</v>
      </c>
      <c r="Q571" s="2"/>
      <c r="R571" s="18">
        <v>0.02</v>
      </c>
      <c r="S571" s="2"/>
      <c r="T571" s="18" t="s">
        <v>27</v>
      </c>
      <c r="U571" s="1"/>
      <c r="V571" s="1"/>
      <c r="W571" s="1"/>
      <c r="X571" s="407">
        <v>100.09</v>
      </c>
      <c r="Y571" s="74"/>
      <c r="Z571" s="118" t="s">
        <v>85</v>
      </c>
      <c r="AA571" s="1"/>
      <c r="AB571" s="501"/>
      <c r="AC571" s="18">
        <v>49.500341406034813</v>
      </c>
      <c r="AD571" s="18">
        <v>50.029650724486743</v>
      </c>
      <c r="AE571" s="18" t="s">
        <v>27</v>
      </c>
      <c r="AF571" s="18" t="s">
        <v>27</v>
      </c>
      <c r="AG571" s="18" t="s">
        <v>27</v>
      </c>
      <c r="AH571" s="18" t="s">
        <v>27</v>
      </c>
      <c r="AI571" s="18" t="s">
        <v>27</v>
      </c>
      <c r="AJ571" s="18">
        <v>0.43387686717980234</v>
      </c>
      <c r="AK571" s="18" t="s">
        <v>27</v>
      </c>
      <c r="AL571" s="18" t="s">
        <v>27</v>
      </c>
      <c r="AM571" s="18">
        <v>3.6131002298658101E-2</v>
      </c>
      <c r="AN571" s="18" t="s">
        <v>27</v>
      </c>
      <c r="AO571" s="18" t="s">
        <v>27</v>
      </c>
      <c r="AP571" s="18" t="s">
        <v>27</v>
      </c>
      <c r="AQ571" s="18" t="s">
        <v>27</v>
      </c>
      <c r="AR571" s="18">
        <v>100.00000000000001</v>
      </c>
      <c r="AS571" s="18"/>
      <c r="AT571" s="281" t="s">
        <v>134</v>
      </c>
      <c r="AU571" s="18" t="str">
        <f t="shared" si="67"/>
        <v>po</v>
      </c>
      <c r="AV571" s="44">
        <f t="shared" si="65"/>
        <v>0.98942008767227185</v>
      </c>
      <c r="AW571" s="86">
        <f t="shared" si="66"/>
        <v>0.99809248216027591</v>
      </c>
      <c r="AX571" s="62"/>
      <c r="AY571" s="62"/>
    </row>
    <row r="572" spans="1:51" x14ac:dyDescent="0.2">
      <c r="A572" s="417" t="s">
        <v>441</v>
      </c>
      <c r="B572" s="139" t="s">
        <v>451</v>
      </c>
      <c r="C572" s="3" t="s">
        <v>175</v>
      </c>
      <c r="D572" s="3" t="s">
        <v>521</v>
      </c>
      <c r="E572" s="1"/>
      <c r="F572" s="3" t="s">
        <v>416</v>
      </c>
      <c r="G572" s="188" t="s">
        <v>426</v>
      </c>
      <c r="H572" s="78">
        <v>62.71</v>
      </c>
      <c r="I572" s="78">
        <v>36.380000000000003</v>
      </c>
      <c r="J572" s="18">
        <v>0.06</v>
      </c>
      <c r="K572" s="18" t="s">
        <v>27</v>
      </c>
      <c r="L572" s="2"/>
      <c r="M572" s="18" t="s">
        <v>27</v>
      </c>
      <c r="N572" s="1"/>
      <c r="O572" s="18">
        <v>0.21</v>
      </c>
      <c r="P572" s="18">
        <v>0.03</v>
      </c>
      <c r="Q572" s="2"/>
      <c r="R572" s="18" t="s">
        <v>27</v>
      </c>
      <c r="S572" s="2"/>
      <c r="T572" s="18" t="s">
        <v>27</v>
      </c>
      <c r="U572" s="1"/>
      <c r="V572" s="1"/>
      <c r="W572" s="1"/>
      <c r="X572" s="407">
        <v>99.39</v>
      </c>
      <c r="Y572" s="74"/>
      <c r="Z572" s="118" t="s">
        <v>85</v>
      </c>
      <c r="AA572" s="1"/>
      <c r="AB572" s="501"/>
      <c r="AC572" s="18">
        <v>49.600769961264682</v>
      </c>
      <c r="AD572" s="18">
        <v>50.124336386738968</v>
      </c>
      <c r="AE572" s="18">
        <v>9.4368749180624947E-2</v>
      </c>
      <c r="AF572" s="18" t="s">
        <v>27</v>
      </c>
      <c r="AG572" s="18" t="s">
        <v>27</v>
      </c>
      <c r="AH572" s="18" t="s">
        <v>27</v>
      </c>
      <c r="AI572" s="18" t="s">
        <v>27</v>
      </c>
      <c r="AJ572" s="18">
        <v>0.15803960636051667</v>
      </c>
      <c r="AK572" s="18">
        <v>2.2485296455200574E-2</v>
      </c>
      <c r="AL572" s="18" t="s">
        <v>27</v>
      </c>
      <c r="AM572" s="18" t="s">
        <v>27</v>
      </c>
      <c r="AN572" s="18" t="s">
        <v>27</v>
      </c>
      <c r="AO572" s="18" t="s">
        <v>27</v>
      </c>
      <c r="AP572" s="18" t="s">
        <v>27</v>
      </c>
      <c r="AQ572" s="18" t="s">
        <v>27</v>
      </c>
      <c r="AR572" s="18">
        <v>100</v>
      </c>
      <c r="AS572" s="18"/>
      <c r="AT572" s="281" t="s">
        <v>134</v>
      </c>
      <c r="AU572" s="18" t="str">
        <f t="shared" si="67"/>
        <v>po</v>
      </c>
      <c r="AV572" s="44">
        <f t="shared" si="65"/>
        <v>0.98955464624140532</v>
      </c>
      <c r="AW572" s="86">
        <f t="shared" si="66"/>
        <v>0.99315618824333562</v>
      </c>
      <c r="AX572" s="62"/>
      <c r="AY572" s="62"/>
    </row>
    <row r="573" spans="1:51" x14ac:dyDescent="0.2">
      <c r="A573" s="417" t="s">
        <v>441</v>
      </c>
      <c r="B573" s="139" t="s">
        <v>451</v>
      </c>
      <c r="C573" s="3" t="s">
        <v>175</v>
      </c>
      <c r="D573" s="3" t="s">
        <v>521</v>
      </c>
      <c r="E573" s="1"/>
      <c r="F573" s="3" t="s">
        <v>421</v>
      </c>
      <c r="G573" s="188" t="s">
        <v>398</v>
      </c>
      <c r="H573" s="78">
        <v>63.65</v>
      </c>
      <c r="I573" s="78">
        <v>36.9</v>
      </c>
      <c r="J573" s="18" t="s">
        <v>27</v>
      </c>
      <c r="K573" s="18" t="s">
        <v>27</v>
      </c>
      <c r="L573" s="2"/>
      <c r="M573" s="18" t="s">
        <v>27</v>
      </c>
      <c r="N573" s="1"/>
      <c r="O573" s="18">
        <v>0.09</v>
      </c>
      <c r="P573" s="18" t="s">
        <v>27</v>
      </c>
      <c r="Q573" s="2"/>
      <c r="R573" s="18" t="s">
        <v>27</v>
      </c>
      <c r="S573" s="2"/>
      <c r="T573" s="18" t="s">
        <v>27</v>
      </c>
      <c r="U573" s="1"/>
      <c r="V573" s="1"/>
      <c r="W573" s="1"/>
      <c r="X573" s="407">
        <v>100.64</v>
      </c>
      <c r="Y573" s="74"/>
      <c r="Z573" s="118" t="s">
        <v>85</v>
      </c>
      <c r="AA573" s="1"/>
      <c r="AB573" s="501"/>
      <c r="AC573" s="18">
        <v>49.721362809747426</v>
      </c>
      <c r="AD573" s="18">
        <v>50.211743962481457</v>
      </c>
      <c r="AE573" s="18" t="s">
        <v>27</v>
      </c>
      <c r="AF573" s="18" t="s">
        <v>27</v>
      </c>
      <c r="AG573" s="18" t="s">
        <v>27</v>
      </c>
      <c r="AH573" s="18" t="s">
        <v>27</v>
      </c>
      <c r="AI573" s="18" t="s">
        <v>27</v>
      </c>
      <c r="AJ573" s="18">
        <v>6.6893227771119862E-2</v>
      </c>
      <c r="AK573" s="18" t="s">
        <v>27</v>
      </c>
      <c r="AL573" s="18" t="s">
        <v>27</v>
      </c>
      <c r="AM573" s="18" t="s">
        <v>27</v>
      </c>
      <c r="AN573" s="18" t="s">
        <v>27</v>
      </c>
      <c r="AO573" s="18" t="s">
        <v>27</v>
      </c>
      <c r="AP573" s="18" t="s">
        <v>27</v>
      </c>
      <c r="AQ573" s="18" t="s">
        <v>27</v>
      </c>
      <c r="AR573" s="18">
        <v>100</v>
      </c>
      <c r="AS573" s="18"/>
      <c r="AT573" s="281" t="s">
        <v>134</v>
      </c>
      <c r="AU573" s="18" t="str">
        <f t="shared" si="67"/>
        <v>po</v>
      </c>
      <c r="AV573" s="44">
        <f t="shared" si="65"/>
        <v>0.99023373589452601</v>
      </c>
      <c r="AW573" s="86">
        <f t="shared" si="66"/>
        <v>0.99156595864745611</v>
      </c>
      <c r="AX573" s="62"/>
      <c r="AY573" s="62"/>
    </row>
    <row r="574" spans="1:51" x14ac:dyDescent="0.2">
      <c r="A574" s="417" t="s">
        <v>441</v>
      </c>
      <c r="B574" s="139" t="s">
        <v>451</v>
      </c>
      <c r="C574" s="3" t="s">
        <v>175</v>
      </c>
      <c r="D574" s="3" t="s">
        <v>521</v>
      </c>
      <c r="E574" s="1"/>
      <c r="F574" s="3" t="s">
        <v>414</v>
      </c>
      <c r="G574" s="188" t="s">
        <v>396</v>
      </c>
      <c r="H574" s="78">
        <v>62.53</v>
      </c>
      <c r="I574" s="78">
        <v>36.25</v>
      </c>
      <c r="J574" s="18">
        <v>0.26</v>
      </c>
      <c r="K574" s="18" t="s">
        <v>27</v>
      </c>
      <c r="L574" s="2"/>
      <c r="M574" s="18" t="s">
        <v>27</v>
      </c>
      <c r="N574" s="1"/>
      <c r="O574" s="18">
        <v>0.06</v>
      </c>
      <c r="P574" s="18" t="s">
        <v>27</v>
      </c>
      <c r="Q574" s="2"/>
      <c r="R574" s="18">
        <v>0.23</v>
      </c>
      <c r="S574" s="2"/>
      <c r="T574" s="18" t="s">
        <v>27</v>
      </c>
      <c r="U574" s="1"/>
      <c r="V574" s="1"/>
      <c r="W574" s="1"/>
      <c r="X574" s="407">
        <v>99.330000000000013</v>
      </c>
      <c r="Y574" s="74"/>
      <c r="Z574" s="118" t="s">
        <v>85</v>
      </c>
      <c r="AA574" s="1"/>
      <c r="AB574" s="501"/>
      <c r="AC574" s="18">
        <v>49.322408654402892</v>
      </c>
      <c r="AD574" s="18">
        <v>49.807894467649675</v>
      </c>
      <c r="AE574" s="18">
        <v>0.4078068602782578</v>
      </c>
      <c r="AF574" s="18" t="s">
        <v>27</v>
      </c>
      <c r="AG574" s="18" t="s">
        <v>27</v>
      </c>
      <c r="AH574" s="18" t="s">
        <v>27</v>
      </c>
      <c r="AI574" s="18" t="s">
        <v>27</v>
      </c>
      <c r="AJ574" s="18">
        <v>4.5030018566055222E-2</v>
      </c>
      <c r="AK574" s="18" t="s">
        <v>27</v>
      </c>
      <c r="AL574" s="18" t="s">
        <v>27</v>
      </c>
      <c r="AM574" s="18">
        <v>0.41685999910311639</v>
      </c>
      <c r="AN574" s="18" t="s">
        <v>27</v>
      </c>
      <c r="AO574" s="18" t="s">
        <v>27</v>
      </c>
      <c r="AP574" s="18" t="s">
        <v>27</v>
      </c>
      <c r="AQ574" s="18" t="s">
        <v>27</v>
      </c>
      <c r="AR574" s="18">
        <v>99.999999999999986</v>
      </c>
      <c r="AS574" s="18"/>
      <c r="AT574" s="281" t="s">
        <v>134</v>
      </c>
      <c r="AU574" s="18" t="str">
        <f t="shared" si="67"/>
        <v>po</v>
      </c>
      <c r="AV574" s="44">
        <f t="shared" si="65"/>
        <v>0.99025283404497044</v>
      </c>
      <c r="AW574" s="86">
        <f t="shared" si="66"/>
        <v>0.99115690796833811</v>
      </c>
      <c r="AX574" s="62"/>
      <c r="AY574" s="62"/>
    </row>
    <row r="575" spans="1:51" x14ac:dyDescent="0.2">
      <c r="A575" s="417" t="s">
        <v>441</v>
      </c>
      <c r="B575" s="139" t="s">
        <v>451</v>
      </c>
      <c r="C575" s="3" t="s">
        <v>175</v>
      </c>
      <c r="D575" s="3" t="s">
        <v>521</v>
      </c>
      <c r="E575" s="1"/>
      <c r="F575" s="3" t="s">
        <v>404</v>
      </c>
      <c r="G575" s="188" t="s">
        <v>428</v>
      </c>
      <c r="H575" s="78">
        <v>63.46</v>
      </c>
      <c r="I575" s="78">
        <v>36.75</v>
      </c>
      <c r="J575" s="18" t="s">
        <v>27</v>
      </c>
      <c r="K575" s="18" t="s">
        <v>27</v>
      </c>
      <c r="L575" s="2"/>
      <c r="M575" s="18" t="s">
        <v>27</v>
      </c>
      <c r="N575" s="1"/>
      <c r="O575" s="18">
        <v>0.09</v>
      </c>
      <c r="P575" s="18" t="s">
        <v>27</v>
      </c>
      <c r="Q575" s="2"/>
      <c r="R575" s="18" t="s">
        <v>27</v>
      </c>
      <c r="S575" s="2"/>
      <c r="T575" s="18" t="s">
        <v>27</v>
      </c>
      <c r="U575" s="1"/>
      <c r="V575" s="1"/>
      <c r="W575" s="1"/>
      <c r="X575" s="407">
        <v>100.30000000000001</v>
      </c>
      <c r="Y575" s="74"/>
      <c r="Z575" s="118" t="s">
        <v>85</v>
      </c>
      <c r="AA575" s="1"/>
      <c r="AB575" s="501"/>
      <c r="AC575" s="18">
        <v>49.748320954530712</v>
      </c>
      <c r="AD575" s="18">
        <v>50.18454916152367</v>
      </c>
      <c r="AE575" s="18" t="s">
        <v>27</v>
      </c>
      <c r="AF575" s="18" t="s">
        <v>27</v>
      </c>
      <c r="AG575" s="18" t="s">
        <v>27</v>
      </c>
      <c r="AH575" s="18" t="s">
        <v>27</v>
      </c>
      <c r="AI575" s="18" t="s">
        <v>27</v>
      </c>
      <c r="AJ575" s="18">
        <v>6.7129883945618501E-2</v>
      </c>
      <c r="AK575" s="18" t="s">
        <v>27</v>
      </c>
      <c r="AL575" s="18" t="s">
        <v>27</v>
      </c>
      <c r="AM575" s="18" t="s">
        <v>27</v>
      </c>
      <c r="AN575" s="18" t="s">
        <v>27</v>
      </c>
      <c r="AO575" s="18" t="s">
        <v>27</v>
      </c>
      <c r="AP575" s="18" t="s">
        <v>27</v>
      </c>
      <c r="AQ575" s="18" t="s">
        <v>27</v>
      </c>
      <c r="AR575" s="18">
        <v>100</v>
      </c>
      <c r="AS575" s="18"/>
      <c r="AT575" s="281" t="s">
        <v>134</v>
      </c>
      <c r="AU575" s="18" t="str">
        <f t="shared" si="67"/>
        <v>po</v>
      </c>
      <c r="AV575" s="44">
        <f t="shared" si="65"/>
        <v>0.99130751965930952</v>
      </c>
      <c r="AW575" s="86">
        <f t="shared" si="66"/>
        <v>0.99264518005612923</v>
      </c>
      <c r="AX575" s="62"/>
      <c r="AY575" s="62"/>
    </row>
    <row r="576" spans="1:51" x14ac:dyDescent="0.2">
      <c r="A576" s="417" t="s">
        <v>441</v>
      </c>
      <c r="B576" s="139" t="s">
        <v>451</v>
      </c>
      <c r="C576" s="3" t="s">
        <v>175</v>
      </c>
      <c r="D576" s="3" t="s">
        <v>521</v>
      </c>
      <c r="E576" s="1"/>
      <c r="F576" s="3" t="s">
        <v>421</v>
      </c>
      <c r="G576" s="188" t="s">
        <v>433</v>
      </c>
      <c r="H576" s="78">
        <v>63.49</v>
      </c>
      <c r="I576" s="78">
        <v>36.729999999999997</v>
      </c>
      <c r="J576" s="18" t="s">
        <v>27</v>
      </c>
      <c r="K576" s="18" t="s">
        <v>27</v>
      </c>
      <c r="L576" s="2"/>
      <c r="M576" s="18" t="s">
        <v>27</v>
      </c>
      <c r="N576" s="1"/>
      <c r="O576" s="18">
        <v>0.05</v>
      </c>
      <c r="P576" s="18" t="s">
        <v>27</v>
      </c>
      <c r="Q576" s="2"/>
      <c r="R576" s="18" t="s">
        <v>27</v>
      </c>
      <c r="S576" s="2"/>
      <c r="T576" s="18" t="s">
        <v>27</v>
      </c>
      <c r="U576" s="1"/>
      <c r="V576" s="1"/>
      <c r="W576" s="1"/>
      <c r="X576" s="407">
        <v>100.27</v>
      </c>
      <c r="Y576" s="74"/>
      <c r="Z576" s="118" t="s">
        <v>85</v>
      </c>
      <c r="AA576" s="1"/>
      <c r="AB576" s="501"/>
      <c r="AC576" s="18">
        <v>49.788582247873876</v>
      </c>
      <c r="AD576" s="18">
        <v>50.174110826260602</v>
      </c>
      <c r="AE576" s="18" t="s">
        <v>27</v>
      </c>
      <c r="AF576" s="18" t="s">
        <v>27</v>
      </c>
      <c r="AG576" s="18" t="s">
        <v>27</v>
      </c>
      <c r="AH576" s="18" t="s">
        <v>27</v>
      </c>
      <c r="AI576" s="18" t="s">
        <v>27</v>
      </c>
      <c r="AJ576" s="18">
        <v>3.7306925865533282E-2</v>
      </c>
      <c r="AK576" s="18" t="s">
        <v>27</v>
      </c>
      <c r="AL576" s="18" t="s">
        <v>27</v>
      </c>
      <c r="AM576" s="18" t="s">
        <v>27</v>
      </c>
      <c r="AN576" s="18" t="s">
        <v>27</v>
      </c>
      <c r="AO576" s="18" t="s">
        <v>27</v>
      </c>
      <c r="AP576" s="18" t="s">
        <v>27</v>
      </c>
      <c r="AQ576" s="18" t="s">
        <v>27</v>
      </c>
      <c r="AR576" s="18">
        <v>100.00000000000001</v>
      </c>
      <c r="AS576" s="18"/>
      <c r="AT576" s="281" t="s">
        <v>134</v>
      </c>
      <c r="AU576" s="18" t="str">
        <f t="shared" si="67"/>
        <v>po</v>
      </c>
      <c r="AV576" s="44">
        <f t="shared" si="65"/>
        <v>0.99231618513934994</v>
      </c>
      <c r="AW576" s="86">
        <f t="shared" si="66"/>
        <v>0.99305973445693962</v>
      </c>
      <c r="AX576" s="62"/>
      <c r="AY576" s="62"/>
    </row>
    <row r="577" spans="1:51" x14ac:dyDescent="0.2">
      <c r="A577" s="417" t="s">
        <v>441</v>
      </c>
      <c r="B577" s="139" t="s">
        <v>451</v>
      </c>
      <c r="C577" s="3" t="s">
        <v>175</v>
      </c>
      <c r="D577" s="3" t="s">
        <v>521</v>
      </c>
      <c r="E577" s="1"/>
      <c r="F577" s="3" t="s">
        <v>416</v>
      </c>
      <c r="G577" s="188" t="s">
        <v>418</v>
      </c>
      <c r="H577" s="78">
        <v>63.39</v>
      </c>
      <c r="I577" s="78">
        <v>36.67</v>
      </c>
      <c r="J577" s="18" t="s">
        <v>27</v>
      </c>
      <c r="K577" s="18" t="s">
        <v>27</v>
      </c>
      <c r="L577" s="2"/>
      <c r="M577" s="18" t="s">
        <v>27</v>
      </c>
      <c r="N577" s="1"/>
      <c r="O577" s="18">
        <v>0.09</v>
      </c>
      <c r="P577" s="18" t="s">
        <v>27</v>
      </c>
      <c r="Q577" s="2"/>
      <c r="R577" s="18" t="s">
        <v>27</v>
      </c>
      <c r="S577" s="2"/>
      <c r="T577" s="18" t="s">
        <v>27</v>
      </c>
      <c r="U577" s="1"/>
      <c r="V577" s="1"/>
      <c r="W577" s="1"/>
      <c r="X577" s="407">
        <v>100.15</v>
      </c>
      <c r="Y577" s="74"/>
      <c r="Z577" s="118" t="s">
        <v>85</v>
      </c>
      <c r="AA577" s="1"/>
      <c r="AB577" s="501"/>
      <c r="AC577" s="18">
        <v>49.77513692872467</v>
      </c>
      <c r="AD577" s="18">
        <v>50.157622832304625</v>
      </c>
      <c r="AE577" s="18" t="s">
        <v>27</v>
      </c>
      <c r="AF577" s="18" t="s">
        <v>27</v>
      </c>
      <c r="AG577" s="18" t="s">
        <v>27</v>
      </c>
      <c r="AH577" s="18" t="s">
        <v>27</v>
      </c>
      <c r="AI577" s="18" t="s">
        <v>27</v>
      </c>
      <c r="AJ577" s="18">
        <v>6.7240238970714475E-2</v>
      </c>
      <c r="AK577" s="18" t="s">
        <v>27</v>
      </c>
      <c r="AL577" s="18" t="s">
        <v>27</v>
      </c>
      <c r="AM577" s="18" t="s">
        <v>27</v>
      </c>
      <c r="AN577" s="18" t="s">
        <v>27</v>
      </c>
      <c r="AO577" s="18" t="s">
        <v>27</v>
      </c>
      <c r="AP577" s="18" t="s">
        <v>27</v>
      </c>
      <c r="AQ577" s="18" t="s">
        <v>27</v>
      </c>
      <c r="AR577" s="18">
        <v>100.00000000000001</v>
      </c>
      <c r="AS577" s="18"/>
      <c r="AT577" s="281" t="s">
        <v>134</v>
      </c>
      <c r="AU577" s="18" t="str">
        <f t="shared" si="67"/>
        <v>po</v>
      </c>
      <c r="AV577" s="44">
        <f t="shared" si="65"/>
        <v>0.99237432154911431</v>
      </c>
      <c r="AW577" s="86">
        <f t="shared" si="66"/>
        <v>0.99371490021241182</v>
      </c>
      <c r="AX577" s="62"/>
      <c r="AY577" s="62"/>
    </row>
    <row r="578" spans="1:51" x14ac:dyDescent="0.2">
      <c r="A578" s="417" t="s">
        <v>441</v>
      </c>
      <c r="B578" s="139" t="s">
        <v>451</v>
      </c>
      <c r="C578" s="3" t="s">
        <v>175</v>
      </c>
      <c r="D578" s="3" t="s">
        <v>521</v>
      </c>
      <c r="E578" s="1"/>
      <c r="F578" s="3" t="s">
        <v>434</v>
      </c>
      <c r="G578" s="188" t="s">
        <v>415</v>
      </c>
      <c r="H578" s="78">
        <v>63.22</v>
      </c>
      <c r="I578" s="78">
        <v>36.56</v>
      </c>
      <c r="J578" s="18" t="s">
        <v>27</v>
      </c>
      <c r="K578" s="18" t="s">
        <v>27</v>
      </c>
      <c r="L578" s="2"/>
      <c r="M578" s="18" t="s">
        <v>27</v>
      </c>
      <c r="N578" s="1"/>
      <c r="O578" s="18" t="s">
        <v>27</v>
      </c>
      <c r="P578" s="18" t="s">
        <v>27</v>
      </c>
      <c r="Q578" s="2"/>
      <c r="R578" s="18" t="s">
        <v>27</v>
      </c>
      <c r="S578" s="2"/>
      <c r="T578" s="18" t="s">
        <v>27</v>
      </c>
      <c r="U578" s="1"/>
      <c r="V578" s="1"/>
      <c r="W578" s="1"/>
      <c r="X578" s="407">
        <v>99.78</v>
      </c>
      <c r="Y578" s="74"/>
      <c r="Z578" s="118" t="s">
        <v>85</v>
      </c>
      <c r="AA578" s="1"/>
      <c r="AB578" s="501"/>
      <c r="AC578" s="18">
        <v>49.816598807218391</v>
      </c>
      <c r="AD578" s="18">
        <v>50.183401192781595</v>
      </c>
      <c r="AE578" s="18" t="s">
        <v>27</v>
      </c>
      <c r="AF578" s="18" t="s">
        <v>27</v>
      </c>
      <c r="AG578" s="18" t="s">
        <v>27</v>
      </c>
      <c r="AH578" s="18" t="s">
        <v>27</v>
      </c>
      <c r="AI578" s="18" t="s">
        <v>27</v>
      </c>
      <c r="AJ578" s="18" t="s">
        <v>27</v>
      </c>
      <c r="AK578" s="18" t="s">
        <v>27</v>
      </c>
      <c r="AL578" s="18" t="s">
        <v>27</v>
      </c>
      <c r="AM578" s="18" t="s">
        <v>27</v>
      </c>
      <c r="AN578" s="18" t="s">
        <v>27</v>
      </c>
      <c r="AO578" s="18" t="s">
        <v>27</v>
      </c>
      <c r="AP578" s="18" t="s">
        <v>27</v>
      </c>
      <c r="AQ578" s="18" t="s">
        <v>27</v>
      </c>
      <c r="AR578" s="18">
        <v>99.999999999999986</v>
      </c>
      <c r="AS578" s="18"/>
      <c r="AT578" s="281" t="s">
        <v>134</v>
      </c>
      <c r="AU578" s="18" t="str">
        <f t="shared" si="67"/>
        <v>po</v>
      </c>
      <c r="AV578" s="44">
        <f t="shared" si="65"/>
        <v>0.9926907627453524</v>
      </c>
      <c r="AW578" s="86">
        <f t="shared" si="66"/>
        <v>0.9926907627453524</v>
      </c>
      <c r="AX578" s="62"/>
      <c r="AY578" s="62"/>
    </row>
    <row r="579" spans="1:51" x14ac:dyDescent="0.2">
      <c r="A579" s="417" t="s">
        <v>441</v>
      </c>
      <c r="B579" s="139" t="s">
        <v>451</v>
      </c>
      <c r="C579" s="3" t="s">
        <v>175</v>
      </c>
      <c r="D579" s="3" t="s">
        <v>521</v>
      </c>
      <c r="E579" s="1"/>
      <c r="F579" s="3" t="s">
        <v>404</v>
      </c>
      <c r="G579" s="188" t="s">
        <v>433</v>
      </c>
      <c r="H579" s="78">
        <v>62.8</v>
      </c>
      <c r="I579" s="78">
        <v>36.31</v>
      </c>
      <c r="J579" s="18" t="s">
        <v>27</v>
      </c>
      <c r="K579" s="18" t="s">
        <v>27</v>
      </c>
      <c r="L579" s="2"/>
      <c r="M579" s="18" t="s">
        <v>27</v>
      </c>
      <c r="N579" s="1"/>
      <c r="O579" s="18">
        <v>0.66</v>
      </c>
      <c r="P579" s="18">
        <v>0.03</v>
      </c>
      <c r="Q579" s="2"/>
      <c r="R579" s="18">
        <v>7.0000000000000007E-2</v>
      </c>
      <c r="S579" s="2"/>
      <c r="T579" s="18" t="s">
        <v>27</v>
      </c>
      <c r="U579" s="1"/>
      <c r="V579" s="1"/>
      <c r="W579" s="1"/>
      <c r="X579" s="407">
        <v>99.86999999999999</v>
      </c>
      <c r="Y579" s="74"/>
      <c r="Z579" s="118" t="s">
        <v>85</v>
      </c>
      <c r="AA579" s="1"/>
      <c r="AB579" s="501"/>
      <c r="AC579" s="18">
        <v>49.500561299071812</v>
      </c>
      <c r="AD579" s="18">
        <v>49.855267690691619</v>
      </c>
      <c r="AE579" s="18" t="s">
        <v>27</v>
      </c>
      <c r="AF579" s="18" t="s">
        <v>27</v>
      </c>
      <c r="AG579" s="18" t="s">
        <v>27</v>
      </c>
      <c r="AH579" s="18" t="s">
        <v>27</v>
      </c>
      <c r="AI579" s="18" t="s">
        <v>27</v>
      </c>
      <c r="AJ579" s="18">
        <v>0.49498204145806241</v>
      </c>
      <c r="AK579" s="18">
        <v>2.240771025965899E-2</v>
      </c>
      <c r="AL579" s="18" t="s">
        <v>27</v>
      </c>
      <c r="AM579" s="18">
        <v>0.12678125851886363</v>
      </c>
      <c r="AN579" s="18" t="s">
        <v>27</v>
      </c>
      <c r="AO579" s="18" t="s">
        <v>27</v>
      </c>
      <c r="AP579" s="18" t="s">
        <v>27</v>
      </c>
      <c r="AQ579" s="18" t="s">
        <v>27</v>
      </c>
      <c r="AR579" s="18">
        <v>100.00000000000001</v>
      </c>
      <c r="AS579" s="18"/>
      <c r="AT579" s="281" t="s">
        <v>134</v>
      </c>
      <c r="AU579" s="18" t="str">
        <f t="shared" si="67"/>
        <v>po</v>
      </c>
      <c r="AV579" s="44">
        <f t="shared" si="65"/>
        <v>0.99288527756343725</v>
      </c>
      <c r="AW579" s="86">
        <f t="shared" si="66"/>
        <v>1.0032631127588607</v>
      </c>
      <c r="AX579" s="62"/>
      <c r="AY579" s="62"/>
    </row>
    <row r="580" spans="1:51" x14ac:dyDescent="0.2">
      <c r="A580" s="417" t="s">
        <v>441</v>
      </c>
      <c r="B580" s="139" t="s">
        <v>451</v>
      </c>
      <c r="C580" s="3" t="s">
        <v>175</v>
      </c>
      <c r="D580" s="3" t="s">
        <v>521</v>
      </c>
      <c r="E580" s="1"/>
      <c r="F580" s="3" t="s">
        <v>414</v>
      </c>
      <c r="G580" s="188" t="s">
        <v>432</v>
      </c>
      <c r="H580" s="78">
        <v>63.22</v>
      </c>
      <c r="I580" s="78">
        <v>36.53</v>
      </c>
      <c r="J580" s="18">
        <v>0.03</v>
      </c>
      <c r="K580" s="18" t="s">
        <v>27</v>
      </c>
      <c r="L580" s="2"/>
      <c r="M580" s="18" t="s">
        <v>27</v>
      </c>
      <c r="N580" s="1"/>
      <c r="O580" s="18">
        <v>7.0000000000000007E-2</v>
      </c>
      <c r="P580" s="18" t="s">
        <v>27</v>
      </c>
      <c r="Q580" s="2"/>
      <c r="R580" s="18">
        <v>0.02</v>
      </c>
      <c r="S580" s="2"/>
      <c r="T580" s="18" t="s">
        <v>27</v>
      </c>
      <c r="U580" s="1"/>
      <c r="V580" s="1"/>
      <c r="W580" s="1"/>
      <c r="X580" s="407">
        <v>99.86999999999999</v>
      </c>
      <c r="Y580" s="74"/>
      <c r="Z580" s="118" t="s">
        <v>85</v>
      </c>
      <c r="AA580" s="1"/>
      <c r="AB580" s="501"/>
      <c r="AC580" s="18">
        <v>49.769555116465959</v>
      </c>
      <c r="AD580" s="18">
        <v>50.094871063833992</v>
      </c>
      <c r="AE580" s="18">
        <v>4.6963002259756664E-2</v>
      </c>
      <c r="AF580" s="18" t="s">
        <v>27</v>
      </c>
      <c r="AG580" s="18" t="s">
        <v>27</v>
      </c>
      <c r="AH580" s="18" t="s">
        <v>27</v>
      </c>
      <c r="AI580" s="18" t="s">
        <v>27</v>
      </c>
      <c r="AJ580" s="18">
        <v>5.2432713548945561E-2</v>
      </c>
      <c r="AK580" s="18" t="s">
        <v>27</v>
      </c>
      <c r="AL580" s="18" t="s">
        <v>27</v>
      </c>
      <c r="AM580" s="18">
        <v>3.6178103891348637E-2</v>
      </c>
      <c r="AN580" s="18" t="s">
        <v>27</v>
      </c>
      <c r="AO580" s="18" t="s">
        <v>27</v>
      </c>
      <c r="AP580" s="18" t="s">
        <v>27</v>
      </c>
      <c r="AQ580" s="18" t="s">
        <v>27</v>
      </c>
      <c r="AR580" s="18">
        <v>99.999999999999986</v>
      </c>
      <c r="AS580" s="18"/>
      <c r="AT580" s="281" t="s">
        <v>134</v>
      </c>
      <c r="AU580" s="18" t="str">
        <f t="shared" si="67"/>
        <v>po</v>
      </c>
      <c r="AV580" s="44">
        <f t="shared" si="65"/>
        <v>0.99350600290090585</v>
      </c>
      <c r="AW580" s="86">
        <f t="shared" si="66"/>
        <v>0.99455267120118218</v>
      </c>
      <c r="AX580" s="62"/>
      <c r="AY580" s="62"/>
    </row>
    <row r="581" spans="1:51" x14ac:dyDescent="0.2">
      <c r="A581" s="417" t="s">
        <v>441</v>
      </c>
      <c r="B581" s="139" t="s">
        <v>451</v>
      </c>
      <c r="C581" s="3" t="s">
        <v>175</v>
      </c>
      <c r="D581" s="3" t="s">
        <v>521</v>
      </c>
      <c r="E581" s="1"/>
      <c r="F581" s="3" t="s">
        <v>421</v>
      </c>
      <c r="G581" s="188" t="s">
        <v>430</v>
      </c>
      <c r="H581" s="78">
        <v>63.5</v>
      </c>
      <c r="I581" s="78">
        <v>36.659999999999997</v>
      </c>
      <c r="J581" s="18" t="s">
        <v>27</v>
      </c>
      <c r="K581" s="18" t="s">
        <v>27</v>
      </c>
      <c r="L581" s="2"/>
      <c r="M581" s="18" t="s">
        <v>27</v>
      </c>
      <c r="N581" s="1"/>
      <c r="O581" s="18">
        <v>0.11</v>
      </c>
      <c r="P581" s="18" t="s">
        <v>27</v>
      </c>
      <c r="Q581" s="2"/>
      <c r="R581" s="18">
        <v>0.02</v>
      </c>
      <c r="S581" s="2"/>
      <c r="T581" s="18" t="s">
        <v>27</v>
      </c>
      <c r="U581" s="1"/>
      <c r="V581" s="1"/>
      <c r="W581" s="1"/>
      <c r="X581" s="407">
        <v>100.28999999999999</v>
      </c>
      <c r="Y581" s="74"/>
      <c r="Z581" s="118" t="s">
        <v>85</v>
      </c>
      <c r="AA581" s="1"/>
      <c r="AB581" s="501"/>
      <c r="AC581" s="18">
        <v>49.799896991602509</v>
      </c>
      <c r="AD581" s="18">
        <v>50.081981510568681</v>
      </c>
      <c r="AE581" s="18" t="s">
        <v>27</v>
      </c>
      <c r="AF581" s="18" t="s">
        <v>27</v>
      </c>
      <c r="AG581" s="18" t="s">
        <v>27</v>
      </c>
      <c r="AH581" s="18" t="s">
        <v>27</v>
      </c>
      <c r="AI581" s="18" t="s">
        <v>27</v>
      </c>
      <c r="AJ581" s="18">
        <v>8.2080960805708536E-2</v>
      </c>
      <c r="AK581" s="18" t="s">
        <v>27</v>
      </c>
      <c r="AL581" s="18" t="s">
        <v>27</v>
      </c>
      <c r="AM581" s="18">
        <v>3.6040537023114591E-2</v>
      </c>
      <c r="AN581" s="18" t="s">
        <v>27</v>
      </c>
      <c r="AO581" s="18" t="s">
        <v>27</v>
      </c>
      <c r="AP581" s="18" t="s">
        <v>27</v>
      </c>
      <c r="AQ581" s="18" t="s">
        <v>27</v>
      </c>
      <c r="AR581" s="18">
        <v>100.00000000000001</v>
      </c>
      <c r="AS581" s="18"/>
      <c r="AT581" s="281" t="s">
        <v>134</v>
      </c>
      <c r="AU581" s="18" t="str">
        <f t="shared" si="67"/>
        <v>po</v>
      </c>
      <c r="AV581" s="44">
        <f t="shared" si="65"/>
        <v>0.994367544764445</v>
      </c>
      <c r="AW581" s="86">
        <f t="shared" si="66"/>
        <v>0.99600647673818066</v>
      </c>
      <c r="AX581" s="62"/>
      <c r="AY581" s="62"/>
    </row>
    <row r="582" spans="1:51" x14ac:dyDescent="0.2">
      <c r="A582" s="417" t="s">
        <v>441</v>
      </c>
      <c r="B582" s="139" t="s">
        <v>451</v>
      </c>
      <c r="C582" s="3" t="s">
        <v>175</v>
      </c>
      <c r="D582" s="3" t="s">
        <v>521</v>
      </c>
      <c r="E582" s="1"/>
      <c r="F582" s="3" t="s">
        <v>434</v>
      </c>
      <c r="G582" s="188" t="s">
        <v>428</v>
      </c>
      <c r="H582" s="78">
        <v>63.16</v>
      </c>
      <c r="I582" s="78">
        <v>36.46</v>
      </c>
      <c r="J582" s="18" t="s">
        <v>27</v>
      </c>
      <c r="K582" s="18" t="s">
        <v>27</v>
      </c>
      <c r="L582" s="2"/>
      <c r="M582" s="18" t="s">
        <v>27</v>
      </c>
      <c r="N582" s="1"/>
      <c r="O582" s="18">
        <v>0.06</v>
      </c>
      <c r="P582" s="18" t="s">
        <v>27</v>
      </c>
      <c r="Q582" s="2"/>
      <c r="R582" s="18">
        <v>0.02</v>
      </c>
      <c r="S582" s="2"/>
      <c r="T582" s="18" t="s">
        <v>27</v>
      </c>
      <c r="U582" s="1"/>
      <c r="V582" s="1"/>
      <c r="W582" s="1"/>
      <c r="X582" s="407">
        <v>99.7</v>
      </c>
      <c r="Y582" s="74"/>
      <c r="Z582" s="118" t="s">
        <v>85</v>
      </c>
      <c r="AA582" s="1"/>
      <c r="AB582" s="501"/>
      <c r="AC582" s="18">
        <v>49.820806993418763</v>
      </c>
      <c r="AD582" s="18">
        <v>50.097911899097305</v>
      </c>
      <c r="AE582" s="18" t="s">
        <v>27</v>
      </c>
      <c r="AF582" s="18" t="s">
        <v>27</v>
      </c>
      <c r="AG582" s="18" t="s">
        <v>27</v>
      </c>
      <c r="AH582" s="18" t="s">
        <v>27</v>
      </c>
      <c r="AI582" s="18" t="s">
        <v>27</v>
      </c>
      <c r="AJ582" s="18">
        <v>4.5031344525895654E-2</v>
      </c>
      <c r="AK582" s="18" t="s">
        <v>27</v>
      </c>
      <c r="AL582" s="18" t="s">
        <v>27</v>
      </c>
      <c r="AM582" s="18">
        <v>3.62497629580344E-2</v>
      </c>
      <c r="AN582" s="18" t="s">
        <v>27</v>
      </c>
      <c r="AO582" s="18" t="s">
        <v>27</v>
      </c>
      <c r="AP582" s="18" t="s">
        <v>27</v>
      </c>
      <c r="AQ582" s="18" t="s">
        <v>27</v>
      </c>
      <c r="AR582" s="18">
        <v>100</v>
      </c>
      <c r="AS582" s="18"/>
      <c r="AT582" s="281" t="s">
        <v>134</v>
      </c>
      <c r="AU582" s="18" t="str">
        <f t="shared" si="67"/>
        <v>po</v>
      </c>
      <c r="AV582" s="44">
        <f t="shared" si="65"/>
        <v>0.99446873342272901</v>
      </c>
      <c r="AW582" s="86">
        <f t="shared" si="66"/>
        <v>0.99536760011834291</v>
      </c>
      <c r="AX582" s="62"/>
      <c r="AY582" s="62"/>
    </row>
    <row r="583" spans="1:51" x14ac:dyDescent="0.2">
      <c r="A583" s="417" t="s">
        <v>441</v>
      </c>
      <c r="B583" s="139" t="s">
        <v>451</v>
      </c>
      <c r="C583" s="3" t="s">
        <v>175</v>
      </c>
      <c r="D583" s="3" t="s">
        <v>521</v>
      </c>
      <c r="E583" s="1"/>
      <c r="F583" s="3" t="s">
        <v>421</v>
      </c>
      <c r="G583" s="188" t="s">
        <v>424</v>
      </c>
      <c r="H583" s="78">
        <v>63.34</v>
      </c>
      <c r="I583" s="78">
        <v>36.54</v>
      </c>
      <c r="J583" s="18" t="s">
        <v>27</v>
      </c>
      <c r="K583" s="18" t="s">
        <v>27</v>
      </c>
      <c r="L583" s="2"/>
      <c r="M583" s="18" t="s">
        <v>27</v>
      </c>
      <c r="N583" s="1"/>
      <c r="O583" s="18">
        <v>0.43</v>
      </c>
      <c r="P583" s="18" t="s">
        <v>27</v>
      </c>
      <c r="Q583" s="2"/>
      <c r="R583" s="18" t="s">
        <v>27</v>
      </c>
      <c r="S583" s="2"/>
      <c r="T583" s="18" t="s">
        <v>27</v>
      </c>
      <c r="U583" s="1"/>
      <c r="V583" s="1"/>
      <c r="W583" s="1"/>
      <c r="X583" s="407">
        <v>100.31</v>
      </c>
      <c r="Y583" s="74"/>
      <c r="Z583" s="118" t="s">
        <v>85</v>
      </c>
      <c r="AA583" s="1"/>
      <c r="AB583" s="501"/>
      <c r="AC583" s="18">
        <v>49.717509134094954</v>
      </c>
      <c r="AD583" s="18">
        <v>49.961350582796577</v>
      </c>
      <c r="AE583" s="18" t="s">
        <v>27</v>
      </c>
      <c r="AF583" s="18" t="s">
        <v>27</v>
      </c>
      <c r="AG583" s="18" t="s">
        <v>27</v>
      </c>
      <c r="AH583" s="18" t="s">
        <v>27</v>
      </c>
      <c r="AI583" s="18" t="s">
        <v>27</v>
      </c>
      <c r="AJ583" s="18">
        <v>0.32114028310847514</v>
      </c>
      <c r="AK583" s="18" t="s">
        <v>27</v>
      </c>
      <c r="AL583" s="18" t="s">
        <v>27</v>
      </c>
      <c r="AM583" s="18" t="s">
        <v>27</v>
      </c>
      <c r="AN583" s="18" t="s">
        <v>27</v>
      </c>
      <c r="AO583" s="18" t="s">
        <v>27</v>
      </c>
      <c r="AP583" s="18" t="s">
        <v>27</v>
      </c>
      <c r="AQ583" s="18" t="s">
        <v>27</v>
      </c>
      <c r="AR583" s="18">
        <v>100.00000000000001</v>
      </c>
      <c r="AS583" s="18"/>
      <c r="AT583" s="281" t="s">
        <v>134</v>
      </c>
      <c r="AU583" s="18" t="str">
        <f t="shared" si="67"/>
        <v>po</v>
      </c>
      <c r="AV583" s="44">
        <f t="shared" si="65"/>
        <v>0.9951193983778015</v>
      </c>
      <c r="AW583" s="86">
        <f t="shared" si="66"/>
        <v>1.00154717263455</v>
      </c>
      <c r="AX583" s="62"/>
      <c r="AY583" s="62"/>
    </row>
    <row r="584" spans="1:51" x14ac:dyDescent="0.2">
      <c r="A584" s="417" t="s">
        <v>441</v>
      </c>
      <c r="B584" s="139" t="s">
        <v>451</v>
      </c>
      <c r="C584" s="3" t="s">
        <v>175</v>
      </c>
      <c r="D584" s="3" t="s">
        <v>521</v>
      </c>
      <c r="E584" s="1"/>
      <c r="F584" s="3" t="s">
        <v>434</v>
      </c>
      <c r="G584" s="188" t="s">
        <v>433</v>
      </c>
      <c r="H584" s="78">
        <v>61.93</v>
      </c>
      <c r="I584" s="78">
        <v>35.71</v>
      </c>
      <c r="J584" s="18">
        <v>0.2</v>
      </c>
      <c r="K584" s="18" t="s">
        <v>27</v>
      </c>
      <c r="L584" s="2"/>
      <c r="M584" s="18" t="s">
        <v>27</v>
      </c>
      <c r="N584" s="1"/>
      <c r="O584" s="18">
        <v>0.15</v>
      </c>
      <c r="P584" s="18" t="s">
        <v>27</v>
      </c>
      <c r="Q584" s="2"/>
      <c r="R584" s="18">
        <v>0.19</v>
      </c>
      <c r="S584" s="2"/>
      <c r="T584" s="18" t="s">
        <v>27</v>
      </c>
      <c r="U584" s="1"/>
      <c r="V584" s="1"/>
      <c r="W584" s="1"/>
      <c r="X584" s="407">
        <v>98.18</v>
      </c>
      <c r="Y584" s="74"/>
      <c r="Z584" s="118" t="s">
        <v>85</v>
      </c>
      <c r="AA584" s="1"/>
      <c r="AB584" s="501"/>
      <c r="AC584" s="18">
        <v>49.49971318774115</v>
      </c>
      <c r="AD584" s="18">
        <v>49.719388258750016</v>
      </c>
      <c r="AE584" s="18">
        <v>0.31787540690072574</v>
      </c>
      <c r="AF584" s="18" t="s">
        <v>27</v>
      </c>
      <c r="AG584" s="18" t="s">
        <v>27</v>
      </c>
      <c r="AH584" s="18" t="s">
        <v>27</v>
      </c>
      <c r="AI584" s="18" t="s">
        <v>27</v>
      </c>
      <c r="AJ584" s="18">
        <v>0.11407432003513147</v>
      </c>
      <c r="AK584" s="18" t="s">
        <v>27</v>
      </c>
      <c r="AL584" s="18" t="s">
        <v>27</v>
      </c>
      <c r="AM584" s="18">
        <v>0.34894882657299142</v>
      </c>
      <c r="AN584" s="18" t="s">
        <v>27</v>
      </c>
      <c r="AO584" s="18" t="s">
        <v>27</v>
      </c>
      <c r="AP584" s="18" t="s">
        <v>27</v>
      </c>
      <c r="AQ584" s="18" t="s">
        <v>27</v>
      </c>
      <c r="AR584" s="18">
        <v>100.00000000000001</v>
      </c>
      <c r="AS584" s="18"/>
      <c r="AT584" s="281" t="s">
        <v>134</v>
      </c>
      <c r="AU584" s="18" t="str">
        <f t="shared" si="67"/>
        <v>po</v>
      </c>
      <c r="AV584" s="44">
        <f t="shared" si="65"/>
        <v>0.99558170205422414</v>
      </c>
      <c r="AW584" s="86">
        <f t="shared" si="66"/>
        <v>0.99787606495831838</v>
      </c>
      <c r="AX584" s="62"/>
      <c r="AY584" s="62"/>
    </row>
    <row r="585" spans="1:51" x14ac:dyDescent="0.2">
      <c r="A585" s="417" t="s">
        <v>441</v>
      </c>
      <c r="B585" s="139" t="s">
        <v>451</v>
      </c>
      <c r="C585" s="3" t="s">
        <v>175</v>
      </c>
      <c r="D585" s="3" t="s">
        <v>521</v>
      </c>
      <c r="E585" s="1"/>
      <c r="F585" s="3" t="s">
        <v>414</v>
      </c>
      <c r="G585" s="188" t="s">
        <v>403</v>
      </c>
      <c r="H585" s="78">
        <v>62.92</v>
      </c>
      <c r="I585" s="78">
        <v>36.270000000000003</v>
      </c>
      <c r="J585" s="18">
        <v>0.14000000000000001</v>
      </c>
      <c r="K585" s="18" t="s">
        <v>27</v>
      </c>
      <c r="L585" s="2"/>
      <c r="M585" s="18" t="s">
        <v>27</v>
      </c>
      <c r="N585" s="1"/>
      <c r="O585" s="18">
        <v>0.21</v>
      </c>
      <c r="P585" s="18" t="s">
        <v>27</v>
      </c>
      <c r="Q585" s="2"/>
      <c r="R585" s="18">
        <v>0.21</v>
      </c>
      <c r="S585" s="2"/>
      <c r="T585" s="18" t="s">
        <v>27</v>
      </c>
      <c r="U585" s="1"/>
      <c r="V585" s="1"/>
      <c r="W585" s="1"/>
      <c r="X585" s="407">
        <v>99.749999999999986</v>
      </c>
      <c r="Y585" s="74"/>
      <c r="Z585" s="118" t="s">
        <v>85</v>
      </c>
      <c r="AA585" s="1"/>
      <c r="AB585" s="501"/>
      <c r="AC585" s="18">
        <v>49.51949926701279</v>
      </c>
      <c r="AD585" s="18">
        <v>49.724383800245754</v>
      </c>
      <c r="AE585" s="18">
        <v>0.21909925314380521</v>
      </c>
      <c r="AF585" s="18" t="s">
        <v>27</v>
      </c>
      <c r="AG585" s="18" t="s">
        <v>27</v>
      </c>
      <c r="AH585" s="18" t="s">
        <v>27</v>
      </c>
      <c r="AI585" s="18" t="s">
        <v>27</v>
      </c>
      <c r="AJ585" s="18">
        <v>0.15725405476486176</v>
      </c>
      <c r="AK585" s="18" t="s">
        <v>27</v>
      </c>
      <c r="AL585" s="18" t="s">
        <v>27</v>
      </c>
      <c r="AM585" s="18">
        <v>0.37976362483278214</v>
      </c>
      <c r="AN585" s="18" t="s">
        <v>27</v>
      </c>
      <c r="AO585" s="18" t="s">
        <v>27</v>
      </c>
      <c r="AP585" s="18" t="s">
        <v>27</v>
      </c>
      <c r="AQ585" s="18" t="s">
        <v>27</v>
      </c>
      <c r="AR585" s="18">
        <v>99.999999999999986</v>
      </c>
      <c r="AS585" s="18"/>
      <c r="AT585" s="281" t="s">
        <v>134</v>
      </c>
      <c r="AU585" s="18" t="str">
        <f t="shared" si="67"/>
        <v>po</v>
      </c>
      <c r="AV585" s="44">
        <f t="shared" si="65"/>
        <v>0.99587959633535061</v>
      </c>
      <c r="AW585" s="86">
        <f t="shared" si="66"/>
        <v>0.99904211023188461</v>
      </c>
      <c r="AX585" s="62"/>
      <c r="AY585" s="62"/>
    </row>
    <row r="586" spans="1:51" x14ac:dyDescent="0.2">
      <c r="A586" s="417" t="s">
        <v>441</v>
      </c>
      <c r="B586" s="139" t="s">
        <v>451</v>
      </c>
      <c r="C586" s="3" t="s">
        <v>175</v>
      </c>
      <c r="D586" s="3" t="s">
        <v>521</v>
      </c>
      <c r="E586" s="1"/>
      <c r="F586" s="3" t="s">
        <v>421</v>
      </c>
      <c r="G586" s="188" t="s">
        <v>432</v>
      </c>
      <c r="H586" s="78">
        <v>63.65</v>
      </c>
      <c r="I586" s="78">
        <v>36.68</v>
      </c>
      <c r="J586" s="18" t="s">
        <v>27</v>
      </c>
      <c r="K586" s="18" t="s">
        <v>27</v>
      </c>
      <c r="L586" s="2"/>
      <c r="M586" s="18" t="s">
        <v>27</v>
      </c>
      <c r="N586" s="1"/>
      <c r="O586" s="18">
        <v>0.16</v>
      </c>
      <c r="P586" s="18" t="s">
        <v>27</v>
      </c>
      <c r="Q586" s="2"/>
      <c r="R586" s="18" t="s">
        <v>27</v>
      </c>
      <c r="S586" s="2"/>
      <c r="T586" s="18" t="s">
        <v>27</v>
      </c>
      <c r="U586" s="1"/>
      <c r="V586" s="1"/>
      <c r="W586" s="1"/>
      <c r="X586" s="407">
        <v>100.49</v>
      </c>
      <c r="Y586" s="74"/>
      <c r="Z586" s="118" t="s">
        <v>85</v>
      </c>
      <c r="AA586" s="1"/>
      <c r="AB586" s="501"/>
      <c r="AC586" s="18">
        <v>49.844647236904734</v>
      </c>
      <c r="AD586" s="18">
        <v>50.036136603195104</v>
      </c>
      <c r="AE586" s="18" t="s">
        <v>27</v>
      </c>
      <c r="AF586" s="18" t="s">
        <v>27</v>
      </c>
      <c r="AG586" s="18" t="s">
        <v>27</v>
      </c>
      <c r="AH586" s="18" t="s">
        <v>27</v>
      </c>
      <c r="AI586" s="18" t="s">
        <v>27</v>
      </c>
      <c r="AJ586" s="18">
        <v>0.11921615990016841</v>
      </c>
      <c r="AK586" s="18" t="s">
        <v>27</v>
      </c>
      <c r="AL586" s="18" t="s">
        <v>27</v>
      </c>
      <c r="AM586" s="18" t="s">
        <v>27</v>
      </c>
      <c r="AN586" s="18" t="s">
        <v>27</v>
      </c>
      <c r="AO586" s="18" t="s">
        <v>27</v>
      </c>
      <c r="AP586" s="18" t="s">
        <v>27</v>
      </c>
      <c r="AQ586" s="18" t="s">
        <v>27</v>
      </c>
      <c r="AR586" s="18">
        <v>100</v>
      </c>
      <c r="AS586" s="18"/>
      <c r="AT586" s="281" t="s">
        <v>134</v>
      </c>
      <c r="AU586" s="18" t="str">
        <f t="shared" si="67"/>
        <v>po</v>
      </c>
      <c r="AV586" s="44">
        <f t="shared" si="65"/>
        <v>0.99617297858527831</v>
      </c>
      <c r="AW586" s="86">
        <f t="shared" si="66"/>
        <v>0.99855557980098753</v>
      </c>
      <c r="AX586" s="62"/>
      <c r="AY586" s="62"/>
    </row>
    <row r="587" spans="1:51" x14ac:dyDescent="0.2">
      <c r="A587" s="417" t="s">
        <v>441</v>
      </c>
      <c r="B587" s="139" t="s">
        <v>451</v>
      </c>
      <c r="C587" s="3" t="s">
        <v>175</v>
      </c>
      <c r="D587" s="3" t="s">
        <v>521</v>
      </c>
      <c r="E587" s="1"/>
      <c r="F587" s="3" t="s">
        <v>404</v>
      </c>
      <c r="G587" s="188" t="s">
        <v>398</v>
      </c>
      <c r="H587" s="78">
        <v>63.37</v>
      </c>
      <c r="I587" s="78">
        <v>36.51</v>
      </c>
      <c r="J587" s="18" t="s">
        <v>27</v>
      </c>
      <c r="K587" s="18" t="s">
        <v>27</v>
      </c>
      <c r="L587" s="2"/>
      <c r="M587" s="18" t="s">
        <v>27</v>
      </c>
      <c r="N587" s="1"/>
      <c r="O587" s="18">
        <v>0.12</v>
      </c>
      <c r="P587" s="18" t="s">
        <v>27</v>
      </c>
      <c r="Q587" s="2"/>
      <c r="R587" s="18">
        <v>0.02</v>
      </c>
      <c r="S587" s="2"/>
      <c r="T587" s="18" t="s">
        <v>27</v>
      </c>
      <c r="U587" s="1"/>
      <c r="V587" s="1"/>
      <c r="W587" s="1"/>
      <c r="X587" s="407">
        <v>100.02</v>
      </c>
      <c r="Y587" s="74"/>
      <c r="Z587" s="118" t="s">
        <v>85</v>
      </c>
      <c r="AA587" s="1"/>
      <c r="AB587" s="501"/>
      <c r="AC587" s="18">
        <v>49.847191289349993</v>
      </c>
      <c r="AD587" s="18">
        <v>50.026848170438662</v>
      </c>
      <c r="AE587" s="18" t="s">
        <v>27</v>
      </c>
      <c r="AF587" s="18" t="s">
        <v>27</v>
      </c>
      <c r="AG587" s="18" t="s">
        <v>27</v>
      </c>
      <c r="AH587" s="18" t="s">
        <v>27</v>
      </c>
      <c r="AI587" s="18" t="s">
        <v>27</v>
      </c>
      <c r="AJ587" s="18">
        <v>8.9811770615993949E-2</v>
      </c>
      <c r="AK587" s="18" t="s">
        <v>27</v>
      </c>
      <c r="AL587" s="18" t="s">
        <v>27</v>
      </c>
      <c r="AM587" s="18">
        <v>3.6148769595353167E-2</v>
      </c>
      <c r="AN587" s="18" t="s">
        <v>27</v>
      </c>
      <c r="AO587" s="18" t="s">
        <v>27</v>
      </c>
      <c r="AP587" s="18" t="s">
        <v>27</v>
      </c>
      <c r="AQ587" s="18" t="s">
        <v>27</v>
      </c>
      <c r="AR587" s="18">
        <v>100.00000000000001</v>
      </c>
      <c r="AS587" s="18"/>
      <c r="AT587" s="281" t="s">
        <v>134</v>
      </c>
      <c r="AU587" s="18" t="str">
        <f t="shared" si="67"/>
        <v>po</v>
      </c>
      <c r="AV587" s="44">
        <f t="shared" si="65"/>
        <v>0.99640879072619992</v>
      </c>
      <c r="AW587" s="86">
        <f t="shared" si="66"/>
        <v>0.99820406214345991</v>
      </c>
      <c r="AX587" s="62"/>
      <c r="AY587" s="62"/>
    </row>
    <row r="588" spans="1:51" x14ac:dyDescent="0.2">
      <c r="A588" s="417" t="s">
        <v>441</v>
      </c>
      <c r="B588" s="139" t="s">
        <v>451</v>
      </c>
      <c r="C588" s="3" t="s">
        <v>175</v>
      </c>
      <c r="D588" s="3" t="s">
        <v>521</v>
      </c>
      <c r="E588" s="1"/>
      <c r="F588" s="3" t="s">
        <v>404</v>
      </c>
      <c r="G588" s="188" t="s">
        <v>424</v>
      </c>
      <c r="H588" s="78">
        <v>62.71</v>
      </c>
      <c r="I588" s="78">
        <v>36.06</v>
      </c>
      <c r="J588" s="18">
        <v>0.22</v>
      </c>
      <c r="K588" s="18" t="s">
        <v>27</v>
      </c>
      <c r="L588" s="2"/>
      <c r="M588" s="18" t="s">
        <v>27</v>
      </c>
      <c r="N588" s="1"/>
      <c r="O588" s="18">
        <v>0.15</v>
      </c>
      <c r="P588" s="18" t="s">
        <v>27</v>
      </c>
      <c r="Q588" s="2"/>
      <c r="R588" s="18">
        <v>0.26</v>
      </c>
      <c r="S588" s="2"/>
      <c r="T588" s="18" t="s">
        <v>27</v>
      </c>
      <c r="U588" s="1"/>
      <c r="V588" s="1"/>
      <c r="W588" s="1"/>
      <c r="X588" s="407">
        <v>99.40000000000002</v>
      </c>
      <c r="Y588" s="74"/>
      <c r="Z588" s="118" t="s">
        <v>85</v>
      </c>
      <c r="AA588" s="1"/>
      <c r="AB588" s="501"/>
      <c r="AC588" s="18">
        <v>49.494037516878876</v>
      </c>
      <c r="AD588" s="18">
        <v>49.576530291983659</v>
      </c>
      <c r="AE588" s="18">
        <v>0.34527417333882476</v>
      </c>
      <c r="AF588" s="18" t="s">
        <v>27</v>
      </c>
      <c r="AG588" s="18" t="s">
        <v>27</v>
      </c>
      <c r="AH588" s="18" t="s">
        <v>27</v>
      </c>
      <c r="AI588" s="18" t="s">
        <v>27</v>
      </c>
      <c r="AJ588" s="18">
        <v>0.11264252280859929</v>
      </c>
      <c r="AK588" s="18" t="s">
        <v>27</v>
      </c>
      <c r="AL588" s="18" t="s">
        <v>27</v>
      </c>
      <c r="AM588" s="18">
        <v>0.47151549499004364</v>
      </c>
      <c r="AN588" s="18" t="s">
        <v>27</v>
      </c>
      <c r="AO588" s="18" t="s">
        <v>27</v>
      </c>
      <c r="AP588" s="18" t="s">
        <v>27</v>
      </c>
      <c r="AQ588" s="18" t="s">
        <v>27</v>
      </c>
      <c r="AR588" s="18">
        <v>100</v>
      </c>
      <c r="AS588" s="18"/>
      <c r="AT588" s="281" t="s">
        <v>134</v>
      </c>
      <c r="AU588" s="18" t="str">
        <f t="shared" si="67"/>
        <v>po</v>
      </c>
      <c r="AV588" s="44">
        <f t="shared" si="65"/>
        <v>0.99833605186528918</v>
      </c>
      <c r="AW588" s="86">
        <f t="shared" si="66"/>
        <v>1.000608145578689</v>
      </c>
      <c r="AX588" s="62"/>
      <c r="AY588" s="62"/>
    </row>
    <row r="589" spans="1:51" x14ac:dyDescent="0.2">
      <c r="A589" s="417" t="s">
        <v>441</v>
      </c>
      <c r="B589" s="139" t="s">
        <v>451</v>
      </c>
      <c r="C589" s="3" t="s">
        <v>175</v>
      </c>
      <c r="D589" s="3" t="s">
        <v>521</v>
      </c>
      <c r="E589" s="1"/>
      <c r="F589" s="3" t="s">
        <v>404</v>
      </c>
      <c r="G589" s="188" t="s">
        <v>429</v>
      </c>
      <c r="H589" s="78">
        <v>62.69</v>
      </c>
      <c r="I589" s="78">
        <v>36.020000000000003</v>
      </c>
      <c r="J589" s="18">
        <v>0.16</v>
      </c>
      <c r="K589" s="18" t="s">
        <v>27</v>
      </c>
      <c r="L589" s="2"/>
      <c r="M589" s="18" t="s">
        <v>27</v>
      </c>
      <c r="N589" s="1"/>
      <c r="O589" s="18">
        <v>0.05</v>
      </c>
      <c r="P589" s="18" t="s">
        <v>27</v>
      </c>
      <c r="Q589" s="2"/>
      <c r="R589" s="18">
        <v>0.13</v>
      </c>
      <c r="S589" s="2"/>
      <c r="T589" s="18" t="s">
        <v>27</v>
      </c>
      <c r="U589" s="1"/>
      <c r="V589" s="1"/>
      <c r="W589" s="1"/>
      <c r="X589" s="407">
        <v>99.05</v>
      </c>
      <c r="Y589" s="74"/>
      <c r="Z589" s="118" t="s">
        <v>85</v>
      </c>
      <c r="AA589" s="1"/>
      <c r="AB589" s="501"/>
      <c r="AC589" s="18">
        <v>49.714793900230177</v>
      </c>
      <c r="AD589" s="18">
        <v>49.758285282168167</v>
      </c>
      <c r="AE589" s="18">
        <v>0.25230896789460749</v>
      </c>
      <c r="AF589" s="18" t="s">
        <v>27</v>
      </c>
      <c r="AG589" s="18" t="s">
        <v>27</v>
      </c>
      <c r="AH589" s="18" t="s">
        <v>27</v>
      </c>
      <c r="AI589" s="18" t="s">
        <v>27</v>
      </c>
      <c r="AJ589" s="18">
        <v>3.7727011546188315E-2</v>
      </c>
      <c r="AK589" s="18" t="s">
        <v>27</v>
      </c>
      <c r="AL589" s="18" t="s">
        <v>27</v>
      </c>
      <c r="AM589" s="18">
        <v>0.23688483816084296</v>
      </c>
      <c r="AN589" s="18" t="s">
        <v>27</v>
      </c>
      <c r="AO589" s="18" t="s">
        <v>27</v>
      </c>
      <c r="AP589" s="18" t="s">
        <v>27</v>
      </c>
      <c r="AQ589" s="18" t="s">
        <v>27</v>
      </c>
      <c r="AR589" s="18">
        <v>100</v>
      </c>
      <c r="AS589" s="18"/>
      <c r="AT589" s="281" t="s">
        <v>134</v>
      </c>
      <c r="AU589" s="18" t="str">
        <f t="shared" si="67"/>
        <v>po</v>
      </c>
      <c r="AV589" s="44">
        <f t="shared" si="65"/>
        <v>0.99912594693142343</v>
      </c>
      <c r="AW589" s="86">
        <f t="shared" si="66"/>
        <v>0.99988415255149743</v>
      </c>
      <c r="AX589" s="62"/>
      <c r="AY589" s="62"/>
    </row>
    <row r="590" spans="1:51" x14ac:dyDescent="0.2">
      <c r="A590" s="417" t="s">
        <v>441</v>
      </c>
      <c r="B590" s="139" t="s">
        <v>451</v>
      </c>
      <c r="C590" s="3" t="s">
        <v>175</v>
      </c>
      <c r="D590" s="3" t="s">
        <v>521</v>
      </c>
      <c r="E590" s="1"/>
      <c r="F590" s="3" t="s">
        <v>414</v>
      </c>
      <c r="G590" s="188" t="s">
        <v>430</v>
      </c>
      <c r="H590" s="78">
        <v>62.94</v>
      </c>
      <c r="I590" s="78">
        <v>36.090000000000003</v>
      </c>
      <c r="J590" s="18" t="s">
        <v>27</v>
      </c>
      <c r="K590" s="18" t="s">
        <v>27</v>
      </c>
      <c r="L590" s="2"/>
      <c r="M590" s="18" t="s">
        <v>27</v>
      </c>
      <c r="N590" s="1"/>
      <c r="O590" s="18">
        <v>0.36</v>
      </c>
      <c r="P590" s="18" t="s">
        <v>27</v>
      </c>
      <c r="Q590" s="2"/>
      <c r="R590" s="18" t="s">
        <v>27</v>
      </c>
      <c r="S590" s="2"/>
      <c r="T590" s="18" t="s">
        <v>27</v>
      </c>
      <c r="U590" s="1"/>
      <c r="V590" s="1"/>
      <c r="W590" s="1"/>
      <c r="X590" s="407">
        <v>99.39</v>
      </c>
      <c r="Y590" s="74"/>
      <c r="Z590" s="118" t="s">
        <v>85</v>
      </c>
      <c r="AA590" s="1"/>
      <c r="AB590" s="501"/>
      <c r="AC590" s="18">
        <v>49.893258398368467</v>
      </c>
      <c r="AD590" s="18">
        <v>49.835214829480648</v>
      </c>
      <c r="AE590" s="18" t="s">
        <v>27</v>
      </c>
      <c r="AF590" s="18" t="s">
        <v>27</v>
      </c>
      <c r="AG590" s="18" t="s">
        <v>27</v>
      </c>
      <c r="AH590" s="18" t="s">
        <v>27</v>
      </c>
      <c r="AI590" s="18" t="s">
        <v>27</v>
      </c>
      <c r="AJ590" s="18">
        <v>0.27152677215090276</v>
      </c>
      <c r="AK590" s="18" t="s">
        <v>27</v>
      </c>
      <c r="AL590" s="18" t="s">
        <v>27</v>
      </c>
      <c r="AM590" s="18" t="s">
        <v>27</v>
      </c>
      <c r="AN590" s="18" t="s">
        <v>27</v>
      </c>
      <c r="AO590" s="18" t="s">
        <v>27</v>
      </c>
      <c r="AP590" s="18" t="s">
        <v>27</v>
      </c>
      <c r="AQ590" s="18" t="s">
        <v>27</v>
      </c>
      <c r="AR590" s="18">
        <v>100.00000000000003</v>
      </c>
      <c r="AS590" s="18"/>
      <c r="AT590" s="281" t="s">
        <v>134</v>
      </c>
      <c r="AU590" s="18" t="str">
        <f t="shared" si="67"/>
        <v>po</v>
      </c>
      <c r="AV590" s="44">
        <f t="shared" si="65"/>
        <v>1.0011647099161993</v>
      </c>
      <c r="AW590" s="86">
        <f t="shared" si="66"/>
        <v>1.0066132019730705</v>
      </c>
      <c r="AX590" s="62"/>
      <c r="AY590" s="62"/>
    </row>
    <row r="591" spans="1:51" x14ac:dyDescent="0.2">
      <c r="A591" s="417" t="s">
        <v>441</v>
      </c>
      <c r="B591" s="139" t="s">
        <v>451</v>
      </c>
      <c r="C591" s="3" t="s">
        <v>175</v>
      </c>
      <c r="D591" s="3" t="s">
        <v>521</v>
      </c>
      <c r="E591" s="1"/>
      <c r="F591" s="3" t="s">
        <v>404</v>
      </c>
      <c r="G591" s="188" t="s">
        <v>430</v>
      </c>
      <c r="H591" s="78">
        <v>63.49</v>
      </c>
      <c r="I591" s="78">
        <v>36.4</v>
      </c>
      <c r="J591" s="18">
        <v>0.08</v>
      </c>
      <c r="K591" s="18" t="s">
        <v>27</v>
      </c>
      <c r="L591" s="2"/>
      <c r="M591" s="18" t="s">
        <v>27</v>
      </c>
      <c r="N591" s="1"/>
      <c r="O591" s="18">
        <v>0.08</v>
      </c>
      <c r="P591" s="18" t="s">
        <v>27</v>
      </c>
      <c r="Q591" s="2"/>
      <c r="R591" s="18">
        <v>0.1</v>
      </c>
      <c r="S591" s="2"/>
      <c r="T591" s="18" t="s">
        <v>27</v>
      </c>
      <c r="U591" s="1"/>
      <c r="V591" s="1"/>
      <c r="W591" s="1"/>
      <c r="X591" s="407">
        <v>100.14999999999999</v>
      </c>
      <c r="Y591" s="74"/>
      <c r="Z591" s="118" t="s">
        <v>85</v>
      </c>
      <c r="AA591" s="1"/>
      <c r="AB591" s="501"/>
      <c r="AC591" s="18">
        <v>49.850129370937637</v>
      </c>
      <c r="AD591" s="18">
        <v>49.784788914182805</v>
      </c>
      <c r="AE591" s="18">
        <v>0.12490398097698947</v>
      </c>
      <c r="AF591" s="18" t="s">
        <v>27</v>
      </c>
      <c r="AG591" s="18" t="s">
        <v>27</v>
      </c>
      <c r="AH591" s="18" t="s">
        <v>27</v>
      </c>
      <c r="AI591" s="18" t="s">
        <v>27</v>
      </c>
      <c r="AJ591" s="18">
        <v>5.9764869674576233E-2</v>
      </c>
      <c r="AK591" s="18" t="s">
        <v>27</v>
      </c>
      <c r="AL591" s="18" t="s">
        <v>27</v>
      </c>
      <c r="AM591" s="18">
        <v>0.18041286422799604</v>
      </c>
      <c r="AN591" s="18" t="s">
        <v>27</v>
      </c>
      <c r="AO591" s="18" t="s">
        <v>27</v>
      </c>
      <c r="AP591" s="18" t="s">
        <v>27</v>
      </c>
      <c r="AQ591" s="18" t="s">
        <v>27</v>
      </c>
      <c r="AR591" s="18">
        <v>100.00000000000001</v>
      </c>
      <c r="AS591" s="18"/>
      <c r="AT591" s="281" t="s">
        <v>134</v>
      </c>
      <c r="AU591" s="18" t="str">
        <f t="shared" si="67"/>
        <v>po</v>
      </c>
      <c r="AV591" s="44">
        <f t="shared" si="65"/>
        <v>1.0013124582463826</v>
      </c>
      <c r="AW591" s="86">
        <f t="shared" si="66"/>
        <v>1.0025129227050669</v>
      </c>
      <c r="AX591" s="62"/>
      <c r="AY591" s="62"/>
    </row>
    <row r="592" spans="1:51" x14ac:dyDescent="0.2">
      <c r="A592" s="417" t="s">
        <v>441</v>
      </c>
      <c r="B592" s="139" t="s">
        <v>451</v>
      </c>
      <c r="C592" s="3" t="s">
        <v>175</v>
      </c>
      <c r="D592" s="3" t="s">
        <v>521</v>
      </c>
      <c r="E592" s="1"/>
      <c r="F592" s="3" t="s">
        <v>404</v>
      </c>
      <c r="G592" s="188" t="s">
        <v>426</v>
      </c>
      <c r="H592" s="78">
        <v>63.5</v>
      </c>
      <c r="I592" s="78">
        <v>36.35</v>
      </c>
      <c r="J592" s="18" t="s">
        <v>27</v>
      </c>
      <c r="K592" s="18" t="s">
        <v>27</v>
      </c>
      <c r="L592" s="2"/>
      <c r="M592" s="18" t="s">
        <v>27</v>
      </c>
      <c r="N592" s="1"/>
      <c r="O592" s="18">
        <v>0.26</v>
      </c>
      <c r="P592" s="18" t="s">
        <v>27</v>
      </c>
      <c r="Q592" s="2"/>
      <c r="R592" s="18">
        <v>0.02</v>
      </c>
      <c r="S592" s="2"/>
      <c r="T592" s="18" t="s">
        <v>27</v>
      </c>
      <c r="U592" s="1"/>
      <c r="V592" s="1"/>
      <c r="W592" s="1"/>
      <c r="X592" s="407">
        <v>100.13</v>
      </c>
      <c r="Y592" s="74"/>
      <c r="Z592" s="118" t="s">
        <v>85</v>
      </c>
      <c r="AA592" s="1"/>
      <c r="AB592" s="501"/>
      <c r="AC592" s="18">
        <v>49.955542879956084</v>
      </c>
      <c r="AD592" s="18">
        <v>49.813688034815343</v>
      </c>
      <c r="AE592" s="18" t="s">
        <v>27</v>
      </c>
      <c r="AF592" s="18" t="s">
        <v>27</v>
      </c>
      <c r="AG592" s="18" t="s">
        <v>27</v>
      </c>
      <c r="AH592" s="18" t="s">
        <v>27</v>
      </c>
      <c r="AI592" s="18" t="s">
        <v>27</v>
      </c>
      <c r="AJ592" s="18">
        <v>0.19461590617724644</v>
      </c>
      <c r="AK592" s="18" t="s">
        <v>27</v>
      </c>
      <c r="AL592" s="18" t="s">
        <v>27</v>
      </c>
      <c r="AM592" s="18">
        <v>3.6153179051322974E-2</v>
      </c>
      <c r="AN592" s="18" t="s">
        <v>27</v>
      </c>
      <c r="AO592" s="18" t="s">
        <v>27</v>
      </c>
      <c r="AP592" s="18" t="s">
        <v>27</v>
      </c>
      <c r="AQ592" s="18" t="s">
        <v>27</v>
      </c>
      <c r="AR592" s="18">
        <v>100</v>
      </c>
      <c r="AS592" s="18"/>
      <c r="AT592" s="281" t="s">
        <v>134</v>
      </c>
      <c r="AU592" s="18" t="str">
        <f t="shared" si="67"/>
        <v>po</v>
      </c>
      <c r="AV592" s="44">
        <f t="shared" si="65"/>
        <v>1.0028477081448295</v>
      </c>
      <c r="AW592" s="86">
        <f t="shared" si="66"/>
        <v>1.0067545842235737</v>
      </c>
      <c r="AX592" s="62"/>
      <c r="AY592" s="62"/>
    </row>
    <row r="593" spans="1:51" x14ac:dyDescent="0.2">
      <c r="A593" s="417" t="s">
        <v>441</v>
      </c>
      <c r="B593" s="139" t="s">
        <v>451</v>
      </c>
      <c r="C593" s="3" t="s">
        <v>175</v>
      </c>
      <c r="D593" s="3" t="s">
        <v>521</v>
      </c>
      <c r="E593" s="1"/>
      <c r="F593" s="3" t="s">
        <v>421</v>
      </c>
      <c r="G593" s="188" t="s">
        <v>427</v>
      </c>
      <c r="H593" s="78">
        <v>63.47</v>
      </c>
      <c r="I593" s="78">
        <v>36.33</v>
      </c>
      <c r="J593" s="18">
        <v>0.03</v>
      </c>
      <c r="K593" s="18" t="s">
        <v>27</v>
      </c>
      <c r="L593" s="2"/>
      <c r="M593" s="18" t="s">
        <v>27</v>
      </c>
      <c r="N593" s="1"/>
      <c r="O593" s="18">
        <v>0.06</v>
      </c>
      <c r="P593" s="18" t="s">
        <v>27</v>
      </c>
      <c r="Q593" s="2"/>
      <c r="R593" s="18">
        <v>0.02</v>
      </c>
      <c r="S593" s="2"/>
      <c r="T593" s="18" t="s">
        <v>27</v>
      </c>
      <c r="U593" s="1"/>
      <c r="V593" s="1"/>
      <c r="W593" s="1"/>
      <c r="X593" s="407">
        <v>99.91</v>
      </c>
      <c r="Y593" s="74"/>
      <c r="Z593" s="118" t="s">
        <v>85</v>
      </c>
      <c r="AA593" s="1"/>
      <c r="AB593" s="501"/>
      <c r="AC593" s="18">
        <v>50.008846814077835</v>
      </c>
      <c r="AD593" s="18">
        <v>49.862960859042808</v>
      </c>
      <c r="AE593" s="18">
        <v>4.7002929579200742E-2</v>
      </c>
      <c r="AF593" s="18" t="s">
        <v>27</v>
      </c>
      <c r="AG593" s="18" t="s">
        <v>27</v>
      </c>
      <c r="AH593" s="18" t="s">
        <v>27</v>
      </c>
      <c r="AI593" s="18" t="s">
        <v>27</v>
      </c>
      <c r="AJ593" s="18">
        <v>4.4980535266393618E-2</v>
      </c>
      <c r="AK593" s="18" t="s">
        <v>27</v>
      </c>
      <c r="AL593" s="18" t="s">
        <v>27</v>
      </c>
      <c r="AM593" s="18">
        <v>3.6208862033746805E-2</v>
      </c>
      <c r="AN593" s="18" t="s">
        <v>27</v>
      </c>
      <c r="AO593" s="18" t="s">
        <v>27</v>
      </c>
      <c r="AP593" s="18" t="s">
        <v>27</v>
      </c>
      <c r="AQ593" s="18" t="s">
        <v>27</v>
      </c>
      <c r="AR593" s="18">
        <v>99.999999999999986</v>
      </c>
      <c r="AS593" s="18"/>
      <c r="AT593" s="281" t="s">
        <v>134</v>
      </c>
      <c r="AU593" s="18" t="str">
        <f t="shared" si="67"/>
        <v>po</v>
      </c>
      <c r="AV593" s="44">
        <f t="shared" si="65"/>
        <v>1.0029257379129055</v>
      </c>
      <c r="AW593" s="86">
        <f t="shared" si="66"/>
        <v>1.0038278210321481</v>
      </c>
      <c r="AX593" s="62"/>
      <c r="AY593" s="62"/>
    </row>
    <row r="594" spans="1:51" x14ac:dyDescent="0.2">
      <c r="A594" s="417" t="s">
        <v>441</v>
      </c>
      <c r="B594" s="139" t="s">
        <v>451</v>
      </c>
      <c r="C594" s="3" t="s">
        <v>175</v>
      </c>
      <c r="D594" s="3" t="s">
        <v>521</v>
      </c>
      <c r="E594" s="1"/>
      <c r="F594" s="3" t="s">
        <v>414</v>
      </c>
      <c r="G594" s="188" t="s">
        <v>413</v>
      </c>
      <c r="H594" s="78">
        <v>62.74</v>
      </c>
      <c r="I594" s="78">
        <v>35.89</v>
      </c>
      <c r="J594" s="18">
        <v>0.03</v>
      </c>
      <c r="K594" s="18" t="s">
        <v>27</v>
      </c>
      <c r="L594" s="2"/>
      <c r="M594" s="18" t="s">
        <v>27</v>
      </c>
      <c r="N594" s="1"/>
      <c r="O594" s="18">
        <v>0.73</v>
      </c>
      <c r="P594" s="18" t="s">
        <v>27</v>
      </c>
      <c r="Q594" s="2"/>
      <c r="R594" s="18" t="s">
        <v>27</v>
      </c>
      <c r="S594" s="2"/>
      <c r="T594" s="18" t="s">
        <v>27</v>
      </c>
      <c r="U594" s="1"/>
      <c r="V594" s="1"/>
      <c r="W594" s="1"/>
      <c r="X594" s="407">
        <v>99.39</v>
      </c>
      <c r="Y594" s="74"/>
      <c r="Z594" s="118" t="s">
        <v>85</v>
      </c>
      <c r="AA594" s="1"/>
      <c r="AB594" s="501"/>
      <c r="AC594" s="18">
        <v>49.788665020023757</v>
      </c>
      <c r="AD594" s="18">
        <v>49.612801306824785</v>
      </c>
      <c r="AE594" s="18">
        <v>4.7340468655793631E-2</v>
      </c>
      <c r="AF594" s="18" t="s">
        <v>27</v>
      </c>
      <c r="AG594" s="18" t="s">
        <v>27</v>
      </c>
      <c r="AH594" s="18" t="s">
        <v>27</v>
      </c>
      <c r="AI594" s="18" t="s">
        <v>27</v>
      </c>
      <c r="AJ594" s="18">
        <v>0.55119320449567588</v>
      </c>
      <c r="AK594" s="18" t="s">
        <v>27</v>
      </c>
      <c r="AL594" s="18" t="s">
        <v>27</v>
      </c>
      <c r="AM594" s="18" t="s">
        <v>27</v>
      </c>
      <c r="AN594" s="18" t="s">
        <v>27</v>
      </c>
      <c r="AO594" s="18" t="s">
        <v>27</v>
      </c>
      <c r="AP594" s="18" t="s">
        <v>27</v>
      </c>
      <c r="AQ594" s="18" t="s">
        <v>27</v>
      </c>
      <c r="AR594" s="18">
        <v>100.00000000000001</v>
      </c>
      <c r="AS594" s="18"/>
      <c r="AT594" s="281" t="s">
        <v>134</v>
      </c>
      <c r="AU594" s="18" t="str">
        <f t="shared" si="67"/>
        <v>po</v>
      </c>
      <c r="AV594" s="44">
        <f t="shared" si="65"/>
        <v>1.0035447245180003</v>
      </c>
      <c r="AW594" s="86">
        <f t="shared" si="66"/>
        <v>1.0146546233742828</v>
      </c>
      <c r="AX594" s="62"/>
      <c r="AY594" s="62"/>
    </row>
    <row r="595" spans="1:51" x14ac:dyDescent="0.2">
      <c r="A595" s="417" t="s">
        <v>441</v>
      </c>
      <c r="B595" s="139" t="s">
        <v>451</v>
      </c>
      <c r="C595" s="3" t="s">
        <v>175</v>
      </c>
      <c r="D595" s="3" t="s">
        <v>521</v>
      </c>
      <c r="E595" s="1"/>
      <c r="F595" s="3" t="s">
        <v>414</v>
      </c>
      <c r="G595" s="188" t="s">
        <v>407</v>
      </c>
      <c r="H595" s="78">
        <v>63.43</v>
      </c>
      <c r="I595" s="78">
        <v>36.28</v>
      </c>
      <c r="J595" s="18">
        <v>0.05</v>
      </c>
      <c r="K595" s="18" t="s">
        <v>27</v>
      </c>
      <c r="L595" s="2"/>
      <c r="M595" s="18" t="s">
        <v>27</v>
      </c>
      <c r="N595" s="1"/>
      <c r="O595" s="18">
        <v>0.09</v>
      </c>
      <c r="P595" s="18" t="s">
        <v>27</v>
      </c>
      <c r="Q595" s="2"/>
      <c r="R595" s="18">
        <v>0.04</v>
      </c>
      <c r="S595" s="2"/>
      <c r="T595" s="18" t="s">
        <v>27</v>
      </c>
      <c r="U595" s="1"/>
      <c r="V595" s="1"/>
      <c r="W595" s="1"/>
      <c r="X595" s="407">
        <v>99.890000000000015</v>
      </c>
      <c r="Y595" s="74"/>
      <c r="Z595" s="118" t="s">
        <v>85</v>
      </c>
      <c r="AA595" s="1"/>
      <c r="AB595" s="501"/>
      <c r="AC595" s="18">
        <v>49.982382087314079</v>
      </c>
      <c r="AD595" s="18">
        <v>49.79936911100058</v>
      </c>
      <c r="AE595" s="18">
        <v>7.8346134533553199E-2</v>
      </c>
      <c r="AF595" s="18" t="s">
        <v>27</v>
      </c>
      <c r="AG595" s="18" t="s">
        <v>27</v>
      </c>
      <c r="AH595" s="18" t="s">
        <v>27</v>
      </c>
      <c r="AI595" s="18" t="s">
        <v>27</v>
      </c>
      <c r="AJ595" s="18">
        <v>6.7477622970087858E-2</v>
      </c>
      <c r="AK595" s="18" t="s">
        <v>27</v>
      </c>
      <c r="AL595" s="18" t="s">
        <v>27</v>
      </c>
      <c r="AM595" s="18">
        <v>7.2425044181708628E-2</v>
      </c>
      <c r="AN595" s="18" t="s">
        <v>27</v>
      </c>
      <c r="AO595" s="18" t="s">
        <v>27</v>
      </c>
      <c r="AP595" s="18" t="s">
        <v>27</v>
      </c>
      <c r="AQ595" s="18" t="s">
        <v>27</v>
      </c>
      <c r="AR595" s="18">
        <v>100</v>
      </c>
      <c r="AS595" s="18"/>
      <c r="AT595" s="281" t="s">
        <v>134</v>
      </c>
      <c r="AU595" s="18" t="str">
        <f t="shared" si="67"/>
        <v>po</v>
      </c>
      <c r="AV595" s="44">
        <f t="shared" si="65"/>
        <v>1.0036750059203676</v>
      </c>
      <c r="AW595" s="86">
        <f t="shared" si="66"/>
        <v>1.0050299954347865</v>
      </c>
      <c r="AX595" s="62"/>
      <c r="AY595" s="62"/>
    </row>
    <row r="596" spans="1:51" x14ac:dyDescent="0.2">
      <c r="A596" s="417" t="s">
        <v>441</v>
      </c>
      <c r="B596" s="139" t="s">
        <v>451</v>
      </c>
      <c r="C596" s="3" t="s">
        <v>175</v>
      </c>
      <c r="D596" s="3" t="s">
        <v>521</v>
      </c>
      <c r="E596" s="1"/>
      <c r="F596" s="3" t="s">
        <v>421</v>
      </c>
      <c r="G596" s="188" t="s">
        <v>393</v>
      </c>
      <c r="H596" s="78">
        <v>63.81</v>
      </c>
      <c r="I596" s="78">
        <v>36.450000000000003</v>
      </c>
      <c r="J596" s="18" t="s">
        <v>27</v>
      </c>
      <c r="K596" s="18" t="s">
        <v>27</v>
      </c>
      <c r="L596" s="2"/>
      <c r="M596" s="18" t="s">
        <v>27</v>
      </c>
      <c r="N596" s="1"/>
      <c r="O596" s="18">
        <v>0.05</v>
      </c>
      <c r="P596" s="18" t="s">
        <v>27</v>
      </c>
      <c r="Q596" s="2"/>
      <c r="R596" s="18">
        <v>0.02</v>
      </c>
      <c r="S596" s="2"/>
      <c r="T596" s="18" t="s">
        <v>27</v>
      </c>
      <c r="U596" s="1"/>
      <c r="V596" s="1"/>
      <c r="W596" s="1"/>
      <c r="X596" s="407">
        <v>100.33</v>
      </c>
      <c r="Y596" s="74"/>
      <c r="Z596" s="118" t="s">
        <v>85</v>
      </c>
      <c r="AA596" s="1"/>
      <c r="AB596" s="501"/>
      <c r="AC596" s="18">
        <v>50.087361524921882</v>
      </c>
      <c r="AD596" s="18">
        <v>49.83922340933821</v>
      </c>
      <c r="AE596" s="18" t="s">
        <v>27</v>
      </c>
      <c r="AF596" s="18" t="s">
        <v>27</v>
      </c>
      <c r="AG596" s="18" t="s">
        <v>27</v>
      </c>
      <c r="AH596" s="18" t="s">
        <v>27</v>
      </c>
      <c r="AI596" s="18" t="s">
        <v>27</v>
      </c>
      <c r="AJ596" s="18">
        <v>3.7342590452480395E-2</v>
      </c>
      <c r="AK596" s="18" t="s">
        <v>27</v>
      </c>
      <c r="AL596" s="18" t="s">
        <v>27</v>
      </c>
      <c r="AM596" s="18">
        <v>3.607247528741956E-2</v>
      </c>
      <c r="AN596" s="18" t="s">
        <v>27</v>
      </c>
      <c r="AO596" s="18" t="s">
        <v>27</v>
      </c>
      <c r="AP596" s="18" t="s">
        <v>27</v>
      </c>
      <c r="AQ596" s="18" t="s">
        <v>27</v>
      </c>
      <c r="AR596" s="18">
        <v>100</v>
      </c>
      <c r="AS596" s="18"/>
      <c r="AT596" s="281" t="s">
        <v>134</v>
      </c>
      <c r="AU596" s="18" t="str">
        <f t="shared" si="67"/>
        <v>po</v>
      </c>
      <c r="AV596" s="44">
        <f t="shared" ref="AV596" si="68">AC596/AD596</f>
        <v>1.0049787717104994</v>
      </c>
      <c r="AW596" s="86">
        <f t="shared" si="66"/>
        <v>1.0057280327923943</v>
      </c>
      <c r="AX596" s="62"/>
      <c r="AY596" s="62"/>
    </row>
    <row r="597" spans="1:51" ht="16" thickBot="1" x14ac:dyDescent="0.25">
      <c r="A597" s="43"/>
      <c r="B597" s="43"/>
      <c r="C597" s="3"/>
      <c r="D597" s="3"/>
      <c r="E597" s="3"/>
      <c r="F597" s="3"/>
      <c r="G597" s="3"/>
      <c r="H597" s="78"/>
      <c r="I597" s="7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"/>
      <c r="X597" s="18"/>
      <c r="Y597" s="74"/>
      <c r="Z597" s="161"/>
      <c r="AA597" s="1"/>
      <c r="AB597" s="501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62"/>
      <c r="AV597" s="86"/>
      <c r="AX597" s="53" t="s">
        <v>84</v>
      </c>
      <c r="AY597" s="62"/>
    </row>
    <row r="598" spans="1:51" x14ac:dyDescent="0.2">
      <c r="A598" s="43"/>
      <c r="B598" s="43"/>
      <c r="C598" s="3"/>
      <c r="D598" s="3"/>
      <c r="E598" s="339" t="s">
        <v>438</v>
      </c>
      <c r="F598" s="336" t="s">
        <v>386</v>
      </c>
      <c r="G598" s="336" t="s">
        <v>511</v>
      </c>
      <c r="H598" s="364">
        <v>63.005468749999991</v>
      </c>
      <c r="I598" s="364">
        <v>36.727500000000006</v>
      </c>
      <c r="J598" s="100">
        <v>7.1874999999999994E-2</v>
      </c>
      <c r="K598" s="100" t="s">
        <v>27</v>
      </c>
      <c r="L598" s="100" t="s">
        <v>73</v>
      </c>
      <c r="M598" s="100">
        <v>2.8124999999999999E-3</v>
      </c>
      <c r="N598" s="100" t="s">
        <v>73</v>
      </c>
      <c r="O598" s="100">
        <v>0.18656250000000002</v>
      </c>
      <c r="P598" s="100">
        <v>3.7499999999999999E-3</v>
      </c>
      <c r="Q598" s="100" t="s">
        <v>73</v>
      </c>
      <c r="R598" s="100">
        <v>6.5156249999999971E-2</v>
      </c>
      <c r="S598" s="100" t="s">
        <v>73</v>
      </c>
      <c r="T598" s="100">
        <v>3.1250000000000002E-3</v>
      </c>
      <c r="U598" s="100"/>
      <c r="V598" s="100"/>
      <c r="W598" s="446"/>
      <c r="X598" s="99">
        <v>100.06625000000001</v>
      </c>
      <c r="Y598" s="74"/>
      <c r="Z598" s="161"/>
      <c r="AA598" s="1"/>
      <c r="AB598" s="501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72" t="s">
        <v>508</v>
      </c>
      <c r="AU598" s="53" t="s">
        <v>214</v>
      </c>
      <c r="AV598" s="209">
        <f>AVERAGE(AV533:AV596)</f>
        <v>0.98492780205284203</v>
      </c>
      <c r="AW598" s="209">
        <f>AVERAGE(AW533:AW596)</f>
        <v>0.98780594722033666</v>
      </c>
      <c r="AX598" s="317">
        <f>COUNT(AV533:AV596)</f>
        <v>64</v>
      </c>
      <c r="AY598" s="62"/>
    </row>
    <row r="599" spans="1:51" x14ac:dyDescent="0.2">
      <c r="A599" s="43"/>
      <c r="B599" s="43"/>
      <c r="C599" s="3"/>
      <c r="D599" s="3"/>
      <c r="E599" s="340"/>
      <c r="F599" s="3"/>
      <c r="G599" s="3" t="s">
        <v>83</v>
      </c>
      <c r="H599" s="78">
        <v>0.52650368089127719</v>
      </c>
      <c r="I599" s="78">
        <v>0.43942964476513463</v>
      </c>
      <c r="J599" s="18">
        <v>0.12796173783286297</v>
      </c>
      <c r="K599" s="18" t="s">
        <v>27</v>
      </c>
      <c r="L599" s="18" t="s">
        <v>73</v>
      </c>
      <c r="M599" s="18">
        <v>1.27825215486952E-2</v>
      </c>
      <c r="N599" s="18" t="s">
        <v>73</v>
      </c>
      <c r="O599" s="18">
        <v>0.19886358688929498</v>
      </c>
      <c r="P599" s="18">
        <v>8.9973541084243745E-3</v>
      </c>
      <c r="Q599" s="18" t="s">
        <v>73</v>
      </c>
      <c r="R599" s="18">
        <v>0.12398146542867311</v>
      </c>
      <c r="S599" s="18" t="s">
        <v>73</v>
      </c>
      <c r="T599" s="18">
        <v>1.4351041110399655E-2</v>
      </c>
      <c r="U599" s="18"/>
      <c r="V599" s="18"/>
      <c r="W599" s="1"/>
      <c r="X599" s="98">
        <v>0.57059562308114864</v>
      </c>
      <c r="Y599" s="74"/>
      <c r="Z599" s="161"/>
      <c r="AA599" s="1"/>
      <c r="AB599" s="501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53" t="s">
        <v>83</v>
      </c>
      <c r="AV599" s="209">
        <f>STDEV(AV533:AV596)</f>
        <v>1.2816851934293032E-2</v>
      </c>
      <c r="AW599" s="209">
        <f>STDEV(AW533:AW596)</f>
        <v>1.2767641374311607E-2</v>
      </c>
      <c r="AX599" s="62"/>
      <c r="AY599" s="62"/>
    </row>
    <row r="600" spans="1:51" x14ac:dyDescent="0.2">
      <c r="A600" s="43"/>
      <c r="B600" s="43"/>
      <c r="C600" s="3"/>
      <c r="D600" s="3"/>
      <c r="E600" s="337"/>
      <c r="F600" s="3"/>
      <c r="G600" s="3" t="s">
        <v>82</v>
      </c>
      <c r="H600" s="78">
        <v>60.51</v>
      </c>
      <c r="I600" s="78">
        <v>35.71</v>
      </c>
      <c r="J600" s="18" t="s">
        <v>27</v>
      </c>
      <c r="K600" s="18" t="s">
        <v>27</v>
      </c>
      <c r="L600" s="18" t="s">
        <v>73</v>
      </c>
      <c r="M600" s="18" t="s">
        <v>27</v>
      </c>
      <c r="N600" s="18" t="s">
        <v>73</v>
      </c>
      <c r="O600" s="18" t="s">
        <v>27</v>
      </c>
      <c r="P600" s="18" t="s">
        <v>27</v>
      </c>
      <c r="Q600" s="18" t="s">
        <v>73</v>
      </c>
      <c r="R600" s="18" t="s">
        <v>27</v>
      </c>
      <c r="S600" s="18" t="s">
        <v>73</v>
      </c>
      <c r="T600" s="18" t="s">
        <v>27</v>
      </c>
      <c r="U600" s="18"/>
      <c r="V600" s="18"/>
      <c r="W600" s="1"/>
      <c r="X600" s="98"/>
      <c r="Y600" s="74"/>
      <c r="Z600" s="161"/>
      <c r="AA600" s="1"/>
      <c r="AB600" s="501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53" t="s">
        <v>82</v>
      </c>
      <c r="AV600" s="209">
        <f>MIN(AV533:AV596)</f>
        <v>0.95072406697756251</v>
      </c>
      <c r="AW600" s="209">
        <f>MIN(AW533:AW596)</f>
        <v>0.95792924182729056</v>
      </c>
      <c r="AX600" s="62"/>
      <c r="AY600" s="62"/>
    </row>
    <row r="601" spans="1:51" ht="16" thickBot="1" x14ac:dyDescent="0.25">
      <c r="A601" s="107"/>
      <c r="B601" s="107"/>
      <c r="C601" s="63"/>
      <c r="D601" s="63"/>
      <c r="E601" s="338"/>
      <c r="F601" s="178"/>
      <c r="G601" s="178" t="s">
        <v>81</v>
      </c>
      <c r="H601" s="177">
        <v>63.81</v>
      </c>
      <c r="I601" s="177">
        <v>37.950000000000003</v>
      </c>
      <c r="J601" s="97">
        <v>0.71</v>
      </c>
      <c r="K601" s="97" t="s">
        <v>27</v>
      </c>
      <c r="L601" s="97" t="s">
        <v>73</v>
      </c>
      <c r="M601" s="97">
        <v>0.06</v>
      </c>
      <c r="N601" s="97" t="s">
        <v>73</v>
      </c>
      <c r="O601" s="97">
        <v>0.89</v>
      </c>
      <c r="P601" s="97">
        <v>0.03</v>
      </c>
      <c r="Q601" s="97" t="s">
        <v>73</v>
      </c>
      <c r="R601" s="97">
        <v>0.67</v>
      </c>
      <c r="S601" s="97" t="s">
        <v>73</v>
      </c>
      <c r="T601" s="97">
        <v>0.08</v>
      </c>
      <c r="U601" s="97"/>
      <c r="V601" s="97"/>
      <c r="W601" s="176"/>
      <c r="X601" s="96"/>
      <c r="Y601" s="153"/>
      <c r="Z601" s="162"/>
      <c r="AA601" s="38"/>
      <c r="AB601" s="496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66" t="s">
        <v>81</v>
      </c>
      <c r="AV601" s="316">
        <f>MAX(AV533:AV596)</f>
        <v>1.0049787717104994</v>
      </c>
      <c r="AW601" s="316">
        <f>MAX(AW533:AW596)</f>
        <v>1.0146546233742828</v>
      </c>
      <c r="AX601" s="94"/>
      <c r="AY601" s="94"/>
    </row>
    <row r="602" spans="1:51" x14ac:dyDescent="0.2">
      <c r="A602" s="417"/>
      <c r="B602" s="417"/>
      <c r="C602" s="3"/>
      <c r="D602" s="3"/>
      <c r="E602" s="1"/>
      <c r="F602" s="188"/>
      <c r="G602" s="1"/>
      <c r="H602" s="78"/>
      <c r="I602" s="78"/>
      <c r="J602" s="18"/>
      <c r="K602" s="18"/>
      <c r="L602" s="2"/>
      <c r="M602" s="18"/>
      <c r="N602" s="1"/>
      <c r="O602" s="18"/>
      <c r="P602" s="18"/>
      <c r="Q602" s="2"/>
      <c r="R602" s="18"/>
      <c r="S602" s="2"/>
      <c r="T602" s="18"/>
      <c r="U602" s="1"/>
      <c r="V602" s="1"/>
      <c r="W602" s="1"/>
      <c r="X602" s="407"/>
      <c r="Y602" s="74"/>
      <c r="Z602" s="1"/>
      <c r="AA602" s="1"/>
      <c r="AB602" s="501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66"/>
      <c r="AU602" s="18"/>
      <c r="AX602" s="62"/>
      <c r="AY602" s="62"/>
    </row>
    <row r="603" spans="1:51" x14ac:dyDescent="0.2">
      <c r="A603" s="433" t="s">
        <v>441</v>
      </c>
      <c r="B603" s="142" t="s">
        <v>451</v>
      </c>
      <c r="C603" s="55" t="s">
        <v>175</v>
      </c>
      <c r="D603" s="55" t="s">
        <v>522</v>
      </c>
      <c r="E603" s="48"/>
      <c r="F603" s="55" t="s">
        <v>392</v>
      </c>
      <c r="G603" s="187" t="s">
        <v>429</v>
      </c>
      <c r="H603" s="157">
        <v>62.61</v>
      </c>
      <c r="I603" s="157">
        <v>35.520000000000003</v>
      </c>
      <c r="J603" s="20" t="s">
        <v>27</v>
      </c>
      <c r="K603" s="20" t="s">
        <v>27</v>
      </c>
      <c r="L603" s="109"/>
      <c r="M603" s="20" t="s">
        <v>27</v>
      </c>
      <c r="N603" s="48"/>
      <c r="O603" s="20">
        <v>1.03</v>
      </c>
      <c r="P603" s="20">
        <v>0.02</v>
      </c>
      <c r="Q603" s="109"/>
      <c r="R603" s="20" t="s">
        <v>27</v>
      </c>
      <c r="S603" s="109"/>
      <c r="T603" s="20" t="s">
        <v>27</v>
      </c>
      <c r="U603" s="48"/>
      <c r="V603" s="48"/>
      <c r="W603" s="48"/>
      <c r="X603" s="406">
        <v>99.179999999999993</v>
      </c>
      <c r="Y603" s="54"/>
      <c r="Z603" s="124" t="s">
        <v>85</v>
      </c>
      <c r="AA603" s="48"/>
      <c r="AB603" s="508"/>
      <c r="AC603" s="20">
        <v>49.895270131146077</v>
      </c>
      <c r="AD603" s="20">
        <v>49.308632172313253</v>
      </c>
      <c r="AE603" s="20" t="s">
        <v>27</v>
      </c>
      <c r="AF603" s="20" t="s">
        <v>27</v>
      </c>
      <c r="AG603" s="20" t="s">
        <v>27</v>
      </c>
      <c r="AH603" s="20" t="s">
        <v>27</v>
      </c>
      <c r="AI603" s="20" t="s">
        <v>27</v>
      </c>
      <c r="AJ603" s="20">
        <v>0.78099441160315519</v>
      </c>
      <c r="AK603" s="20">
        <v>1.510328493752363E-2</v>
      </c>
      <c r="AL603" s="20" t="s">
        <v>27</v>
      </c>
      <c r="AM603" s="20" t="s">
        <v>27</v>
      </c>
      <c r="AN603" s="20" t="s">
        <v>27</v>
      </c>
      <c r="AO603" s="20" t="s">
        <v>27</v>
      </c>
      <c r="AP603" s="20" t="s">
        <v>27</v>
      </c>
      <c r="AQ603" s="20" t="s">
        <v>27</v>
      </c>
      <c r="AR603" s="20">
        <v>100.00000000000001</v>
      </c>
      <c r="AS603" s="20"/>
      <c r="AT603" s="49" t="s">
        <v>131</v>
      </c>
      <c r="AU603" s="20" t="str">
        <f t="shared" ref="AU603:AU640" si="69">Z603</f>
        <v>po</v>
      </c>
      <c r="AV603" s="56">
        <f t="shared" ref="AV603:AV640" si="70">AC603/AD603</f>
        <v>1.0118972669284918</v>
      </c>
      <c r="AW603" s="195">
        <f t="shared" ref="AW603:AW640" si="71">SUM(AC603,AJ603,AK603,AL603,AO603,AG603)/AD603</f>
        <v>1.028042466287473</v>
      </c>
      <c r="AX603" s="95"/>
      <c r="AY603" s="95"/>
    </row>
    <row r="604" spans="1:51" x14ac:dyDescent="0.2">
      <c r="A604" s="434" t="s">
        <v>441</v>
      </c>
      <c r="B604" s="139" t="s">
        <v>451</v>
      </c>
      <c r="C604" s="3" t="s">
        <v>175</v>
      </c>
      <c r="D604" s="3" t="s">
        <v>522</v>
      </c>
      <c r="E604" s="1"/>
      <c r="F604" s="3" t="s">
        <v>392</v>
      </c>
      <c r="G604" s="188" t="s">
        <v>422</v>
      </c>
      <c r="H604" s="78">
        <v>61.74</v>
      </c>
      <c r="I604" s="78">
        <v>35.64</v>
      </c>
      <c r="J604" s="18">
        <v>0.03</v>
      </c>
      <c r="K604" s="18" t="s">
        <v>27</v>
      </c>
      <c r="L604" s="2"/>
      <c r="M604" s="18" t="s">
        <v>27</v>
      </c>
      <c r="N604" s="1"/>
      <c r="O604" s="18">
        <v>1.1200000000000001</v>
      </c>
      <c r="P604" s="18">
        <v>0.03</v>
      </c>
      <c r="Q604" s="2"/>
      <c r="R604" s="18">
        <v>0.03</v>
      </c>
      <c r="S604" s="2"/>
      <c r="T604" s="18" t="s">
        <v>27</v>
      </c>
      <c r="U604" s="1"/>
      <c r="V604" s="1"/>
      <c r="W604" s="1"/>
      <c r="X604" s="407">
        <v>98.59</v>
      </c>
      <c r="Y604" s="74"/>
      <c r="Z604" s="118" t="s">
        <v>85</v>
      </c>
      <c r="AA604" s="1"/>
      <c r="AB604" s="501"/>
      <c r="AC604" s="18">
        <v>49.374001902079819</v>
      </c>
      <c r="AD604" s="18">
        <v>49.648224658297764</v>
      </c>
      <c r="AE604" s="18">
        <v>4.7706580664463073E-2</v>
      </c>
      <c r="AF604" s="18" t="s">
        <v>27</v>
      </c>
      <c r="AG604" s="18" t="s">
        <v>27</v>
      </c>
      <c r="AH604" s="18" t="s">
        <v>27</v>
      </c>
      <c r="AI604" s="18" t="s">
        <v>27</v>
      </c>
      <c r="AJ604" s="18">
        <v>0.85220632685928055</v>
      </c>
      <c r="AK604" s="18">
        <v>2.2734149141920162E-2</v>
      </c>
      <c r="AL604" s="18" t="s">
        <v>27</v>
      </c>
      <c r="AM604" s="18">
        <v>5.5126382956747079E-2</v>
      </c>
      <c r="AN604" s="18" t="s">
        <v>27</v>
      </c>
      <c r="AO604" s="18" t="s">
        <v>27</v>
      </c>
      <c r="AP604" s="18" t="s">
        <v>27</v>
      </c>
      <c r="AQ604" s="18" t="s">
        <v>27</v>
      </c>
      <c r="AR604" s="18">
        <v>100</v>
      </c>
      <c r="AS604" s="18"/>
      <c r="AT604" s="23" t="s">
        <v>131</v>
      </c>
      <c r="AU604" s="18" t="str">
        <f t="shared" si="69"/>
        <v>po</v>
      </c>
      <c r="AV604" s="44">
        <f t="shared" si="70"/>
        <v>0.99447668555914592</v>
      </c>
      <c r="AW604" s="86">
        <f t="shared" si="71"/>
        <v>1.0120994803725143</v>
      </c>
      <c r="AX604" s="62"/>
      <c r="AY604" s="62"/>
    </row>
    <row r="605" spans="1:51" x14ac:dyDescent="0.2">
      <c r="A605" s="434" t="s">
        <v>441</v>
      </c>
      <c r="B605" s="139" t="s">
        <v>451</v>
      </c>
      <c r="C605" s="3" t="s">
        <v>175</v>
      </c>
      <c r="D605" s="3" t="s">
        <v>522</v>
      </c>
      <c r="E605" s="1"/>
      <c r="F605" s="3" t="s">
        <v>392</v>
      </c>
      <c r="G605" s="188" t="s">
        <v>405</v>
      </c>
      <c r="H605" s="78">
        <v>61.8</v>
      </c>
      <c r="I605" s="78">
        <v>35.11</v>
      </c>
      <c r="J605" s="18" t="s">
        <v>27</v>
      </c>
      <c r="K605" s="18" t="s">
        <v>27</v>
      </c>
      <c r="L605" s="2"/>
      <c r="M605" s="18" t="s">
        <v>27</v>
      </c>
      <c r="N605" s="1"/>
      <c r="O605" s="18">
        <v>1.19</v>
      </c>
      <c r="P605" s="18">
        <v>0.03</v>
      </c>
      <c r="Q605" s="2"/>
      <c r="R605" s="18" t="s">
        <v>27</v>
      </c>
      <c r="S605" s="2"/>
      <c r="T605" s="18" t="s">
        <v>27</v>
      </c>
      <c r="U605" s="1"/>
      <c r="V605" s="1"/>
      <c r="W605" s="1"/>
      <c r="X605" s="407">
        <v>98.13</v>
      </c>
      <c r="Y605" s="74"/>
      <c r="Z605" s="118" t="s">
        <v>85</v>
      </c>
      <c r="AA605" s="1"/>
      <c r="AB605" s="501"/>
      <c r="AC605" s="18">
        <v>49.790384917580703</v>
      </c>
      <c r="AD605" s="18">
        <v>49.274492713378962</v>
      </c>
      <c r="AE605" s="18" t="s">
        <v>27</v>
      </c>
      <c r="AF605" s="18" t="s">
        <v>27</v>
      </c>
      <c r="AG605" s="18" t="s">
        <v>27</v>
      </c>
      <c r="AH605" s="18" t="s">
        <v>27</v>
      </c>
      <c r="AI605" s="18" t="s">
        <v>27</v>
      </c>
      <c r="AJ605" s="18">
        <v>0.91221875539479447</v>
      </c>
      <c r="AK605" s="18">
        <v>2.2903613645529456E-2</v>
      </c>
      <c r="AL605" s="18" t="s">
        <v>27</v>
      </c>
      <c r="AM605" s="18" t="s">
        <v>27</v>
      </c>
      <c r="AN605" s="18" t="s">
        <v>27</v>
      </c>
      <c r="AO605" s="18" t="s">
        <v>27</v>
      </c>
      <c r="AP605" s="18" t="s">
        <v>27</v>
      </c>
      <c r="AQ605" s="18" t="s">
        <v>27</v>
      </c>
      <c r="AR605" s="18">
        <v>99.999999999999986</v>
      </c>
      <c r="AS605" s="18"/>
      <c r="AT605" s="23" t="s">
        <v>131</v>
      </c>
      <c r="AU605" s="18" t="str">
        <f t="shared" si="69"/>
        <v>po</v>
      </c>
      <c r="AV605" s="44">
        <f t="shared" si="70"/>
        <v>1.0104697618543248</v>
      </c>
      <c r="AW605" s="86">
        <f t="shared" si="71"/>
        <v>1.0294475801442009</v>
      </c>
      <c r="AX605" s="62"/>
      <c r="AY605" s="62"/>
    </row>
    <row r="606" spans="1:51" x14ac:dyDescent="0.2">
      <c r="A606" s="434" t="s">
        <v>441</v>
      </c>
      <c r="B606" s="139" t="s">
        <v>451</v>
      </c>
      <c r="C606" s="3" t="s">
        <v>175</v>
      </c>
      <c r="D606" s="3" t="s">
        <v>522</v>
      </c>
      <c r="E606" s="1"/>
      <c r="F606" s="3" t="s">
        <v>392</v>
      </c>
      <c r="G606" s="188" t="s">
        <v>419</v>
      </c>
      <c r="H606" s="78">
        <v>61.28</v>
      </c>
      <c r="I606" s="78">
        <v>35.85</v>
      </c>
      <c r="J606" s="18" t="s">
        <v>27</v>
      </c>
      <c r="K606" s="18" t="s">
        <v>27</v>
      </c>
      <c r="L606" s="2"/>
      <c r="M606" s="18" t="s">
        <v>27</v>
      </c>
      <c r="N606" s="1"/>
      <c r="O606" s="18">
        <v>1.57</v>
      </c>
      <c r="P606" s="18">
        <v>0.03</v>
      </c>
      <c r="Q606" s="2"/>
      <c r="R606" s="18">
        <v>0.02</v>
      </c>
      <c r="S606" s="2"/>
      <c r="T606" s="18" t="s">
        <v>27</v>
      </c>
      <c r="U606" s="1"/>
      <c r="V606" s="1"/>
      <c r="W606" s="1"/>
      <c r="X606" s="407">
        <v>98.749999999999986</v>
      </c>
      <c r="Y606" s="74"/>
      <c r="Z606" s="118" t="s">
        <v>85</v>
      </c>
      <c r="AA606" s="1"/>
      <c r="AB606" s="501"/>
      <c r="AC606" s="18">
        <v>48.907833001836423</v>
      </c>
      <c r="AD606" s="18">
        <v>49.840586903706232</v>
      </c>
      <c r="AE606" s="18" t="s">
        <v>27</v>
      </c>
      <c r="AF606" s="18" t="s">
        <v>27</v>
      </c>
      <c r="AG606" s="18" t="s">
        <v>27</v>
      </c>
      <c r="AH606" s="18" t="s">
        <v>27</v>
      </c>
      <c r="AI606" s="18" t="s">
        <v>27</v>
      </c>
      <c r="AJ606" s="18">
        <v>1.1922143463767911</v>
      </c>
      <c r="AK606" s="18">
        <v>2.2688545975170834E-2</v>
      </c>
      <c r="AL606" s="18" t="s">
        <v>27</v>
      </c>
      <c r="AM606" s="18">
        <v>3.6677202105407689E-2</v>
      </c>
      <c r="AN606" s="18" t="s">
        <v>27</v>
      </c>
      <c r="AO606" s="18" t="s">
        <v>27</v>
      </c>
      <c r="AP606" s="18" t="s">
        <v>27</v>
      </c>
      <c r="AQ606" s="18" t="s">
        <v>27</v>
      </c>
      <c r="AR606" s="18">
        <v>100.00000000000001</v>
      </c>
      <c r="AS606" s="18"/>
      <c r="AT606" s="23" t="s">
        <v>131</v>
      </c>
      <c r="AU606" s="18" t="str">
        <f t="shared" si="69"/>
        <v>po</v>
      </c>
      <c r="AV606" s="44">
        <f t="shared" si="70"/>
        <v>0.98128525445192039</v>
      </c>
      <c r="AW606" s="86">
        <f t="shared" si="71"/>
        <v>1.0056610286517549</v>
      </c>
      <c r="AX606" s="62"/>
      <c r="AY606" s="62"/>
    </row>
    <row r="607" spans="1:51" x14ac:dyDescent="0.2">
      <c r="A607" s="434" t="s">
        <v>441</v>
      </c>
      <c r="B607" s="139" t="s">
        <v>451</v>
      </c>
      <c r="C607" s="3" t="s">
        <v>175</v>
      </c>
      <c r="D607" s="3" t="s">
        <v>522</v>
      </c>
      <c r="E607" s="1"/>
      <c r="F607" s="3" t="s">
        <v>392</v>
      </c>
      <c r="G607" s="188" t="s">
        <v>412</v>
      </c>
      <c r="H607" s="78">
        <v>60.62</v>
      </c>
      <c r="I607" s="78">
        <v>35.46</v>
      </c>
      <c r="J607" s="18">
        <v>0.05</v>
      </c>
      <c r="K607" s="18" t="s">
        <v>27</v>
      </c>
      <c r="L607" s="2"/>
      <c r="M607" s="18" t="s">
        <v>27</v>
      </c>
      <c r="N607" s="1"/>
      <c r="O607" s="18">
        <v>1.65</v>
      </c>
      <c r="P607" s="18">
        <v>0.14000000000000001</v>
      </c>
      <c r="Q607" s="2"/>
      <c r="R607" s="18">
        <v>0.09</v>
      </c>
      <c r="S607" s="2"/>
      <c r="T607" s="18" t="s">
        <v>27</v>
      </c>
      <c r="U607" s="1"/>
      <c r="V607" s="1"/>
      <c r="W607" s="1"/>
      <c r="X607" s="407">
        <v>98.01</v>
      </c>
      <c r="Y607" s="74"/>
      <c r="Z607" s="118" t="s">
        <v>85</v>
      </c>
      <c r="AA607" s="1"/>
      <c r="AB607" s="501"/>
      <c r="AC607" s="18">
        <v>48.730621545085988</v>
      </c>
      <c r="AD607" s="18">
        <v>49.654552666300553</v>
      </c>
      <c r="AE607" s="18">
        <v>7.9924762410502823E-2</v>
      </c>
      <c r="AF607" s="18" t="s">
        <v>27</v>
      </c>
      <c r="AG607" s="18" t="s">
        <v>27</v>
      </c>
      <c r="AH607" s="18" t="s">
        <v>27</v>
      </c>
      <c r="AI607" s="18" t="s">
        <v>27</v>
      </c>
      <c r="AJ607" s="18">
        <v>1.2620163750729472</v>
      </c>
      <c r="AK607" s="18">
        <v>0.10664482848492988</v>
      </c>
      <c r="AL607" s="18" t="s">
        <v>27</v>
      </c>
      <c r="AM607" s="18">
        <v>0.1662398226450712</v>
      </c>
      <c r="AN607" s="18" t="s">
        <v>27</v>
      </c>
      <c r="AO607" s="18" t="s">
        <v>27</v>
      </c>
      <c r="AP607" s="18" t="s">
        <v>27</v>
      </c>
      <c r="AQ607" s="18" t="s">
        <v>27</v>
      </c>
      <c r="AR607" s="18">
        <v>99.999999999999986</v>
      </c>
      <c r="AS607" s="18"/>
      <c r="AT607" s="23" t="s">
        <v>131</v>
      </c>
      <c r="AU607" s="18" t="str">
        <f t="shared" si="69"/>
        <v>po</v>
      </c>
      <c r="AV607" s="44">
        <f t="shared" si="70"/>
        <v>0.98139282157219765</v>
      </c>
      <c r="AW607" s="86">
        <f t="shared" si="71"/>
        <v>1.0089564814999359</v>
      </c>
      <c r="AX607" s="62"/>
      <c r="AY607" s="62"/>
    </row>
    <row r="608" spans="1:51" x14ac:dyDescent="0.2">
      <c r="A608" s="434" t="s">
        <v>441</v>
      </c>
      <c r="B608" s="139" t="s">
        <v>451</v>
      </c>
      <c r="C608" s="3" t="s">
        <v>175</v>
      </c>
      <c r="D608" s="3" t="s">
        <v>522</v>
      </c>
      <c r="E608" s="1"/>
      <c r="F608" s="3" t="s">
        <v>392</v>
      </c>
      <c r="G608" s="188" t="s">
        <v>425</v>
      </c>
      <c r="H608" s="78">
        <v>60.07</v>
      </c>
      <c r="I608" s="78">
        <v>35.229999999999997</v>
      </c>
      <c r="J608" s="18" t="s">
        <v>27</v>
      </c>
      <c r="K608" s="18" t="s">
        <v>27</v>
      </c>
      <c r="L608" s="2"/>
      <c r="M608" s="18" t="s">
        <v>27</v>
      </c>
      <c r="N608" s="1"/>
      <c r="O608" s="18">
        <v>3.6</v>
      </c>
      <c r="P608" s="18">
        <v>7.0000000000000007E-2</v>
      </c>
      <c r="Q608" s="2"/>
      <c r="R608" s="18" t="s">
        <v>27</v>
      </c>
      <c r="S608" s="2"/>
      <c r="T608" s="18">
        <v>0.08</v>
      </c>
      <c r="U608" s="1"/>
      <c r="V608" s="1"/>
      <c r="W608" s="1"/>
      <c r="X608" s="407">
        <v>99.049999999999983</v>
      </c>
      <c r="Y608" s="74"/>
      <c r="Z608" s="118" t="s">
        <v>85</v>
      </c>
      <c r="AA608" s="1"/>
      <c r="AB608" s="501"/>
      <c r="AC608" s="18">
        <v>48.055756012416197</v>
      </c>
      <c r="AD608" s="18">
        <v>49.094715645884179</v>
      </c>
      <c r="AE608" s="18" t="s">
        <v>27</v>
      </c>
      <c r="AF608" s="18" t="s">
        <v>27</v>
      </c>
      <c r="AG608" s="18" t="s">
        <v>27</v>
      </c>
      <c r="AH608" s="18" t="s">
        <v>27</v>
      </c>
      <c r="AI608" s="18" t="s">
        <v>27</v>
      </c>
      <c r="AJ608" s="18">
        <v>2.7402192311823059</v>
      </c>
      <c r="AK608" s="18">
        <v>5.306541533814902E-2</v>
      </c>
      <c r="AL608" s="18" t="s">
        <v>27</v>
      </c>
      <c r="AM608" s="18" t="s">
        <v>27</v>
      </c>
      <c r="AN608" s="18" t="s">
        <v>27</v>
      </c>
      <c r="AO608" s="18">
        <v>5.6243695179161744E-2</v>
      </c>
      <c r="AP608" s="18" t="s">
        <v>27</v>
      </c>
      <c r="AQ608" s="18" t="s">
        <v>27</v>
      </c>
      <c r="AR608" s="18">
        <v>100</v>
      </c>
      <c r="AS608" s="18"/>
      <c r="AT608" s="23" t="s">
        <v>131</v>
      </c>
      <c r="AU608" s="18" t="str">
        <f t="shared" si="69"/>
        <v>po</v>
      </c>
      <c r="AV608" s="44">
        <f t="shared" si="70"/>
        <v>0.97883764841491483</v>
      </c>
      <c r="AW608" s="86">
        <f t="shared" si="71"/>
        <v>1.0368790955281442</v>
      </c>
      <c r="AX608" s="62"/>
      <c r="AY608" s="62"/>
    </row>
    <row r="609" spans="1:51" x14ac:dyDescent="0.2">
      <c r="A609" s="434" t="s">
        <v>441</v>
      </c>
      <c r="B609" s="139" t="s">
        <v>451</v>
      </c>
      <c r="C609" s="3" t="s">
        <v>175</v>
      </c>
      <c r="D609" s="3" t="s">
        <v>522</v>
      </c>
      <c r="E609" s="1"/>
      <c r="F609" s="3" t="s">
        <v>401</v>
      </c>
      <c r="G609" s="188" t="s">
        <v>396</v>
      </c>
      <c r="H609" s="78">
        <v>60.79</v>
      </c>
      <c r="I609" s="78">
        <v>35.94</v>
      </c>
      <c r="J609" s="18" t="s">
        <v>27</v>
      </c>
      <c r="K609" s="18" t="s">
        <v>27</v>
      </c>
      <c r="L609" s="2"/>
      <c r="M609" s="18" t="s">
        <v>27</v>
      </c>
      <c r="N609" s="1"/>
      <c r="O609" s="18">
        <v>1.77</v>
      </c>
      <c r="P609" s="18">
        <v>0.05</v>
      </c>
      <c r="Q609" s="2"/>
      <c r="R609" s="18">
        <v>0.02</v>
      </c>
      <c r="S609" s="2"/>
      <c r="T609" s="18" t="s">
        <v>27</v>
      </c>
      <c r="U609" s="1"/>
      <c r="V609" s="1"/>
      <c r="W609" s="1"/>
      <c r="X609" s="407">
        <v>98.569999999999979</v>
      </c>
      <c r="Y609" s="74"/>
      <c r="Z609" s="118" t="s">
        <v>85</v>
      </c>
      <c r="AA609" s="1"/>
      <c r="AB609" s="501"/>
      <c r="AC609" s="18">
        <v>48.564815879592011</v>
      </c>
      <c r="AD609" s="18">
        <v>50.015198840151321</v>
      </c>
      <c r="AE609" s="18" t="s">
        <v>27</v>
      </c>
      <c r="AF609" s="18" t="s">
        <v>27</v>
      </c>
      <c r="AG609" s="18" t="s">
        <v>27</v>
      </c>
      <c r="AH609" s="18" t="s">
        <v>27</v>
      </c>
      <c r="AI609" s="18" t="s">
        <v>27</v>
      </c>
      <c r="AJ609" s="18">
        <v>1.3454200539321737</v>
      </c>
      <c r="AK609" s="18">
        <v>3.7851696853423149E-2</v>
      </c>
      <c r="AL609" s="18" t="s">
        <v>27</v>
      </c>
      <c r="AM609" s="18">
        <v>3.6713529471079441E-2</v>
      </c>
      <c r="AN609" s="18" t="s">
        <v>27</v>
      </c>
      <c r="AO609" s="18" t="s">
        <v>27</v>
      </c>
      <c r="AP609" s="18" t="s">
        <v>27</v>
      </c>
      <c r="AQ609" s="18" t="s">
        <v>27</v>
      </c>
      <c r="AR609" s="18">
        <v>100.00000000000001</v>
      </c>
      <c r="AS609" s="18"/>
      <c r="AT609" s="23" t="s">
        <v>131</v>
      </c>
      <c r="AU609" s="18" t="str">
        <f t="shared" si="69"/>
        <v>po</v>
      </c>
      <c r="AV609" s="44">
        <f t="shared" si="70"/>
        <v>0.97100115576477586</v>
      </c>
      <c r="AW609" s="86">
        <f t="shared" si="71"/>
        <v>0.99865818368555925</v>
      </c>
      <c r="AX609" s="62"/>
      <c r="AY609" s="62"/>
    </row>
    <row r="610" spans="1:51" x14ac:dyDescent="0.2">
      <c r="A610" s="434" t="s">
        <v>441</v>
      </c>
      <c r="B610" s="139" t="s">
        <v>451</v>
      </c>
      <c r="C610" s="3" t="s">
        <v>175</v>
      </c>
      <c r="D610" s="3" t="s">
        <v>522</v>
      </c>
      <c r="E610" s="1"/>
      <c r="F610" s="3" t="s">
        <v>401</v>
      </c>
      <c r="G610" s="188" t="s">
        <v>431</v>
      </c>
      <c r="H610" s="78">
        <v>60.26</v>
      </c>
      <c r="I610" s="78">
        <v>36.28</v>
      </c>
      <c r="J610" s="18" t="s">
        <v>27</v>
      </c>
      <c r="K610" s="18" t="s">
        <v>27</v>
      </c>
      <c r="L610" s="2"/>
      <c r="M610" s="18" t="s">
        <v>27</v>
      </c>
      <c r="N610" s="1"/>
      <c r="O610" s="18">
        <v>3.45</v>
      </c>
      <c r="P610" s="18">
        <v>0.11</v>
      </c>
      <c r="Q610" s="2"/>
      <c r="R610" s="18">
        <v>0.03</v>
      </c>
      <c r="S610" s="2"/>
      <c r="T610" s="18" t="s">
        <v>27</v>
      </c>
      <c r="U610" s="1"/>
      <c r="V610" s="1"/>
      <c r="W610" s="1"/>
      <c r="X610" s="407">
        <v>100.13</v>
      </c>
      <c r="Y610" s="74"/>
      <c r="Z610" s="118" t="s">
        <v>85</v>
      </c>
      <c r="AA610" s="1"/>
      <c r="AB610" s="501"/>
      <c r="AC610" s="18">
        <v>47.481162871488806</v>
      </c>
      <c r="AD610" s="18">
        <v>49.795927003993356</v>
      </c>
      <c r="AE610" s="18" t="s">
        <v>27</v>
      </c>
      <c r="AF610" s="18" t="s">
        <v>27</v>
      </c>
      <c r="AG610" s="18" t="s">
        <v>27</v>
      </c>
      <c r="AH610" s="18" t="s">
        <v>27</v>
      </c>
      <c r="AI610" s="18" t="s">
        <v>27</v>
      </c>
      <c r="AJ610" s="18">
        <v>2.5864634264621134</v>
      </c>
      <c r="AK610" s="18">
        <v>8.213166940604992E-2</v>
      </c>
      <c r="AL610" s="18" t="s">
        <v>27</v>
      </c>
      <c r="AM610" s="18">
        <v>5.4315028649680637E-2</v>
      </c>
      <c r="AN610" s="18" t="s">
        <v>27</v>
      </c>
      <c r="AO610" s="18" t="s">
        <v>27</v>
      </c>
      <c r="AP610" s="18" t="s">
        <v>27</v>
      </c>
      <c r="AQ610" s="18" t="s">
        <v>27</v>
      </c>
      <c r="AR610" s="18">
        <v>100.00000000000001</v>
      </c>
      <c r="AS610" s="18"/>
      <c r="AT610" s="23" t="s">
        <v>131</v>
      </c>
      <c r="AU610" s="18" t="str">
        <f t="shared" si="69"/>
        <v>po</v>
      </c>
      <c r="AV610" s="44">
        <f t="shared" si="70"/>
        <v>0.95351499064734913</v>
      </c>
      <c r="AW610" s="86">
        <f t="shared" si="71"/>
        <v>1.0071056205728479</v>
      </c>
      <c r="AX610" s="62"/>
      <c r="AY610" s="62"/>
    </row>
    <row r="611" spans="1:51" x14ac:dyDescent="0.2">
      <c r="A611" s="434" t="s">
        <v>441</v>
      </c>
      <c r="B611" s="139" t="s">
        <v>451</v>
      </c>
      <c r="C611" s="3" t="s">
        <v>175</v>
      </c>
      <c r="D611" s="3" t="s">
        <v>522</v>
      </c>
      <c r="E611" s="1"/>
      <c r="F611" s="3" t="s">
        <v>401</v>
      </c>
      <c r="G611" s="188" t="s">
        <v>424</v>
      </c>
      <c r="H611" s="78">
        <v>59.2</v>
      </c>
      <c r="I611" s="78">
        <v>36.19</v>
      </c>
      <c r="J611" s="18" t="s">
        <v>27</v>
      </c>
      <c r="K611" s="18" t="s">
        <v>27</v>
      </c>
      <c r="L611" s="2"/>
      <c r="M611" s="18" t="s">
        <v>27</v>
      </c>
      <c r="N611" s="1"/>
      <c r="O611" s="18">
        <v>3.82</v>
      </c>
      <c r="P611" s="18">
        <v>0.08</v>
      </c>
      <c r="Q611" s="2"/>
      <c r="R611" s="18">
        <v>0.04</v>
      </c>
      <c r="S611" s="2"/>
      <c r="T611" s="18">
        <v>0.06</v>
      </c>
      <c r="U611" s="1"/>
      <c r="V611" s="1"/>
      <c r="W611" s="1"/>
      <c r="X611" s="407">
        <v>99.39</v>
      </c>
      <c r="Y611" s="74"/>
      <c r="Z611" s="118" t="s">
        <v>85</v>
      </c>
      <c r="AA611" s="1"/>
      <c r="AB611" s="501"/>
      <c r="AC611" s="18">
        <v>46.948343650321114</v>
      </c>
      <c r="AD611" s="18">
        <v>49.994413166643284</v>
      </c>
      <c r="AE611" s="18" t="s">
        <v>27</v>
      </c>
      <c r="AF611" s="18" t="s">
        <v>27</v>
      </c>
      <c r="AG611" s="18" t="s">
        <v>27</v>
      </c>
      <c r="AH611" s="18" t="s">
        <v>27</v>
      </c>
      <c r="AI611" s="18" t="s">
        <v>27</v>
      </c>
      <c r="AJ611" s="18">
        <v>2.8824179801540541</v>
      </c>
      <c r="AK611" s="18">
        <v>6.0119353382796663E-2</v>
      </c>
      <c r="AL611" s="18" t="s">
        <v>27</v>
      </c>
      <c r="AM611" s="18">
        <v>7.2889521332051413E-2</v>
      </c>
      <c r="AN611" s="18" t="s">
        <v>27</v>
      </c>
      <c r="AO611" s="18">
        <v>4.1816328166702332E-2</v>
      </c>
      <c r="AP611" s="18" t="s">
        <v>27</v>
      </c>
      <c r="AQ611" s="18" t="s">
        <v>27</v>
      </c>
      <c r="AR611" s="18">
        <v>100.00000000000001</v>
      </c>
      <c r="AS611" s="18"/>
      <c r="AT611" s="23" t="s">
        <v>131</v>
      </c>
      <c r="AU611" s="18" t="str">
        <f t="shared" si="69"/>
        <v>po</v>
      </c>
      <c r="AV611" s="44">
        <f t="shared" si="70"/>
        <v>0.93907180175975069</v>
      </c>
      <c r="AW611" s="86">
        <f t="shared" si="71"/>
        <v>0.99876554497373726</v>
      </c>
      <c r="AX611" s="62"/>
      <c r="AY611" s="62"/>
    </row>
    <row r="612" spans="1:51" x14ac:dyDescent="0.2">
      <c r="A612" s="434" t="s">
        <v>441</v>
      </c>
      <c r="B612" s="139" t="s">
        <v>451</v>
      </c>
      <c r="C612" s="3" t="s">
        <v>175</v>
      </c>
      <c r="D612" s="3" t="s">
        <v>522</v>
      </c>
      <c r="E612" s="1"/>
      <c r="F612" s="3" t="s">
        <v>401</v>
      </c>
      <c r="G612" s="188" t="s">
        <v>411</v>
      </c>
      <c r="H612" s="78">
        <v>58.21</v>
      </c>
      <c r="I612" s="78">
        <v>36.64</v>
      </c>
      <c r="J612" s="18">
        <v>0.06</v>
      </c>
      <c r="K612" s="18" t="s">
        <v>27</v>
      </c>
      <c r="L612" s="2"/>
      <c r="M612" s="18" t="s">
        <v>27</v>
      </c>
      <c r="N612" s="1"/>
      <c r="O612" s="18">
        <v>4.7699999999999996</v>
      </c>
      <c r="P612" s="18">
        <v>0.16</v>
      </c>
      <c r="Q612" s="2"/>
      <c r="R612" s="18">
        <v>0.08</v>
      </c>
      <c r="S612" s="2"/>
      <c r="T612" s="18">
        <v>0.06</v>
      </c>
      <c r="U612" s="1"/>
      <c r="V612" s="1"/>
      <c r="W612" s="1"/>
      <c r="X612" s="407">
        <v>99.97999999999999</v>
      </c>
      <c r="Y612" s="74"/>
      <c r="Z612" s="118" t="s">
        <v>85</v>
      </c>
      <c r="AA612" s="1"/>
      <c r="AB612" s="501"/>
      <c r="AC612" s="18">
        <v>45.805490447354671</v>
      </c>
      <c r="AD612" s="18">
        <v>50.223818286627179</v>
      </c>
      <c r="AE612" s="18">
        <v>9.3885066792622401E-2</v>
      </c>
      <c r="AF612" s="18" t="s">
        <v>27</v>
      </c>
      <c r="AG612" s="18" t="s">
        <v>27</v>
      </c>
      <c r="AH612" s="18" t="s">
        <v>27</v>
      </c>
      <c r="AI612" s="18" t="s">
        <v>27</v>
      </c>
      <c r="AJ612" s="18">
        <v>3.5713576510547798</v>
      </c>
      <c r="AK612" s="18">
        <v>0.11930692892172504</v>
      </c>
      <c r="AL612" s="18" t="s">
        <v>27</v>
      </c>
      <c r="AM612" s="18">
        <v>0.14464934253917094</v>
      </c>
      <c r="AN612" s="18" t="s">
        <v>27</v>
      </c>
      <c r="AO612" s="18">
        <v>4.1492276709848105E-2</v>
      </c>
      <c r="AP612" s="18" t="s">
        <v>27</v>
      </c>
      <c r="AQ612" s="18" t="s">
        <v>27</v>
      </c>
      <c r="AR612" s="18">
        <v>100</v>
      </c>
      <c r="AS612" s="18"/>
      <c r="AT612" s="23" t="s">
        <v>131</v>
      </c>
      <c r="AU612" s="18" t="str">
        <f t="shared" si="69"/>
        <v>po</v>
      </c>
      <c r="AV612" s="44">
        <f t="shared" si="70"/>
        <v>0.91202724145629221</v>
      </c>
      <c r="AW612" s="86">
        <f t="shared" si="71"/>
        <v>0.98633773763137289</v>
      </c>
      <c r="AX612" s="62"/>
      <c r="AY612" s="62"/>
    </row>
    <row r="613" spans="1:51" x14ac:dyDescent="0.2">
      <c r="A613" s="434" t="s">
        <v>441</v>
      </c>
      <c r="B613" s="139" t="s">
        <v>451</v>
      </c>
      <c r="C613" s="3" t="s">
        <v>175</v>
      </c>
      <c r="D613" s="3" t="s">
        <v>522</v>
      </c>
      <c r="E613" s="1"/>
      <c r="F613" s="3" t="s">
        <v>436</v>
      </c>
      <c r="G613" s="188" t="s">
        <v>418</v>
      </c>
      <c r="H613" s="78">
        <v>62.28</v>
      </c>
      <c r="I613" s="78">
        <v>36.64</v>
      </c>
      <c r="J613" s="18" t="s">
        <v>27</v>
      </c>
      <c r="K613" s="18" t="s">
        <v>27</v>
      </c>
      <c r="L613" s="2"/>
      <c r="M613" s="18" t="s">
        <v>27</v>
      </c>
      <c r="N613" s="1"/>
      <c r="O613" s="18">
        <v>1.07</v>
      </c>
      <c r="P613" s="18">
        <v>0.03</v>
      </c>
      <c r="Q613" s="2"/>
      <c r="R613" s="18">
        <v>0.02</v>
      </c>
      <c r="S613" s="2"/>
      <c r="T613" s="18" t="s">
        <v>27</v>
      </c>
      <c r="U613" s="1"/>
      <c r="V613" s="1"/>
      <c r="W613" s="1"/>
      <c r="X613" s="407">
        <v>100.03999999999999</v>
      </c>
      <c r="Y613" s="74"/>
      <c r="Z613" s="118" t="s">
        <v>85</v>
      </c>
      <c r="AA613" s="1"/>
      <c r="AB613" s="501"/>
      <c r="AC613" s="18">
        <v>48.963301883933944</v>
      </c>
      <c r="AD613" s="18">
        <v>50.177830719601005</v>
      </c>
      <c r="AE613" s="18" t="s">
        <v>27</v>
      </c>
      <c r="AF613" s="18" t="s">
        <v>27</v>
      </c>
      <c r="AG613" s="18" t="s">
        <v>27</v>
      </c>
      <c r="AH613" s="18" t="s">
        <v>27</v>
      </c>
      <c r="AI613" s="18" t="s">
        <v>27</v>
      </c>
      <c r="AJ613" s="18">
        <v>0.80038860698455716</v>
      </c>
      <c r="AK613" s="18">
        <v>2.2349565980369947E-2</v>
      </c>
      <c r="AL613" s="18" t="s">
        <v>27</v>
      </c>
      <c r="AM613" s="18">
        <v>3.6129223500141049E-2</v>
      </c>
      <c r="AN613" s="18" t="s">
        <v>27</v>
      </c>
      <c r="AO613" s="18" t="s">
        <v>27</v>
      </c>
      <c r="AP613" s="18" t="s">
        <v>27</v>
      </c>
      <c r="AQ613" s="18" t="s">
        <v>27</v>
      </c>
      <c r="AR613" s="18">
        <v>100</v>
      </c>
      <c r="AS613" s="18"/>
      <c r="AT613" s="23" t="s">
        <v>131</v>
      </c>
      <c r="AU613" s="18" t="str">
        <f t="shared" si="69"/>
        <v>po</v>
      </c>
      <c r="AV613" s="44">
        <f t="shared" si="70"/>
        <v>0.97579550932653958</v>
      </c>
      <c r="AW613" s="86">
        <f t="shared" si="71"/>
        <v>0.99219195694426288</v>
      </c>
      <c r="AX613" s="62"/>
      <c r="AY613" s="62"/>
    </row>
    <row r="614" spans="1:51" x14ac:dyDescent="0.2">
      <c r="A614" s="434" t="s">
        <v>441</v>
      </c>
      <c r="B614" s="139" t="s">
        <v>451</v>
      </c>
      <c r="C614" s="3" t="s">
        <v>175</v>
      </c>
      <c r="D614" s="3" t="s">
        <v>522</v>
      </c>
      <c r="E614" s="1"/>
      <c r="F614" s="3" t="s">
        <v>436</v>
      </c>
      <c r="G614" s="188" t="s">
        <v>419</v>
      </c>
      <c r="H614" s="78">
        <v>61.86</v>
      </c>
      <c r="I614" s="78">
        <v>36.96</v>
      </c>
      <c r="J614" s="18" t="s">
        <v>27</v>
      </c>
      <c r="K614" s="18" t="s">
        <v>27</v>
      </c>
      <c r="L614" s="2"/>
      <c r="M614" s="18" t="s">
        <v>27</v>
      </c>
      <c r="N614" s="1"/>
      <c r="O614" s="18">
        <v>1.18</v>
      </c>
      <c r="P614" s="18">
        <v>0.02</v>
      </c>
      <c r="Q614" s="2"/>
      <c r="R614" s="18">
        <v>0.02</v>
      </c>
      <c r="S614" s="2"/>
      <c r="T614" s="18" t="s">
        <v>27</v>
      </c>
      <c r="U614" s="1"/>
      <c r="V614" s="1"/>
      <c r="W614" s="1"/>
      <c r="X614" s="407">
        <v>100.03999999999999</v>
      </c>
      <c r="Y614" s="74"/>
      <c r="Z614" s="118" t="s">
        <v>85</v>
      </c>
      <c r="AA614" s="1"/>
      <c r="AB614" s="501"/>
      <c r="AC614" s="18">
        <v>48.54433234244663</v>
      </c>
      <c r="AD614" s="18">
        <v>50.523671533017108</v>
      </c>
      <c r="AE614" s="18" t="s">
        <v>27</v>
      </c>
      <c r="AF614" s="18" t="s">
        <v>27</v>
      </c>
      <c r="AG614" s="18" t="s">
        <v>27</v>
      </c>
      <c r="AH614" s="18" t="s">
        <v>27</v>
      </c>
      <c r="AI614" s="18" t="s">
        <v>27</v>
      </c>
      <c r="AJ614" s="18">
        <v>0.88106033754127722</v>
      </c>
      <c r="AK614" s="18">
        <v>1.4872513030581756E-2</v>
      </c>
      <c r="AL614" s="18" t="s">
        <v>27</v>
      </c>
      <c r="AM614" s="18">
        <v>3.6063273964420453E-2</v>
      </c>
      <c r="AN614" s="18" t="s">
        <v>27</v>
      </c>
      <c r="AO614" s="18" t="s">
        <v>27</v>
      </c>
      <c r="AP614" s="18" t="s">
        <v>27</v>
      </c>
      <c r="AQ614" s="18" t="s">
        <v>27</v>
      </c>
      <c r="AR614" s="18">
        <v>100.00000000000001</v>
      </c>
      <c r="AS614" s="18"/>
      <c r="AT614" s="23" t="s">
        <v>131</v>
      </c>
      <c r="AU614" s="18" t="str">
        <f t="shared" si="69"/>
        <v>po</v>
      </c>
      <c r="AV614" s="44">
        <f t="shared" si="70"/>
        <v>0.96082352824899153</v>
      </c>
      <c r="AW614" s="86">
        <f t="shared" si="71"/>
        <v>0.97855646062280699</v>
      </c>
      <c r="AX614" s="62"/>
      <c r="AY614" s="62"/>
    </row>
    <row r="615" spans="1:51" x14ac:dyDescent="0.2">
      <c r="A615" s="434" t="s">
        <v>441</v>
      </c>
      <c r="B615" s="139" t="s">
        <v>451</v>
      </c>
      <c r="C615" s="3" t="s">
        <v>175</v>
      </c>
      <c r="D615" s="3" t="s">
        <v>522</v>
      </c>
      <c r="E615" s="1"/>
      <c r="F615" s="3" t="s">
        <v>436</v>
      </c>
      <c r="G615" s="188" t="s">
        <v>413</v>
      </c>
      <c r="H615" s="78">
        <v>61.5</v>
      </c>
      <c r="I615" s="78">
        <v>36.75</v>
      </c>
      <c r="J615" s="18" t="s">
        <v>27</v>
      </c>
      <c r="K615" s="18" t="s">
        <v>27</v>
      </c>
      <c r="L615" s="2"/>
      <c r="M615" s="18" t="s">
        <v>27</v>
      </c>
      <c r="N615" s="1"/>
      <c r="O615" s="18">
        <v>1.19</v>
      </c>
      <c r="P615" s="18">
        <v>0.02</v>
      </c>
      <c r="Q615" s="2"/>
      <c r="R615" s="18">
        <v>0.02</v>
      </c>
      <c r="S615" s="2"/>
      <c r="T615" s="18" t="s">
        <v>27</v>
      </c>
      <c r="U615" s="1"/>
      <c r="V615" s="1"/>
      <c r="W615" s="1"/>
      <c r="X615" s="407">
        <v>99.47999999999999</v>
      </c>
      <c r="Y615" s="74"/>
      <c r="Z615" s="118" t="s">
        <v>85</v>
      </c>
      <c r="AA615" s="1"/>
      <c r="AB615" s="501"/>
      <c r="AC615" s="18">
        <v>48.534641176051885</v>
      </c>
      <c r="AD615" s="18">
        <v>50.520585440165675</v>
      </c>
      <c r="AE615" s="18" t="s">
        <v>27</v>
      </c>
      <c r="AF615" s="18" t="s">
        <v>27</v>
      </c>
      <c r="AG615" s="18" t="s">
        <v>27</v>
      </c>
      <c r="AH615" s="18" t="s">
        <v>27</v>
      </c>
      <c r="AI615" s="18" t="s">
        <v>27</v>
      </c>
      <c r="AJ615" s="18">
        <v>0.89354966419187254</v>
      </c>
      <c r="AK615" s="18">
        <v>1.4956585183624492E-2</v>
      </c>
      <c r="AL615" s="18" t="s">
        <v>27</v>
      </c>
      <c r="AM615" s="18">
        <v>3.6267134406951208E-2</v>
      </c>
      <c r="AN615" s="18" t="s">
        <v>27</v>
      </c>
      <c r="AO615" s="18" t="s">
        <v>27</v>
      </c>
      <c r="AP615" s="18" t="s">
        <v>27</v>
      </c>
      <c r="AQ615" s="18" t="s">
        <v>27</v>
      </c>
      <c r="AR615" s="18">
        <v>100.00000000000001</v>
      </c>
      <c r="AS615" s="18"/>
      <c r="AT615" s="23" t="s">
        <v>131</v>
      </c>
      <c r="AU615" s="18" t="str">
        <f t="shared" si="69"/>
        <v>po</v>
      </c>
      <c r="AV615" s="44">
        <f t="shared" si="70"/>
        <v>0.96069039487941299</v>
      </c>
      <c r="AW615" s="86">
        <f t="shared" si="71"/>
        <v>0.97867328722834457</v>
      </c>
      <c r="AX615" s="62"/>
      <c r="AY615" s="62"/>
    </row>
    <row r="616" spans="1:51" x14ac:dyDescent="0.2">
      <c r="A616" s="434" t="s">
        <v>441</v>
      </c>
      <c r="B616" s="139" t="s">
        <v>451</v>
      </c>
      <c r="C616" s="3" t="s">
        <v>175</v>
      </c>
      <c r="D616" s="3" t="s">
        <v>522</v>
      </c>
      <c r="E616" s="1"/>
      <c r="F616" s="3" t="s">
        <v>436</v>
      </c>
      <c r="G616" s="188" t="s">
        <v>424</v>
      </c>
      <c r="H616" s="78">
        <v>61.72</v>
      </c>
      <c r="I616" s="78">
        <v>36.93</v>
      </c>
      <c r="J616" s="18" t="s">
        <v>27</v>
      </c>
      <c r="K616" s="18" t="s">
        <v>27</v>
      </c>
      <c r="L616" s="2"/>
      <c r="M616" s="18" t="s">
        <v>27</v>
      </c>
      <c r="N616" s="1"/>
      <c r="O616" s="18">
        <v>1.64</v>
      </c>
      <c r="P616" s="18">
        <v>0.03</v>
      </c>
      <c r="Q616" s="2"/>
      <c r="R616" s="18" t="s">
        <v>27</v>
      </c>
      <c r="S616" s="2"/>
      <c r="T616" s="18" t="s">
        <v>27</v>
      </c>
      <c r="U616" s="1"/>
      <c r="V616" s="1"/>
      <c r="W616" s="1"/>
      <c r="X616" s="407">
        <v>100.32000000000001</v>
      </c>
      <c r="Y616" s="74"/>
      <c r="Z616" s="118" t="s">
        <v>85</v>
      </c>
      <c r="AA616" s="1"/>
      <c r="AB616" s="501"/>
      <c r="AC616" s="18">
        <v>48.35518322817974</v>
      </c>
      <c r="AD616" s="18">
        <v>50.400024469051161</v>
      </c>
      <c r="AE616" s="18" t="s">
        <v>27</v>
      </c>
      <c r="AF616" s="18" t="s">
        <v>27</v>
      </c>
      <c r="AG616" s="18" t="s">
        <v>27</v>
      </c>
      <c r="AH616" s="18" t="s">
        <v>27</v>
      </c>
      <c r="AI616" s="18" t="s">
        <v>27</v>
      </c>
      <c r="AJ616" s="18">
        <v>1.2225200515620547</v>
      </c>
      <c r="AK616" s="18">
        <v>2.2272251207040086E-2</v>
      </c>
      <c r="AL616" s="18" t="s">
        <v>27</v>
      </c>
      <c r="AM616" s="18" t="s">
        <v>27</v>
      </c>
      <c r="AN616" s="18" t="s">
        <v>27</v>
      </c>
      <c r="AO616" s="18" t="s">
        <v>27</v>
      </c>
      <c r="AP616" s="18" t="s">
        <v>27</v>
      </c>
      <c r="AQ616" s="18" t="s">
        <v>27</v>
      </c>
      <c r="AR616" s="18">
        <v>100</v>
      </c>
      <c r="AS616" s="18"/>
      <c r="AT616" s="23" t="s">
        <v>131</v>
      </c>
      <c r="AU616" s="18" t="str">
        <f t="shared" si="69"/>
        <v>po</v>
      </c>
      <c r="AV616" s="44">
        <f t="shared" si="70"/>
        <v>0.95942777285500958</v>
      </c>
      <c r="AW616" s="86">
        <f t="shared" si="71"/>
        <v>0.9841260208396605</v>
      </c>
      <c r="AX616" s="62"/>
      <c r="AY616" s="62"/>
    </row>
    <row r="617" spans="1:51" x14ac:dyDescent="0.2">
      <c r="A617" s="434" t="s">
        <v>441</v>
      </c>
      <c r="B617" s="139" t="s">
        <v>451</v>
      </c>
      <c r="C617" s="3" t="s">
        <v>175</v>
      </c>
      <c r="D617" s="3" t="s">
        <v>522</v>
      </c>
      <c r="E617" s="1"/>
      <c r="F617" s="3" t="s">
        <v>436</v>
      </c>
      <c r="G617" s="188" t="s">
        <v>429</v>
      </c>
      <c r="H617" s="78">
        <v>61.05</v>
      </c>
      <c r="I617" s="78">
        <v>36.020000000000003</v>
      </c>
      <c r="J617" s="18" t="s">
        <v>27</v>
      </c>
      <c r="K617" s="18" t="s">
        <v>27</v>
      </c>
      <c r="L617" s="2"/>
      <c r="M617" s="18" t="s">
        <v>27</v>
      </c>
      <c r="N617" s="1"/>
      <c r="O617" s="18">
        <v>1.83</v>
      </c>
      <c r="P617" s="18">
        <v>0.04</v>
      </c>
      <c r="Q617" s="2"/>
      <c r="R617" s="18" t="s">
        <v>27</v>
      </c>
      <c r="S617" s="2"/>
      <c r="T617" s="18" t="s">
        <v>27</v>
      </c>
      <c r="U617" s="1"/>
      <c r="V617" s="1"/>
      <c r="W617" s="1"/>
      <c r="X617" s="407">
        <v>98.94</v>
      </c>
      <c r="Y617" s="74"/>
      <c r="Z617" s="118" t="s">
        <v>85</v>
      </c>
      <c r="AA617" s="1"/>
      <c r="AB617" s="501"/>
      <c r="AC617" s="18">
        <v>48.616776578826979</v>
      </c>
      <c r="AD617" s="18">
        <v>49.966453409351146</v>
      </c>
      <c r="AE617" s="18" t="s">
        <v>27</v>
      </c>
      <c r="AF617" s="18" t="s">
        <v>27</v>
      </c>
      <c r="AG617" s="18" t="s">
        <v>27</v>
      </c>
      <c r="AH617" s="18" t="s">
        <v>27</v>
      </c>
      <c r="AI617" s="18" t="s">
        <v>27</v>
      </c>
      <c r="AJ617" s="18">
        <v>1.3865853559190779</v>
      </c>
      <c r="AK617" s="18">
        <v>3.0184655902790344E-2</v>
      </c>
      <c r="AL617" s="18" t="s">
        <v>27</v>
      </c>
      <c r="AM617" s="18" t="s">
        <v>27</v>
      </c>
      <c r="AN617" s="18" t="s">
        <v>27</v>
      </c>
      <c r="AO617" s="18" t="s">
        <v>27</v>
      </c>
      <c r="AP617" s="18" t="s">
        <v>27</v>
      </c>
      <c r="AQ617" s="18" t="s">
        <v>27</v>
      </c>
      <c r="AR617" s="18">
        <v>99.999999999999986</v>
      </c>
      <c r="AS617" s="18"/>
      <c r="AT617" s="23" t="s">
        <v>131</v>
      </c>
      <c r="AU617" s="18" t="str">
        <f t="shared" si="69"/>
        <v>po</v>
      </c>
      <c r="AV617" s="44">
        <f t="shared" si="70"/>
        <v>0.97298834040777493</v>
      </c>
      <c r="AW617" s="86">
        <f t="shared" si="71"/>
        <v>1.0013427645293942</v>
      </c>
      <c r="AX617" s="62"/>
      <c r="AY617" s="62"/>
    </row>
    <row r="618" spans="1:51" x14ac:dyDescent="0.2">
      <c r="A618" s="434" t="s">
        <v>441</v>
      </c>
      <c r="B618" s="139" t="s">
        <v>451</v>
      </c>
      <c r="C618" s="3" t="s">
        <v>175</v>
      </c>
      <c r="D618" s="3" t="s">
        <v>522</v>
      </c>
      <c r="E618" s="1"/>
      <c r="F618" s="3" t="s">
        <v>436</v>
      </c>
      <c r="G618" s="188" t="s">
        <v>417</v>
      </c>
      <c r="H618" s="78">
        <v>61.09</v>
      </c>
      <c r="I618" s="78">
        <v>36.74</v>
      </c>
      <c r="J618" s="18" t="s">
        <v>27</v>
      </c>
      <c r="K618" s="18" t="s">
        <v>27</v>
      </c>
      <c r="L618" s="2"/>
      <c r="M618" s="18" t="s">
        <v>27</v>
      </c>
      <c r="N618" s="1"/>
      <c r="O618" s="18">
        <v>2.13</v>
      </c>
      <c r="P618" s="18">
        <v>0.03</v>
      </c>
      <c r="Q618" s="2"/>
      <c r="R618" s="18" t="s">
        <v>27</v>
      </c>
      <c r="S618" s="2"/>
      <c r="T618" s="18" t="s">
        <v>27</v>
      </c>
      <c r="U618" s="1"/>
      <c r="V618" s="1"/>
      <c r="W618" s="1"/>
      <c r="X618" s="407">
        <v>99.990000000000009</v>
      </c>
      <c r="Y618" s="74"/>
      <c r="Z618" s="118" t="s">
        <v>85</v>
      </c>
      <c r="AA618" s="1"/>
      <c r="AB618" s="501"/>
      <c r="AC618" s="18">
        <v>48.047844472619339</v>
      </c>
      <c r="AD618" s="18">
        <v>50.335832954325632</v>
      </c>
      <c r="AE618" s="18" t="s">
        <v>27</v>
      </c>
      <c r="AF618" s="18" t="s">
        <v>27</v>
      </c>
      <c r="AG618" s="18" t="s">
        <v>27</v>
      </c>
      <c r="AH618" s="18" t="s">
        <v>27</v>
      </c>
      <c r="AI618" s="18" t="s">
        <v>27</v>
      </c>
      <c r="AJ618" s="18">
        <v>1.5939636549931524</v>
      </c>
      <c r="AK618" s="18">
        <v>2.235891806187525E-2</v>
      </c>
      <c r="AL618" s="18" t="s">
        <v>27</v>
      </c>
      <c r="AM618" s="18" t="s">
        <v>27</v>
      </c>
      <c r="AN618" s="18" t="s">
        <v>27</v>
      </c>
      <c r="AO618" s="18" t="s">
        <v>27</v>
      </c>
      <c r="AP618" s="18" t="s">
        <v>27</v>
      </c>
      <c r="AQ618" s="18" t="s">
        <v>27</v>
      </c>
      <c r="AR618" s="18">
        <v>99.999999999999986</v>
      </c>
      <c r="AS618" s="18"/>
      <c r="AT618" s="23" t="s">
        <v>131</v>
      </c>
      <c r="AU618" s="18" t="str">
        <f t="shared" si="69"/>
        <v>po</v>
      </c>
      <c r="AV618" s="44">
        <f t="shared" si="70"/>
        <v>0.95454553252784358</v>
      </c>
      <c r="AW618" s="86">
        <f t="shared" si="71"/>
        <v>0.9866563068647195</v>
      </c>
      <c r="AX618" s="62"/>
      <c r="AY618" s="62"/>
    </row>
    <row r="619" spans="1:51" x14ac:dyDescent="0.2">
      <c r="A619" s="434" t="s">
        <v>441</v>
      </c>
      <c r="B619" s="139" t="s">
        <v>451</v>
      </c>
      <c r="C619" s="3" t="s">
        <v>175</v>
      </c>
      <c r="D619" s="3" t="s">
        <v>522</v>
      </c>
      <c r="E619" s="1"/>
      <c r="F619" s="3" t="s">
        <v>394</v>
      </c>
      <c r="G619" s="188" t="s">
        <v>431</v>
      </c>
      <c r="H619" s="78">
        <v>60.12</v>
      </c>
      <c r="I619" s="78">
        <v>36.22</v>
      </c>
      <c r="J619" s="18" t="s">
        <v>27</v>
      </c>
      <c r="K619" s="18" t="s">
        <v>27</v>
      </c>
      <c r="L619" s="2"/>
      <c r="M619" s="18" t="s">
        <v>27</v>
      </c>
      <c r="N619" s="1"/>
      <c r="O619" s="18">
        <v>2.71</v>
      </c>
      <c r="P619" s="18">
        <v>0.1</v>
      </c>
      <c r="Q619" s="2"/>
      <c r="R619" s="18">
        <v>0.02</v>
      </c>
      <c r="S619" s="2"/>
      <c r="T619" s="18" t="s">
        <v>27</v>
      </c>
      <c r="U619" s="1"/>
      <c r="V619" s="1"/>
      <c r="W619" s="1"/>
      <c r="X619" s="407">
        <v>99.169999999999987</v>
      </c>
      <c r="Y619" s="74"/>
      <c r="Z619" s="118" t="s">
        <v>85</v>
      </c>
      <c r="AA619" s="1"/>
      <c r="AB619" s="501"/>
      <c r="AC619" s="18">
        <v>47.739887156951497</v>
      </c>
      <c r="AD619" s="18">
        <v>50.100860600196619</v>
      </c>
      <c r="AE619" s="18" t="s">
        <v>27</v>
      </c>
      <c r="AF619" s="18" t="s">
        <v>27</v>
      </c>
      <c r="AG619" s="18" t="s">
        <v>27</v>
      </c>
      <c r="AH619" s="18" t="s">
        <v>27</v>
      </c>
      <c r="AI619" s="18" t="s">
        <v>27</v>
      </c>
      <c r="AJ619" s="18">
        <v>2.0475133130222183</v>
      </c>
      <c r="AK619" s="18">
        <v>7.5246821903225944E-2</v>
      </c>
      <c r="AL619" s="18" t="s">
        <v>27</v>
      </c>
      <c r="AM619" s="18">
        <v>3.649210792645502E-2</v>
      </c>
      <c r="AN619" s="18" t="s">
        <v>27</v>
      </c>
      <c r="AO619" s="18" t="s">
        <v>27</v>
      </c>
      <c r="AP619" s="18" t="s">
        <v>27</v>
      </c>
      <c r="AQ619" s="18" t="s">
        <v>27</v>
      </c>
      <c r="AR619" s="18">
        <v>100</v>
      </c>
      <c r="AS619" s="18"/>
      <c r="AT619" s="23" t="s">
        <v>131</v>
      </c>
      <c r="AU619" s="18" t="str">
        <f t="shared" si="69"/>
        <v>po</v>
      </c>
      <c r="AV619" s="44">
        <f t="shared" si="70"/>
        <v>0.95287559105849262</v>
      </c>
      <c r="AW619" s="86">
        <f t="shared" si="71"/>
        <v>0.9952453250210489</v>
      </c>
      <c r="AX619" s="62"/>
      <c r="AY619" s="62"/>
    </row>
    <row r="620" spans="1:51" x14ac:dyDescent="0.2">
      <c r="A620" s="434" t="s">
        <v>441</v>
      </c>
      <c r="B620" s="139" t="s">
        <v>451</v>
      </c>
      <c r="C620" s="3" t="s">
        <v>175</v>
      </c>
      <c r="D620" s="3" t="s">
        <v>522</v>
      </c>
      <c r="E620" s="1"/>
      <c r="F620" s="3" t="s">
        <v>394</v>
      </c>
      <c r="G620" s="188" t="s">
        <v>403</v>
      </c>
      <c r="H620" s="78">
        <v>58.22</v>
      </c>
      <c r="I620" s="78">
        <v>35.200000000000003</v>
      </c>
      <c r="J620" s="18">
        <v>0.74</v>
      </c>
      <c r="K620" s="18" t="s">
        <v>27</v>
      </c>
      <c r="L620" s="2"/>
      <c r="M620" s="18" t="s">
        <v>27</v>
      </c>
      <c r="N620" s="1"/>
      <c r="O620" s="18">
        <v>2.77</v>
      </c>
      <c r="P620" s="18">
        <v>0.11</v>
      </c>
      <c r="Q620" s="2"/>
      <c r="R620" s="18">
        <v>0.57999999999999996</v>
      </c>
      <c r="S620" s="2"/>
      <c r="T620" s="18" t="s">
        <v>27</v>
      </c>
      <c r="U620" s="1"/>
      <c r="V620" s="1"/>
      <c r="W620" s="1"/>
      <c r="X620" s="407">
        <v>97.61999999999999</v>
      </c>
      <c r="Y620" s="74"/>
      <c r="Z620" s="118" t="s">
        <v>85</v>
      </c>
      <c r="AA620" s="1"/>
      <c r="AB620" s="501"/>
      <c r="AC620" s="18">
        <v>46.54604256427853</v>
      </c>
      <c r="AD620" s="18">
        <v>49.021607508757036</v>
      </c>
      <c r="AE620" s="18">
        <v>1.1764341201144928</v>
      </c>
      <c r="AF620" s="18" t="s">
        <v>27</v>
      </c>
      <c r="AG620" s="18" t="s">
        <v>27</v>
      </c>
      <c r="AH620" s="18" t="s">
        <v>27</v>
      </c>
      <c r="AI620" s="18" t="s">
        <v>27</v>
      </c>
      <c r="AJ620" s="18">
        <v>2.1071010205012302</v>
      </c>
      <c r="AK620" s="18">
        <v>8.3335297876573899E-2</v>
      </c>
      <c r="AL620" s="18" t="s">
        <v>27</v>
      </c>
      <c r="AM620" s="18">
        <v>1.0654794884721093</v>
      </c>
      <c r="AN620" s="18" t="s">
        <v>27</v>
      </c>
      <c r="AO620" s="18" t="s">
        <v>27</v>
      </c>
      <c r="AP620" s="18" t="s">
        <v>27</v>
      </c>
      <c r="AQ620" s="18" t="s">
        <v>27</v>
      </c>
      <c r="AR620" s="18">
        <v>99.999999999999972</v>
      </c>
      <c r="AS620" s="18"/>
      <c r="AT620" s="23" t="s">
        <v>131</v>
      </c>
      <c r="AU620" s="18" t="str">
        <f t="shared" si="69"/>
        <v>po</v>
      </c>
      <c r="AV620" s="44">
        <f t="shared" si="70"/>
        <v>0.94950053516632882</v>
      </c>
      <c r="AW620" s="86">
        <f t="shared" si="71"/>
        <v>0.99418361329644755</v>
      </c>
      <c r="AX620" s="62"/>
      <c r="AY620" s="62"/>
    </row>
    <row r="621" spans="1:51" x14ac:dyDescent="0.2">
      <c r="A621" s="434" t="s">
        <v>441</v>
      </c>
      <c r="B621" s="139" t="s">
        <v>451</v>
      </c>
      <c r="C621" s="3" t="s">
        <v>175</v>
      </c>
      <c r="D621" s="3" t="s">
        <v>522</v>
      </c>
      <c r="E621" s="1"/>
      <c r="F621" s="3" t="s">
        <v>394</v>
      </c>
      <c r="G621" s="188" t="s">
        <v>415</v>
      </c>
      <c r="H621" s="78">
        <v>60.02</v>
      </c>
      <c r="I621" s="78">
        <v>36.43</v>
      </c>
      <c r="J621" s="18" t="s">
        <v>27</v>
      </c>
      <c r="K621" s="18" t="s">
        <v>27</v>
      </c>
      <c r="L621" s="2"/>
      <c r="M621" s="18" t="s">
        <v>27</v>
      </c>
      <c r="N621" s="1"/>
      <c r="O621" s="18">
        <v>3.27</v>
      </c>
      <c r="P621" s="18">
        <v>0.12</v>
      </c>
      <c r="Q621" s="2"/>
      <c r="R621" s="18" t="s">
        <v>27</v>
      </c>
      <c r="S621" s="2"/>
      <c r="T621" s="18" t="s">
        <v>27</v>
      </c>
      <c r="U621" s="1"/>
      <c r="V621" s="1"/>
      <c r="W621" s="1"/>
      <c r="X621" s="407">
        <v>99.84</v>
      </c>
      <c r="Y621" s="74"/>
      <c r="Z621" s="118" t="s">
        <v>85</v>
      </c>
      <c r="AA621" s="1"/>
      <c r="AB621" s="501"/>
      <c r="AC621" s="18">
        <v>47.370227029685388</v>
      </c>
      <c r="AD621" s="18">
        <v>50.084457050070199</v>
      </c>
      <c r="AE621" s="18" t="s">
        <v>27</v>
      </c>
      <c r="AF621" s="18" t="s">
        <v>27</v>
      </c>
      <c r="AG621" s="18" t="s">
        <v>27</v>
      </c>
      <c r="AH621" s="18" t="s">
        <v>27</v>
      </c>
      <c r="AI621" s="18" t="s">
        <v>27</v>
      </c>
      <c r="AJ621" s="18">
        <v>2.4555696380076131</v>
      </c>
      <c r="AK621" s="18">
        <v>8.9746282236809125E-2</v>
      </c>
      <c r="AL621" s="18" t="s">
        <v>27</v>
      </c>
      <c r="AM621" s="18" t="s">
        <v>27</v>
      </c>
      <c r="AN621" s="18" t="s">
        <v>27</v>
      </c>
      <c r="AO621" s="18" t="s">
        <v>27</v>
      </c>
      <c r="AP621" s="18" t="s">
        <v>27</v>
      </c>
      <c r="AQ621" s="18" t="s">
        <v>27</v>
      </c>
      <c r="AR621" s="18">
        <v>100.00000000000001</v>
      </c>
      <c r="AS621" s="18"/>
      <c r="AT621" s="23" t="s">
        <v>131</v>
      </c>
      <c r="AU621" s="18" t="str">
        <f t="shared" si="69"/>
        <v>po</v>
      </c>
      <c r="AV621" s="44">
        <f t="shared" si="70"/>
        <v>0.94580693931310156</v>
      </c>
      <c r="AW621" s="86">
        <f t="shared" si="71"/>
        <v>0.99662741476918626</v>
      </c>
      <c r="AX621" s="62"/>
      <c r="AY621" s="62"/>
    </row>
    <row r="622" spans="1:51" x14ac:dyDescent="0.2">
      <c r="A622" s="434" t="s">
        <v>441</v>
      </c>
      <c r="B622" s="139" t="s">
        <v>451</v>
      </c>
      <c r="C622" s="3" t="s">
        <v>175</v>
      </c>
      <c r="D622" s="3" t="s">
        <v>522</v>
      </c>
      <c r="E622" s="1"/>
      <c r="F622" s="3" t="s">
        <v>394</v>
      </c>
      <c r="G622" s="188" t="s">
        <v>418</v>
      </c>
      <c r="H622" s="78">
        <v>57.49</v>
      </c>
      <c r="I622" s="78">
        <v>36.03</v>
      </c>
      <c r="J622" s="18" t="s">
        <v>27</v>
      </c>
      <c r="K622" s="18" t="s">
        <v>27</v>
      </c>
      <c r="L622" s="2"/>
      <c r="M622" s="18" t="s">
        <v>27</v>
      </c>
      <c r="N622" s="1"/>
      <c r="O622" s="18">
        <v>6.06</v>
      </c>
      <c r="P622" s="18">
        <v>0.19</v>
      </c>
      <c r="Q622" s="2"/>
      <c r="R622" s="18">
        <v>0.02</v>
      </c>
      <c r="S622" s="2"/>
      <c r="T622" s="18" t="s">
        <v>27</v>
      </c>
      <c r="U622" s="1"/>
      <c r="V622" s="1"/>
      <c r="W622" s="1"/>
      <c r="X622" s="407">
        <v>99.79</v>
      </c>
      <c r="Y622" s="74"/>
      <c r="Z622" s="118" t="s">
        <v>85</v>
      </c>
      <c r="AA622" s="1"/>
      <c r="AB622" s="501"/>
      <c r="AC622" s="18">
        <v>45.53873703243935</v>
      </c>
      <c r="AD622" s="18">
        <v>49.714978851717198</v>
      </c>
      <c r="AE622" s="18" t="s">
        <v>27</v>
      </c>
      <c r="AF622" s="18" t="s">
        <v>27</v>
      </c>
      <c r="AG622" s="18" t="s">
        <v>27</v>
      </c>
      <c r="AH622" s="18" t="s">
        <v>27</v>
      </c>
      <c r="AI622" s="18" t="s">
        <v>27</v>
      </c>
      <c r="AJ622" s="18">
        <v>4.5672661950883722</v>
      </c>
      <c r="AK622" s="18">
        <v>0.14261592392303857</v>
      </c>
      <c r="AL622" s="18" t="s">
        <v>27</v>
      </c>
      <c r="AM622" s="18">
        <v>3.640199683204165E-2</v>
      </c>
      <c r="AN622" s="18" t="s">
        <v>27</v>
      </c>
      <c r="AO622" s="18" t="s">
        <v>27</v>
      </c>
      <c r="AP622" s="18" t="s">
        <v>27</v>
      </c>
      <c r="AQ622" s="18" t="s">
        <v>27</v>
      </c>
      <c r="AR622" s="18">
        <v>99.999999999999986</v>
      </c>
      <c r="AS622" s="18"/>
      <c r="AT622" s="23" t="s">
        <v>131</v>
      </c>
      <c r="AU622" s="18" t="str">
        <f t="shared" si="69"/>
        <v>po</v>
      </c>
      <c r="AV622" s="44">
        <f t="shared" si="70"/>
        <v>0.91599630703385893</v>
      </c>
      <c r="AW622" s="86">
        <f t="shared" si="71"/>
        <v>1.0107339943023053</v>
      </c>
      <c r="AX622" s="62"/>
      <c r="AY622" s="62"/>
    </row>
    <row r="623" spans="1:51" x14ac:dyDescent="0.2">
      <c r="A623" s="434" t="s">
        <v>441</v>
      </c>
      <c r="B623" s="139" t="s">
        <v>451</v>
      </c>
      <c r="C623" s="3" t="s">
        <v>175</v>
      </c>
      <c r="D623" s="3" t="s">
        <v>522</v>
      </c>
      <c r="E623" s="1"/>
      <c r="F623" s="3" t="s">
        <v>391</v>
      </c>
      <c r="G623" s="188" t="s">
        <v>396</v>
      </c>
      <c r="H623" s="78">
        <v>60.85</v>
      </c>
      <c r="I623" s="78">
        <v>36.619999999999997</v>
      </c>
      <c r="J623" s="18">
        <v>0.03</v>
      </c>
      <c r="K623" s="18" t="s">
        <v>27</v>
      </c>
      <c r="L623" s="2"/>
      <c r="M623" s="18" t="s">
        <v>27</v>
      </c>
      <c r="N623" s="1"/>
      <c r="O623" s="18">
        <v>1.01</v>
      </c>
      <c r="P623" s="18">
        <v>0.02</v>
      </c>
      <c r="Q623" s="2"/>
      <c r="R623" s="18" t="s">
        <v>27</v>
      </c>
      <c r="S623" s="2"/>
      <c r="T623" s="18" t="s">
        <v>27</v>
      </c>
      <c r="U623" s="1"/>
      <c r="V623" s="1"/>
      <c r="W623" s="1"/>
      <c r="X623" s="407">
        <v>98.53</v>
      </c>
      <c r="Y623" s="74"/>
      <c r="Z623" s="118" t="s">
        <v>85</v>
      </c>
      <c r="AA623" s="1"/>
      <c r="AB623" s="501"/>
      <c r="AC623" s="18">
        <v>48.416767493923082</v>
      </c>
      <c r="AD623" s="18">
        <v>50.756056473406787</v>
      </c>
      <c r="AE623" s="18">
        <v>4.7465908075131354E-2</v>
      </c>
      <c r="AF623" s="18" t="s">
        <v>27</v>
      </c>
      <c r="AG623" s="18" t="s">
        <v>27</v>
      </c>
      <c r="AH623" s="18" t="s">
        <v>27</v>
      </c>
      <c r="AI623" s="18" t="s">
        <v>27</v>
      </c>
      <c r="AJ623" s="18">
        <v>0.76463048542982626</v>
      </c>
      <c r="AK623" s="18">
        <v>1.5079639165176149E-2</v>
      </c>
      <c r="AL623" s="18" t="s">
        <v>27</v>
      </c>
      <c r="AM623" s="18" t="s">
        <v>27</v>
      </c>
      <c r="AN623" s="18" t="s">
        <v>27</v>
      </c>
      <c r="AO623" s="18" t="s">
        <v>27</v>
      </c>
      <c r="AP623" s="18" t="s">
        <v>27</v>
      </c>
      <c r="AQ623" s="18" t="s">
        <v>27</v>
      </c>
      <c r="AR623" s="18">
        <v>99.999999999999986</v>
      </c>
      <c r="AS623" s="18"/>
      <c r="AT623" s="23" t="s">
        <v>131</v>
      </c>
      <c r="AU623" s="18" t="str">
        <f t="shared" si="69"/>
        <v>po</v>
      </c>
      <c r="AV623" s="44">
        <f t="shared" si="70"/>
        <v>0.95391113608856992</v>
      </c>
      <c r="AW623" s="86">
        <f t="shared" si="71"/>
        <v>0.96927304910487233</v>
      </c>
      <c r="AX623" s="62"/>
      <c r="AY623" s="62"/>
    </row>
    <row r="624" spans="1:51" x14ac:dyDescent="0.2">
      <c r="A624" s="434" t="s">
        <v>441</v>
      </c>
      <c r="B624" s="139" t="s">
        <v>451</v>
      </c>
      <c r="C624" s="3" t="s">
        <v>175</v>
      </c>
      <c r="D624" s="3" t="s">
        <v>522</v>
      </c>
      <c r="E624" s="1"/>
      <c r="F624" s="3" t="s">
        <v>391</v>
      </c>
      <c r="G624" s="188" t="s">
        <v>412</v>
      </c>
      <c r="H624" s="78">
        <v>60.32</v>
      </c>
      <c r="I624" s="78">
        <v>36.51</v>
      </c>
      <c r="J624" s="18" t="s">
        <v>27</v>
      </c>
      <c r="K624" s="18" t="s">
        <v>27</v>
      </c>
      <c r="L624" s="2"/>
      <c r="M624" s="18" t="s">
        <v>27</v>
      </c>
      <c r="N624" s="1"/>
      <c r="O624" s="18">
        <v>1.1200000000000001</v>
      </c>
      <c r="P624" s="18">
        <v>0.02</v>
      </c>
      <c r="Q624" s="2"/>
      <c r="R624" s="18">
        <v>0.02</v>
      </c>
      <c r="S624" s="2"/>
      <c r="T624" s="18" t="s">
        <v>27</v>
      </c>
      <c r="U624" s="1"/>
      <c r="V624" s="1"/>
      <c r="W624" s="1"/>
      <c r="X624" s="407">
        <v>97.99</v>
      </c>
      <c r="Y624" s="74"/>
      <c r="Z624" s="118" t="s">
        <v>85</v>
      </c>
      <c r="AA624" s="1"/>
      <c r="AB624" s="501"/>
      <c r="AC624" s="18">
        <v>48.237110811415498</v>
      </c>
      <c r="AD624" s="18">
        <v>50.8588003001896</v>
      </c>
      <c r="AE624" s="18" t="s">
        <v>27</v>
      </c>
      <c r="AF624" s="18" t="s">
        <v>27</v>
      </c>
      <c r="AG624" s="18" t="s">
        <v>27</v>
      </c>
      <c r="AH624" s="18" t="s">
        <v>27</v>
      </c>
      <c r="AI624" s="18" t="s">
        <v>27</v>
      </c>
      <c r="AJ624" s="18">
        <v>0.85218327128726779</v>
      </c>
      <c r="AK624" s="18">
        <v>1.5155689395152157E-2</v>
      </c>
      <c r="AL624" s="18" t="s">
        <v>27</v>
      </c>
      <c r="AM624" s="18">
        <v>3.6749927712495967E-2</v>
      </c>
      <c r="AN624" s="18" t="s">
        <v>27</v>
      </c>
      <c r="AO624" s="18" t="s">
        <v>27</v>
      </c>
      <c r="AP624" s="18" t="s">
        <v>27</v>
      </c>
      <c r="AQ624" s="18" t="s">
        <v>27</v>
      </c>
      <c r="AR624" s="18">
        <v>100.00000000000001</v>
      </c>
      <c r="AS624" s="18"/>
      <c r="AT624" s="23" t="s">
        <v>131</v>
      </c>
      <c r="AU624" s="18" t="str">
        <f t="shared" si="69"/>
        <v>po</v>
      </c>
      <c r="AV624" s="44">
        <f t="shared" si="70"/>
        <v>0.94845160575358034</v>
      </c>
      <c r="AW624" s="86">
        <f t="shared" si="71"/>
        <v>0.96550546773150792</v>
      </c>
      <c r="AX624" s="62"/>
      <c r="AY624" s="62"/>
    </row>
    <row r="625" spans="1:51" x14ac:dyDescent="0.2">
      <c r="A625" s="434" t="s">
        <v>441</v>
      </c>
      <c r="B625" s="139" t="s">
        <v>451</v>
      </c>
      <c r="C625" s="3" t="s">
        <v>175</v>
      </c>
      <c r="D625" s="3" t="s">
        <v>522</v>
      </c>
      <c r="E625" s="1"/>
      <c r="F625" s="3" t="s">
        <v>391</v>
      </c>
      <c r="G625" s="188" t="s">
        <v>244</v>
      </c>
      <c r="H625" s="78">
        <v>61.51</v>
      </c>
      <c r="I625" s="78">
        <v>36.840000000000003</v>
      </c>
      <c r="J625" s="18" t="s">
        <v>27</v>
      </c>
      <c r="K625" s="18" t="s">
        <v>27</v>
      </c>
      <c r="L625" s="2"/>
      <c r="M625" s="18" t="s">
        <v>27</v>
      </c>
      <c r="N625" s="1"/>
      <c r="O625" s="18">
        <v>1.25</v>
      </c>
      <c r="P625" s="18">
        <v>0.02</v>
      </c>
      <c r="Q625" s="2"/>
      <c r="R625" s="18" t="s">
        <v>27</v>
      </c>
      <c r="S625" s="2"/>
      <c r="T625" s="18" t="s">
        <v>27</v>
      </c>
      <c r="U625" s="1"/>
      <c r="V625" s="1"/>
      <c r="W625" s="1"/>
      <c r="X625" s="407">
        <v>99.61999999999999</v>
      </c>
      <c r="Y625" s="74"/>
      <c r="Z625" s="118" t="s">
        <v>85</v>
      </c>
      <c r="AA625" s="1"/>
      <c r="AB625" s="501"/>
      <c r="AC625" s="18">
        <v>48.474474106559285</v>
      </c>
      <c r="AD625" s="18">
        <v>50.573303653976588</v>
      </c>
      <c r="AE625" s="18" t="s">
        <v>27</v>
      </c>
      <c r="AF625" s="18" t="s">
        <v>27</v>
      </c>
      <c r="AG625" s="18" t="s">
        <v>27</v>
      </c>
      <c r="AH625" s="18" t="s">
        <v>27</v>
      </c>
      <c r="AI625" s="18" t="s">
        <v>27</v>
      </c>
      <c r="AJ625" s="18">
        <v>0.93728662410611929</v>
      </c>
      <c r="AK625" s="18">
        <v>1.4935615357999111E-2</v>
      </c>
      <c r="AL625" s="18" t="s">
        <v>27</v>
      </c>
      <c r="AM625" s="18" t="s">
        <v>27</v>
      </c>
      <c r="AN625" s="18" t="s">
        <v>27</v>
      </c>
      <c r="AO625" s="18" t="s">
        <v>27</v>
      </c>
      <c r="AP625" s="18" t="s">
        <v>27</v>
      </c>
      <c r="AQ625" s="18" t="s">
        <v>27</v>
      </c>
      <c r="AR625" s="18">
        <v>99.999999999999986</v>
      </c>
      <c r="AS625" s="18"/>
      <c r="AT625" s="23" t="s">
        <v>131</v>
      </c>
      <c r="AU625" s="18" t="str">
        <f t="shared" si="69"/>
        <v>po</v>
      </c>
      <c r="AV625" s="44">
        <f t="shared" si="70"/>
        <v>0.95849925957423054</v>
      </c>
      <c r="AW625" s="86">
        <f t="shared" si="71"/>
        <v>0.97732781477361474</v>
      </c>
      <c r="AX625" s="62"/>
      <c r="AY625" s="62"/>
    </row>
    <row r="626" spans="1:51" x14ac:dyDescent="0.2">
      <c r="A626" s="434" t="s">
        <v>441</v>
      </c>
      <c r="B626" s="139" t="s">
        <v>451</v>
      </c>
      <c r="C626" s="3" t="s">
        <v>175</v>
      </c>
      <c r="D626" s="3" t="s">
        <v>522</v>
      </c>
      <c r="E626" s="1"/>
      <c r="F626" s="3" t="s">
        <v>391</v>
      </c>
      <c r="G626" s="188" t="s">
        <v>429</v>
      </c>
      <c r="H626" s="78">
        <v>61</v>
      </c>
      <c r="I626" s="78">
        <v>35.86</v>
      </c>
      <c r="J626" s="18" t="s">
        <v>27</v>
      </c>
      <c r="K626" s="18" t="s">
        <v>27</v>
      </c>
      <c r="L626" s="2"/>
      <c r="M626" s="18" t="s">
        <v>27</v>
      </c>
      <c r="N626" s="1"/>
      <c r="O626" s="18">
        <v>1.41</v>
      </c>
      <c r="P626" s="18">
        <v>0.02</v>
      </c>
      <c r="Q626" s="2"/>
      <c r="R626" s="18" t="s">
        <v>27</v>
      </c>
      <c r="S626" s="2"/>
      <c r="T626" s="18" t="s">
        <v>27</v>
      </c>
      <c r="U626" s="1"/>
      <c r="V626" s="1"/>
      <c r="W626" s="1"/>
      <c r="X626" s="407">
        <v>98.289999999999992</v>
      </c>
      <c r="Y626" s="74"/>
      <c r="Z626" s="118" t="s">
        <v>85</v>
      </c>
      <c r="AA626" s="1"/>
      <c r="AB626" s="501"/>
      <c r="AC626" s="18">
        <v>48.867767590742382</v>
      </c>
      <c r="AD626" s="18">
        <v>50.042301337045878</v>
      </c>
      <c r="AE626" s="18" t="s">
        <v>27</v>
      </c>
      <c r="AF626" s="18" t="s">
        <v>27</v>
      </c>
      <c r="AG626" s="18" t="s">
        <v>27</v>
      </c>
      <c r="AH626" s="18" t="s">
        <v>27</v>
      </c>
      <c r="AI626" s="18" t="s">
        <v>27</v>
      </c>
      <c r="AJ626" s="18">
        <v>1.0747483933480109</v>
      </c>
      <c r="AK626" s="18">
        <v>1.5182678863744452E-2</v>
      </c>
      <c r="AL626" s="18" t="s">
        <v>27</v>
      </c>
      <c r="AM626" s="18" t="s">
        <v>27</v>
      </c>
      <c r="AN626" s="18" t="s">
        <v>27</v>
      </c>
      <c r="AO626" s="18" t="s">
        <v>27</v>
      </c>
      <c r="AP626" s="18" t="s">
        <v>27</v>
      </c>
      <c r="AQ626" s="18" t="s">
        <v>27</v>
      </c>
      <c r="AR626" s="18">
        <v>100.00000000000001</v>
      </c>
      <c r="AS626" s="18"/>
      <c r="AT626" s="23" t="s">
        <v>131</v>
      </c>
      <c r="AU626" s="18" t="str">
        <f t="shared" si="69"/>
        <v>po</v>
      </c>
      <c r="AV626" s="44">
        <f t="shared" si="70"/>
        <v>0.97652918201357786</v>
      </c>
      <c r="AW626" s="86">
        <f t="shared" si="71"/>
        <v>0.9983093768305753</v>
      </c>
      <c r="AX626" s="62"/>
      <c r="AY626" s="62"/>
    </row>
    <row r="627" spans="1:51" x14ac:dyDescent="0.2">
      <c r="A627" s="434" t="s">
        <v>441</v>
      </c>
      <c r="B627" s="139" t="s">
        <v>451</v>
      </c>
      <c r="C627" s="3" t="s">
        <v>175</v>
      </c>
      <c r="D627" s="3" t="s">
        <v>522</v>
      </c>
      <c r="E627" s="1"/>
      <c r="F627" s="3" t="s">
        <v>391</v>
      </c>
      <c r="G627" s="188" t="s">
        <v>433</v>
      </c>
      <c r="H627" s="78">
        <v>60.42</v>
      </c>
      <c r="I627" s="78">
        <v>36.630000000000003</v>
      </c>
      <c r="J627" s="18" t="s">
        <v>27</v>
      </c>
      <c r="K627" s="18" t="s">
        <v>27</v>
      </c>
      <c r="L627" s="2"/>
      <c r="M627" s="18" t="s">
        <v>27</v>
      </c>
      <c r="N627" s="1"/>
      <c r="O627" s="18">
        <v>1.41</v>
      </c>
      <c r="P627" s="18">
        <v>0.02</v>
      </c>
      <c r="Q627" s="2"/>
      <c r="R627" s="18" t="s">
        <v>27</v>
      </c>
      <c r="S627" s="2"/>
      <c r="T627" s="18">
        <v>0.08</v>
      </c>
      <c r="U627" s="1"/>
      <c r="V627" s="1"/>
      <c r="W627" s="1"/>
      <c r="X627" s="407">
        <v>98.56</v>
      </c>
      <c r="Y627" s="74"/>
      <c r="Z627" s="118" t="s">
        <v>85</v>
      </c>
      <c r="AA627" s="1"/>
      <c r="AB627" s="501"/>
      <c r="AC627" s="18">
        <v>48.082792945035926</v>
      </c>
      <c r="AD627" s="18">
        <v>50.778539763298326</v>
      </c>
      <c r="AE627" s="18" t="s">
        <v>27</v>
      </c>
      <c r="AF627" s="18" t="s">
        <v>27</v>
      </c>
      <c r="AG627" s="18" t="s">
        <v>27</v>
      </c>
      <c r="AH627" s="18" t="s">
        <v>27</v>
      </c>
      <c r="AI627" s="18" t="s">
        <v>27</v>
      </c>
      <c r="AJ627" s="18">
        <v>1.0676357433746162</v>
      </c>
      <c r="AK627" s="18">
        <v>1.5082200387959186E-2</v>
      </c>
      <c r="AL627" s="18" t="s">
        <v>27</v>
      </c>
      <c r="AM627" s="18" t="s">
        <v>27</v>
      </c>
      <c r="AN627" s="18" t="s">
        <v>27</v>
      </c>
      <c r="AO627" s="18">
        <v>5.5949347903162978E-2</v>
      </c>
      <c r="AP627" s="18" t="s">
        <v>27</v>
      </c>
      <c r="AQ627" s="18" t="s">
        <v>27</v>
      </c>
      <c r="AR627" s="18">
        <v>100</v>
      </c>
      <c r="AS627" s="18"/>
      <c r="AT627" s="23" t="s">
        <v>131</v>
      </c>
      <c r="AU627" s="18" t="str">
        <f t="shared" si="69"/>
        <v>po</v>
      </c>
      <c r="AV627" s="44">
        <f t="shared" si="70"/>
        <v>0.94691169082788729</v>
      </c>
      <c r="AW627" s="86">
        <f t="shared" si="71"/>
        <v>0.96933587429148393</v>
      </c>
      <c r="AX627" s="62"/>
      <c r="AY627" s="62"/>
    </row>
    <row r="628" spans="1:51" x14ac:dyDescent="0.2">
      <c r="A628" s="434" t="s">
        <v>441</v>
      </c>
      <c r="B628" s="139" t="s">
        <v>451</v>
      </c>
      <c r="C628" s="3" t="s">
        <v>175</v>
      </c>
      <c r="D628" s="3" t="s">
        <v>522</v>
      </c>
      <c r="E628" s="1"/>
      <c r="F628" s="3" t="s">
        <v>391</v>
      </c>
      <c r="G628" s="188" t="s">
        <v>405</v>
      </c>
      <c r="H628" s="78">
        <v>61.32</v>
      </c>
      <c r="I628" s="78">
        <v>35.549999999999997</v>
      </c>
      <c r="J628" s="18">
        <v>0.03</v>
      </c>
      <c r="K628" s="18" t="s">
        <v>27</v>
      </c>
      <c r="L628" s="2"/>
      <c r="M628" s="18" t="s">
        <v>27</v>
      </c>
      <c r="N628" s="1"/>
      <c r="O628" s="18">
        <v>1.61</v>
      </c>
      <c r="P628" s="18">
        <v>0.02</v>
      </c>
      <c r="Q628" s="2"/>
      <c r="R628" s="18">
        <v>0.02</v>
      </c>
      <c r="S628" s="2"/>
      <c r="T628" s="18" t="s">
        <v>27</v>
      </c>
      <c r="U628" s="1"/>
      <c r="V628" s="1"/>
      <c r="W628" s="1"/>
      <c r="X628" s="407">
        <v>98.55</v>
      </c>
      <c r="Y628" s="74"/>
      <c r="Z628" s="118" t="s">
        <v>85</v>
      </c>
      <c r="AA628" s="1"/>
      <c r="AB628" s="501"/>
      <c r="AC628" s="18">
        <v>49.094271055880135</v>
      </c>
      <c r="AD628" s="18">
        <v>49.579552063529896</v>
      </c>
      <c r="AE628" s="18">
        <v>4.7761202817247619E-2</v>
      </c>
      <c r="AF628" s="18" t="s">
        <v>27</v>
      </c>
      <c r="AG628" s="18" t="s">
        <v>27</v>
      </c>
      <c r="AH628" s="18" t="s">
        <v>27</v>
      </c>
      <c r="AI628" s="18" t="s">
        <v>27</v>
      </c>
      <c r="AJ628" s="18">
        <v>1.2264492248819161</v>
      </c>
      <c r="AK628" s="18">
        <v>1.5173452563867242E-2</v>
      </c>
      <c r="AL628" s="18" t="s">
        <v>27</v>
      </c>
      <c r="AM628" s="18">
        <v>3.6793000326958036E-2</v>
      </c>
      <c r="AN628" s="18" t="s">
        <v>27</v>
      </c>
      <c r="AO628" s="18" t="s">
        <v>27</v>
      </c>
      <c r="AP628" s="18" t="s">
        <v>27</v>
      </c>
      <c r="AQ628" s="18" t="s">
        <v>27</v>
      </c>
      <c r="AR628" s="18">
        <v>100.00000000000001</v>
      </c>
      <c r="AS628" s="18"/>
      <c r="AT628" s="23" t="s">
        <v>131</v>
      </c>
      <c r="AU628" s="18" t="str">
        <f t="shared" si="69"/>
        <v>po</v>
      </c>
      <c r="AV628" s="44">
        <f t="shared" si="70"/>
        <v>0.99021207357767305</v>
      </c>
      <c r="AW628" s="86">
        <f t="shared" si="71"/>
        <v>1.0152551130116478</v>
      </c>
      <c r="AX628" s="62"/>
      <c r="AY628" s="62"/>
    </row>
    <row r="629" spans="1:51" x14ac:dyDescent="0.2">
      <c r="A629" s="434" t="s">
        <v>441</v>
      </c>
      <c r="B629" s="139" t="s">
        <v>451</v>
      </c>
      <c r="C629" s="3" t="s">
        <v>175</v>
      </c>
      <c r="D629" s="3" t="s">
        <v>522</v>
      </c>
      <c r="E629" s="1"/>
      <c r="F629" s="3" t="s">
        <v>391</v>
      </c>
      <c r="G629" s="188" t="s">
        <v>420</v>
      </c>
      <c r="H629" s="78">
        <v>61.74</v>
      </c>
      <c r="I629" s="78">
        <v>36.25</v>
      </c>
      <c r="J629" s="18" t="s">
        <v>27</v>
      </c>
      <c r="K629" s="18" t="s">
        <v>27</v>
      </c>
      <c r="L629" s="2"/>
      <c r="M629" s="18" t="s">
        <v>27</v>
      </c>
      <c r="N629" s="1"/>
      <c r="O629" s="18">
        <v>1.62</v>
      </c>
      <c r="P629" s="18">
        <v>0.04</v>
      </c>
      <c r="Q629" s="2"/>
      <c r="R629" s="18" t="s">
        <v>27</v>
      </c>
      <c r="S629" s="2"/>
      <c r="T629" s="18" t="s">
        <v>27</v>
      </c>
      <c r="U629" s="1"/>
      <c r="V629" s="1"/>
      <c r="W629" s="1"/>
      <c r="X629" s="407">
        <v>99.65000000000002</v>
      </c>
      <c r="Y629" s="74"/>
      <c r="Z629" s="118" t="s">
        <v>85</v>
      </c>
      <c r="AA629" s="1"/>
      <c r="AB629" s="501"/>
      <c r="AC629" s="18">
        <v>48.819918520612141</v>
      </c>
      <c r="AD629" s="18">
        <v>49.93128693815639</v>
      </c>
      <c r="AE629" s="18" t="s">
        <v>27</v>
      </c>
      <c r="AF629" s="18" t="s">
        <v>27</v>
      </c>
      <c r="AG629" s="18" t="s">
        <v>27</v>
      </c>
      <c r="AH629" s="18" t="s">
        <v>27</v>
      </c>
      <c r="AI629" s="18" t="s">
        <v>27</v>
      </c>
      <c r="AJ629" s="18">
        <v>1.2188225109864679</v>
      </c>
      <c r="AK629" s="18">
        <v>2.9972030244989713E-2</v>
      </c>
      <c r="AL629" s="18" t="s">
        <v>27</v>
      </c>
      <c r="AM629" s="18" t="s">
        <v>27</v>
      </c>
      <c r="AN629" s="18" t="s">
        <v>27</v>
      </c>
      <c r="AO629" s="18" t="s">
        <v>27</v>
      </c>
      <c r="AP629" s="18" t="s">
        <v>27</v>
      </c>
      <c r="AQ629" s="18" t="s">
        <v>27</v>
      </c>
      <c r="AR629" s="18">
        <v>100</v>
      </c>
      <c r="AS629" s="18"/>
      <c r="AT629" s="23" t="s">
        <v>131</v>
      </c>
      <c r="AU629" s="18" t="str">
        <f t="shared" si="69"/>
        <v>po</v>
      </c>
      <c r="AV629" s="44">
        <f t="shared" si="70"/>
        <v>0.97774204340215065</v>
      </c>
      <c r="AW629" s="86">
        <f t="shared" si="71"/>
        <v>1.002752304859625</v>
      </c>
      <c r="AX629" s="62"/>
      <c r="AY629" s="62"/>
    </row>
    <row r="630" spans="1:51" x14ac:dyDescent="0.2">
      <c r="A630" s="434" t="s">
        <v>441</v>
      </c>
      <c r="B630" s="139" t="s">
        <v>451</v>
      </c>
      <c r="C630" s="3" t="s">
        <v>175</v>
      </c>
      <c r="D630" s="3" t="s">
        <v>522</v>
      </c>
      <c r="E630" s="1"/>
      <c r="F630" s="3" t="s">
        <v>391</v>
      </c>
      <c r="G630" s="188" t="s">
        <v>398</v>
      </c>
      <c r="H630" s="78">
        <v>61.76</v>
      </c>
      <c r="I630" s="78">
        <v>36.26</v>
      </c>
      <c r="J630" s="18" t="s">
        <v>27</v>
      </c>
      <c r="K630" s="18" t="s">
        <v>27</v>
      </c>
      <c r="L630" s="2"/>
      <c r="M630" s="18" t="s">
        <v>27</v>
      </c>
      <c r="N630" s="1"/>
      <c r="O630" s="18">
        <v>1.96</v>
      </c>
      <c r="P630" s="18" t="s">
        <v>27</v>
      </c>
      <c r="Q630" s="2"/>
      <c r="R630" s="18" t="s">
        <v>27</v>
      </c>
      <c r="S630" s="2"/>
      <c r="T630" s="18" t="s">
        <v>27</v>
      </c>
      <c r="U630" s="1"/>
      <c r="V630" s="1"/>
      <c r="W630" s="1"/>
      <c r="X630" s="407">
        <v>99.97999999999999</v>
      </c>
      <c r="Y630" s="74"/>
      <c r="Z630" s="118" t="s">
        <v>85</v>
      </c>
      <c r="AA630" s="1"/>
      <c r="AB630" s="501"/>
      <c r="AC630" s="18">
        <v>48.711315220667146</v>
      </c>
      <c r="AD630" s="18">
        <v>49.817816889798941</v>
      </c>
      <c r="AE630" s="18" t="s">
        <v>27</v>
      </c>
      <c r="AF630" s="18" t="s">
        <v>27</v>
      </c>
      <c r="AG630" s="18" t="s">
        <v>27</v>
      </c>
      <c r="AH630" s="18" t="s">
        <v>27</v>
      </c>
      <c r="AI630" s="18" t="s">
        <v>27</v>
      </c>
      <c r="AJ630" s="18">
        <v>1.4708678895339344</v>
      </c>
      <c r="AK630" s="18" t="s">
        <v>27</v>
      </c>
      <c r="AL630" s="18" t="s">
        <v>27</v>
      </c>
      <c r="AM630" s="18" t="s">
        <v>27</v>
      </c>
      <c r="AN630" s="18" t="s">
        <v>27</v>
      </c>
      <c r="AO630" s="18" t="s">
        <v>27</v>
      </c>
      <c r="AP630" s="18" t="s">
        <v>27</v>
      </c>
      <c r="AQ630" s="18" t="s">
        <v>27</v>
      </c>
      <c r="AR630" s="18">
        <v>100.00000000000003</v>
      </c>
      <c r="AS630" s="18"/>
      <c r="AT630" s="23" t="s">
        <v>131</v>
      </c>
      <c r="AU630" s="18" t="str">
        <f t="shared" si="69"/>
        <v>po</v>
      </c>
      <c r="AV630" s="44">
        <f t="shared" si="70"/>
        <v>0.9777890373723227</v>
      </c>
      <c r="AW630" s="86">
        <f t="shared" si="71"/>
        <v>1.0073139740588823</v>
      </c>
      <c r="AX630" s="62"/>
      <c r="AY630" s="62"/>
    </row>
    <row r="631" spans="1:51" x14ac:dyDescent="0.2">
      <c r="A631" s="434" t="s">
        <v>441</v>
      </c>
      <c r="B631" s="139" t="s">
        <v>451</v>
      </c>
      <c r="C631" s="3" t="s">
        <v>175</v>
      </c>
      <c r="D631" s="3" t="s">
        <v>522</v>
      </c>
      <c r="E631" s="1"/>
      <c r="F631" s="3" t="s">
        <v>391</v>
      </c>
      <c r="G631" s="188" t="s">
        <v>411</v>
      </c>
      <c r="H631" s="78">
        <v>58.15</v>
      </c>
      <c r="I631" s="78">
        <v>36.19</v>
      </c>
      <c r="J631" s="18">
        <v>0.04</v>
      </c>
      <c r="K631" s="18" t="s">
        <v>27</v>
      </c>
      <c r="L631" s="2"/>
      <c r="M631" s="18" t="s">
        <v>27</v>
      </c>
      <c r="N631" s="1"/>
      <c r="O631" s="18">
        <v>3.73</v>
      </c>
      <c r="P631" s="18">
        <v>0.1</v>
      </c>
      <c r="Q631" s="2"/>
      <c r="R631" s="18">
        <v>0.03</v>
      </c>
      <c r="S631" s="2"/>
      <c r="T631" s="18">
        <v>0.09</v>
      </c>
      <c r="U631" s="1"/>
      <c r="V631" s="1"/>
      <c r="W631" s="1"/>
      <c r="X631" s="407">
        <v>98.330000000000013</v>
      </c>
      <c r="Y631" s="74"/>
      <c r="Z631" s="118" t="s">
        <v>85</v>
      </c>
      <c r="AA631" s="1"/>
      <c r="AB631" s="501"/>
      <c r="AC631" s="18">
        <v>46.496832785262548</v>
      </c>
      <c r="AD631" s="18">
        <v>50.407662515217581</v>
      </c>
      <c r="AE631" s="18">
        <v>6.3600272193932564E-2</v>
      </c>
      <c r="AF631" s="18" t="s">
        <v>27</v>
      </c>
      <c r="AG631" s="18" t="s">
        <v>27</v>
      </c>
      <c r="AH631" s="18" t="s">
        <v>27</v>
      </c>
      <c r="AI631" s="18" t="s">
        <v>27</v>
      </c>
      <c r="AJ631" s="18">
        <v>2.8377720771066759</v>
      </c>
      <c r="AK631" s="18">
        <v>7.5770368227241189E-2</v>
      </c>
      <c r="AL631" s="18" t="s">
        <v>27</v>
      </c>
      <c r="AM631" s="18">
        <v>5.5119014698025076E-2</v>
      </c>
      <c r="AN631" s="18" t="s">
        <v>27</v>
      </c>
      <c r="AO631" s="18">
        <v>6.324296729396664E-2</v>
      </c>
      <c r="AP631" s="18" t="s">
        <v>27</v>
      </c>
      <c r="AQ631" s="18" t="s">
        <v>27</v>
      </c>
      <c r="AR631" s="18">
        <v>99.999999999999986</v>
      </c>
      <c r="AS631" s="18"/>
      <c r="AT631" s="23" t="s">
        <v>131</v>
      </c>
      <c r="AU631" s="18" t="str">
        <f t="shared" si="69"/>
        <v>po</v>
      </c>
      <c r="AV631" s="44">
        <f t="shared" si="70"/>
        <v>0.92241596743799825</v>
      </c>
      <c r="AW631" s="86">
        <f t="shared" si="71"/>
        <v>0.98147019181765927</v>
      </c>
      <c r="AX631" s="62"/>
      <c r="AY631" s="62"/>
    </row>
    <row r="632" spans="1:51" x14ac:dyDescent="0.2">
      <c r="A632" s="434" t="s">
        <v>441</v>
      </c>
      <c r="B632" s="139" t="s">
        <v>451</v>
      </c>
      <c r="C632" s="3" t="s">
        <v>175</v>
      </c>
      <c r="D632" s="3" t="s">
        <v>522</v>
      </c>
      <c r="E632" s="1"/>
      <c r="F632" s="3" t="s">
        <v>397</v>
      </c>
      <c r="G632" s="188" t="s">
        <v>425</v>
      </c>
      <c r="H632" s="78">
        <v>61.73</v>
      </c>
      <c r="I632" s="78">
        <v>36.81</v>
      </c>
      <c r="J632" s="18" t="s">
        <v>27</v>
      </c>
      <c r="K632" s="18" t="s">
        <v>27</v>
      </c>
      <c r="L632" s="2"/>
      <c r="M632" s="18" t="s">
        <v>27</v>
      </c>
      <c r="N632" s="1"/>
      <c r="O632" s="18">
        <v>1.1299999999999999</v>
      </c>
      <c r="P632" s="18" t="s">
        <v>27</v>
      </c>
      <c r="Q632" s="2"/>
      <c r="R632" s="18" t="s">
        <v>27</v>
      </c>
      <c r="S632" s="2"/>
      <c r="T632" s="18" t="s">
        <v>27</v>
      </c>
      <c r="U632" s="1"/>
      <c r="V632" s="1"/>
      <c r="W632" s="1"/>
      <c r="X632" s="407">
        <v>99.669999999999987</v>
      </c>
      <c r="Y632" s="74"/>
      <c r="Z632" s="118" t="s">
        <v>85</v>
      </c>
      <c r="AA632" s="1"/>
      <c r="AB632" s="501"/>
      <c r="AC632" s="18">
        <v>48.634584079785419</v>
      </c>
      <c r="AD632" s="18">
        <v>50.518339875970952</v>
      </c>
      <c r="AE632" s="18" t="s">
        <v>27</v>
      </c>
      <c r="AF632" s="18" t="s">
        <v>27</v>
      </c>
      <c r="AG632" s="18" t="s">
        <v>27</v>
      </c>
      <c r="AH632" s="18" t="s">
        <v>27</v>
      </c>
      <c r="AI632" s="18" t="s">
        <v>27</v>
      </c>
      <c r="AJ632" s="18">
        <v>0.84707604424362737</v>
      </c>
      <c r="AK632" s="18" t="s">
        <v>27</v>
      </c>
      <c r="AL632" s="18" t="s">
        <v>27</v>
      </c>
      <c r="AM632" s="18" t="s">
        <v>27</v>
      </c>
      <c r="AN632" s="18" t="s">
        <v>27</v>
      </c>
      <c r="AO632" s="18" t="s">
        <v>27</v>
      </c>
      <c r="AP632" s="18" t="s">
        <v>27</v>
      </c>
      <c r="AQ632" s="18" t="s">
        <v>27</v>
      </c>
      <c r="AR632" s="18">
        <v>99.999999999999986</v>
      </c>
      <c r="AS632" s="18"/>
      <c r="AT632" s="23" t="s">
        <v>131</v>
      </c>
      <c r="AU632" s="18" t="str">
        <f t="shared" si="69"/>
        <v>po</v>
      </c>
      <c r="AV632" s="44">
        <f t="shared" si="70"/>
        <v>0.96271144695549382</v>
      </c>
      <c r="AW632" s="86">
        <f t="shared" si="71"/>
        <v>0.97947914055594287</v>
      </c>
      <c r="AX632" s="62"/>
      <c r="AY632" s="62"/>
    </row>
    <row r="633" spans="1:51" x14ac:dyDescent="0.2">
      <c r="A633" s="434" t="s">
        <v>441</v>
      </c>
      <c r="B633" s="139" t="s">
        <v>451</v>
      </c>
      <c r="C633" s="3" t="s">
        <v>175</v>
      </c>
      <c r="D633" s="3" t="s">
        <v>522</v>
      </c>
      <c r="E633" s="1"/>
      <c r="F633" s="3" t="s">
        <v>397</v>
      </c>
      <c r="G633" s="188" t="s">
        <v>411</v>
      </c>
      <c r="H633" s="78">
        <v>61.02</v>
      </c>
      <c r="I633" s="78">
        <v>37.049999999999997</v>
      </c>
      <c r="J633" s="18" t="s">
        <v>27</v>
      </c>
      <c r="K633" s="18" t="s">
        <v>27</v>
      </c>
      <c r="L633" s="2"/>
      <c r="M633" s="18" t="s">
        <v>27</v>
      </c>
      <c r="N633" s="1"/>
      <c r="O633" s="18">
        <v>1.51</v>
      </c>
      <c r="P633" s="18">
        <v>0.03</v>
      </c>
      <c r="Q633" s="2"/>
      <c r="R633" s="18">
        <v>0.03</v>
      </c>
      <c r="S633" s="2"/>
      <c r="T633" s="18" t="s">
        <v>27</v>
      </c>
      <c r="U633" s="1"/>
      <c r="V633" s="1"/>
      <c r="W633" s="1"/>
      <c r="X633" s="407">
        <v>99.64</v>
      </c>
      <c r="Y633" s="74"/>
      <c r="Z633" s="118" t="s">
        <v>85</v>
      </c>
      <c r="AA633" s="1"/>
      <c r="AB633" s="501"/>
      <c r="AC633" s="18">
        <v>48.012038113911117</v>
      </c>
      <c r="AD633" s="18">
        <v>50.780909503077545</v>
      </c>
      <c r="AE633" s="18" t="s">
        <v>27</v>
      </c>
      <c r="AF633" s="18" t="s">
        <v>27</v>
      </c>
      <c r="AG633" s="18" t="s">
        <v>27</v>
      </c>
      <c r="AH633" s="18" t="s">
        <v>27</v>
      </c>
      <c r="AI633" s="18" t="s">
        <v>27</v>
      </c>
      <c r="AJ633" s="18">
        <v>1.1304462391101786</v>
      </c>
      <c r="AK633" s="18">
        <v>2.2367885932624135E-2</v>
      </c>
      <c r="AL633" s="18" t="s">
        <v>27</v>
      </c>
      <c r="AM633" s="18">
        <v>5.4238257968537623E-2</v>
      </c>
      <c r="AN633" s="18" t="s">
        <v>27</v>
      </c>
      <c r="AO633" s="18" t="s">
        <v>27</v>
      </c>
      <c r="AP633" s="18" t="s">
        <v>27</v>
      </c>
      <c r="AQ633" s="18" t="s">
        <v>27</v>
      </c>
      <c r="AR633" s="18">
        <v>100.00000000000001</v>
      </c>
      <c r="AS633" s="18"/>
      <c r="AT633" s="23" t="s">
        <v>131</v>
      </c>
      <c r="AU633" s="18" t="str">
        <f t="shared" si="69"/>
        <v>po</v>
      </c>
      <c r="AV633" s="44">
        <f t="shared" si="70"/>
        <v>0.94547416703911891</v>
      </c>
      <c r="AW633" s="86">
        <f t="shared" si="71"/>
        <v>0.9681758897204138</v>
      </c>
      <c r="AX633" s="62"/>
      <c r="AY633" s="62"/>
    </row>
    <row r="634" spans="1:51" x14ac:dyDescent="0.2">
      <c r="A634" s="434" t="s">
        <v>441</v>
      </c>
      <c r="B634" s="139" t="s">
        <v>451</v>
      </c>
      <c r="C634" s="3" t="s">
        <v>175</v>
      </c>
      <c r="D634" s="3" t="s">
        <v>522</v>
      </c>
      <c r="E634" s="1"/>
      <c r="F634" s="3" t="s">
        <v>397</v>
      </c>
      <c r="G634" s="188" t="s">
        <v>431</v>
      </c>
      <c r="H634" s="78">
        <v>60.8</v>
      </c>
      <c r="I634" s="78">
        <v>37.229999999999997</v>
      </c>
      <c r="J634" s="18" t="s">
        <v>27</v>
      </c>
      <c r="K634" s="18" t="s">
        <v>27</v>
      </c>
      <c r="L634" s="2"/>
      <c r="M634" s="18" t="s">
        <v>27</v>
      </c>
      <c r="N634" s="1"/>
      <c r="O634" s="18">
        <v>1.8</v>
      </c>
      <c r="P634" s="18">
        <v>0.05</v>
      </c>
      <c r="Q634" s="2"/>
      <c r="R634" s="18" t="s">
        <v>27</v>
      </c>
      <c r="S634" s="2"/>
      <c r="T634" s="18">
        <v>0.1</v>
      </c>
      <c r="U634" s="1"/>
      <c r="V634" s="1"/>
      <c r="W634" s="1"/>
      <c r="X634" s="407">
        <v>99.97999999999999</v>
      </c>
      <c r="Y634" s="74"/>
      <c r="Z634" s="118" t="s">
        <v>85</v>
      </c>
      <c r="AA634" s="1"/>
      <c r="AB634" s="501"/>
      <c r="AC634" s="18">
        <v>47.686086673184455</v>
      </c>
      <c r="AD634" s="18">
        <v>50.864580204060552</v>
      </c>
      <c r="AE634" s="18" t="s">
        <v>27</v>
      </c>
      <c r="AF634" s="18" t="s">
        <v>27</v>
      </c>
      <c r="AG634" s="18" t="s">
        <v>27</v>
      </c>
      <c r="AH634" s="18" t="s">
        <v>27</v>
      </c>
      <c r="AI634" s="18" t="s">
        <v>27</v>
      </c>
      <c r="AJ634" s="18">
        <v>1.3432462499804896</v>
      </c>
      <c r="AK634" s="18">
        <v>3.7160697293067674E-2</v>
      </c>
      <c r="AL634" s="18" t="s">
        <v>27</v>
      </c>
      <c r="AM634" s="18" t="s">
        <v>27</v>
      </c>
      <c r="AN634" s="18" t="s">
        <v>27</v>
      </c>
      <c r="AO634" s="18">
        <v>6.8926175481457769E-2</v>
      </c>
      <c r="AP634" s="18" t="s">
        <v>27</v>
      </c>
      <c r="AQ634" s="18" t="s">
        <v>27</v>
      </c>
      <c r="AR634" s="18">
        <v>100.00000000000001</v>
      </c>
      <c r="AS634" s="18"/>
      <c r="AT634" s="23" t="s">
        <v>131</v>
      </c>
      <c r="AU634" s="18" t="str">
        <f t="shared" si="69"/>
        <v>po</v>
      </c>
      <c r="AV634" s="44">
        <f t="shared" si="70"/>
        <v>0.93751067013382416</v>
      </c>
      <c r="AW634" s="86">
        <f t="shared" si="71"/>
        <v>0.96600462637882856</v>
      </c>
      <c r="AX634" s="62"/>
      <c r="AY634" s="62"/>
    </row>
    <row r="635" spans="1:51" x14ac:dyDescent="0.2">
      <c r="A635" s="434" t="s">
        <v>441</v>
      </c>
      <c r="B635" s="139" t="s">
        <v>451</v>
      </c>
      <c r="C635" s="3" t="s">
        <v>175</v>
      </c>
      <c r="D635" s="3" t="s">
        <v>522</v>
      </c>
      <c r="E635" s="1"/>
      <c r="F635" s="3" t="s">
        <v>397</v>
      </c>
      <c r="G635" s="188" t="s">
        <v>412</v>
      </c>
      <c r="H635" s="78">
        <v>57.86</v>
      </c>
      <c r="I635" s="78">
        <v>35.94</v>
      </c>
      <c r="J635" s="18" t="s">
        <v>27</v>
      </c>
      <c r="K635" s="18" t="s">
        <v>27</v>
      </c>
      <c r="L635" s="2"/>
      <c r="M635" s="18" t="s">
        <v>27</v>
      </c>
      <c r="N635" s="1"/>
      <c r="O635" s="18">
        <v>5.71</v>
      </c>
      <c r="P635" s="18">
        <v>0.09</v>
      </c>
      <c r="Q635" s="2"/>
      <c r="R635" s="18">
        <v>0.04</v>
      </c>
      <c r="S635" s="2"/>
      <c r="T635" s="18">
        <v>0.14000000000000001</v>
      </c>
      <c r="U635" s="1"/>
      <c r="V635" s="1"/>
      <c r="W635" s="1"/>
      <c r="X635" s="407">
        <v>99.78</v>
      </c>
      <c r="Y635" s="74"/>
      <c r="Z635" s="118" t="s">
        <v>85</v>
      </c>
      <c r="AA635" s="1"/>
      <c r="AB635" s="501"/>
      <c r="AC635" s="18">
        <v>45.848366180587249</v>
      </c>
      <c r="AD635" s="18">
        <v>49.608698268766695</v>
      </c>
      <c r="AE635" s="18" t="s">
        <v>27</v>
      </c>
      <c r="AF635" s="18" t="s">
        <v>27</v>
      </c>
      <c r="AG635" s="18" t="s">
        <v>27</v>
      </c>
      <c r="AH635" s="18" t="s">
        <v>27</v>
      </c>
      <c r="AI635" s="18" t="s">
        <v>27</v>
      </c>
      <c r="AJ635" s="18">
        <v>4.3050338455807582</v>
      </c>
      <c r="AK635" s="18">
        <v>6.757930015423097E-2</v>
      </c>
      <c r="AL635" s="18" t="s">
        <v>27</v>
      </c>
      <c r="AM635" s="18">
        <v>7.2830277521565609E-2</v>
      </c>
      <c r="AN635" s="18" t="s">
        <v>27</v>
      </c>
      <c r="AO635" s="18">
        <v>9.7492127389520317E-2</v>
      </c>
      <c r="AP635" s="18" t="s">
        <v>27</v>
      </c>
      <c r="AQ635" s="18" t="s">
        <v>27</v>
      </c>
      <c r="AR635" s="18">
        <v>100</v>
      </c>
      <c r="AS635" s="18"/>
      <c r="AT635" s="23" t="s">
        <v>131</v>
      </c>
      <c r="AU635" s="18" t="str">
        <f t="shared" si="69"/>
        <v>po</v>
      </c>
      <c r="AV635" s="44">
        <f t="shared" si="70"/>
        <v>0.92420014595410327</v>
      </c>
      <c r="AW635" s="86">
        <f t="shared" si="71"/>
        <v>1.0143074341741383</v>
      </c>
      <c r="AX635" s="62"/>
      <c r="AY635" s="62"/>
    </row>
    <row r="636" spans="1:51" x14ac:dyDescent="0.2">
      <c r="A636" s="434" t="s">
        <v>441</v>
      </c>
      <c r="B636" s="139" t="s">
        <v>451</v>
      </c>
      <c r="C636" s="3" t="s">
        <v>175</v>
      </c>
      <c r="D636" s="3" t="s">
        <v>522</v>
      </c>
      <c r="E636" s="1"/>
      <c r="F636" s="3" t="s">
        <v>399</v>
      </c>
      <c r="G636" s="188" t="s">
        <v>426</v>
      </c>
      <c r="H636" s="78">
        <v>61.48</v>
      </c>
      <c r="I636" s="78">
        <v>36.58</v>
      </c>
      <c r="J636" s="18" t="s">
        <v>27</v>
      </c>
      <c r="K636" s="18" t="s">
        <v>27</v>
      </c>
      <c r="L636" s="2"/>
      <c r="M636" s="18" t="s">
        <v>27</v>
      </c>
      <c r="N636" s="1"/>
      <c r="O636" s="18">
        <v>1.49</v>
      </c>
      <c r="P636" s="18">
        <v>0.04</v>
      </c>
      <c r="Q636" s="2"/>
      <c r="R636" s="18" t="s">
        <v>27</v>
      </c>
      <c r="S636" s="2"/>
      <c r="T636" s="18" t="s">
        <v>27</v>
      </c>
      <c r="U636" s="1"/>
      <c r="V636" s="1"/>
      <c r="W636" s="1"/>
      <c r="X636" s="407">
        <v>99.59</v>
      </c>
      <c r="Y636" s="74"/>
      <c r="Z636" s="118" t="s">
        <v>85</v>
      </c>
      <c r="AA636" s="1"/>
      <c r="AB636" s="501"/>
      <c r="AC636" s="18">
        <v>48.540958357301157</v>
      </c>
      <c r="AD636" s="18">
        <v>50.309790930554655</v>
      </c>
      <c r="AE636" s="18" t="s">
        <v>27</v>
      </c>
      <c r="AF636" s="18" t="s">
        <v>27</v>
      </c>
      <c r="AG636" s="18" t="s">
        <v>27</v>
      </c>
      <c r="AH636" s="18" t="s">
        <v>27</v>
      </c>
      <c r="AI636" s="18" t="s">
        <v>27</v>
      </c>
      <c r="AJ636" s="18">
        <v>1.1193239160412702</v>
      </c>
      <c r="AK636" s="18">
        <v>2.9926796102900922E-2</v>
      </c>
      <c r="AL636" s="18" t="s">
        <v>27</v>
      </c>
      <c r="AM636" s="18" t="s">
        <v>27</v>
      </c>
      <c r="AN636" s="18" t="s">
        <v>27</v>
      </c>
      <c r="AO636" s="18" t="s">
        <v>27</v>
      </c>
      <c r="AP636" s="18" t="s">
        <v>27</v>
      </c>
      <c r="AQ636" s="18" t="s">
        <v>27</v>
      </c>
      <c r="AR636" s="18">
        <v>99.999999999999986</v>
      </c>
      <c r="AS636" s="18"/>
      <c r="AT636" s="23" t="s">
        <v>131</v>
      </c>
      <c r="AU636" s="18" t="str">
        <f t="shared" si="69"/>
        <v>po</v>
      </c>
      <c r="AV636" s="44">
        <f t="shared" si="70"/>
        <v>0.96484118616801418</v>
      </c>
      <c r="AW636" s="86">
        <f t="shared" si="71"/>
        <v>0.9876846663512362</v>
      </c>
      <c r="AX636" s="62"/>
      <c r="AY636" s="62"/>
    </row>
    <row r="637" spans="1:51" x14ac:dyDescent="0.2">
      <c r="A637" s="434" t="s">
        <v>441</v>
      </c>
      <c r="B637" s="139" t="s">
        <v>451</v>
      </c>
      <c r="C637" s="3" t="s">
        <v>175</v>
      </c>
      <c r="D637" s="3" t="s">
        <v>522</v>
      </c>
      <c r="E637" s="1"/>
      <c r="F637" s="3" t="s">
        <v>399</v>
      </c>
      <c r="G637" s="188" t="s">
        <v>433</v>
      </c>
      <c r="H637" s="78">
        <v>61.03</v>
      </c>
      <c r="I637" s="78">
        <v>36.840000000000003</v>
      </c>
      <c r="J637" s="18">
        <v>0.04</v>
      </c>
      <c r="K637" s="18" t="s">
        <v>27</v>
      </c>
      <c r="L637" s="2"/>
      <c r="M637" s="18" t="s">
        <v>27</v>
      </c>
      <c r="N637" s="1"/>
      <c r="O637" s="18">
        <v>1.52</v>
      </c>
      <c r="P637" s="18">
        <v>0.05</v>
      </c>
      <c r="Q637" s="2"/>
      <c r="R637" s="18" t="s">
        <v>27</v>
      </c>
      <c r="S637" s="2"/>
      <c r="T637" s="18" t="s">
        <v>27</v>
      </c>
      <c r="U637" s="1"/>
      <c r="V637" s="1"/>
      <c r="W637" s="1"/>
      <c r="X637" s="407">
        <v>99.48</v>
      </c>
      <c r="Y637" s="74"/>
      <c r="Z637" s="118" t="s">
        <v>85</v>
      </c>
      <c r="AA637" s="1"/>
      <c r="AB637" s="501"/>
      <c r="AC637" s="18">
        <v>48.139878019609533</v>
      </c>
      <c r="AD637" s="18">
        <v>50.61923306277253</v>
      </c>
      <c r="AE637" s="18">
        <v>6.2740350097505851E-2</v>
      </c>
      <c r="AF637" s="18" t="s">
        <v>27</v>
      </c>
      <c r="AG637" s="18" t="s">
        <v>27</v>
      </c>
      <c r="AH637" s="18" t="s">
        <v>27</v>
      </c>
      <c r="AI637" s="18" t="s">
        <v>27</v>
      </c>
      <c r="AJ637" s="18">
        <v>1.140775618745165</v>
      </c>
      <c r="AK637" s="18">
        <v>3.7372948775269255E-2</v>
      </c>
      <c r="AL637" s="18" t="s">
        <v>27</v>
      </c>
      <c r="AM637" s="18" t="s">
        <v>27</v>
      </c>
      <c r="AN637" s="18" t="s">
        <v>27</v>
      </c>
      <c r="AO637" s="18" t="s">
        <v>27</v>
      </c>
      <c r="AP637" s="18" t="s">
        <v>27</v>
      </c>
      <c r="AQ637" s="18" t="s">
        <v>27</v>
      </c>
      <c r="AR637" s="18">
        <v>100</v>
      </c>
      <c r="AS637" s="18"/>
      <c r="AT637" s="23" t="s">
        <v>131</v>
      </c>
      <c r="AU637" s="18" t="str">
        <f t="shared" si="69"/>
        <v>po</v>
      </c>
      <c r="AV637" s="44">
        <f t="shared" si="70"/>
        <v>0.95101950596350671</v>
      </c>
      <c r="AW637" s="86">
        <f t="shared" si="71"/>
        <v>0.97429422776854513</v>
      </c>
      <c r="AX637" s="62"/>
      <c r="AY637" s="62"/>
    </row>
    <row r="638" spans="1:51" x14ac:dyDescent="0.2">
      <c r="A638" s="434" t="s">
        <v>441</v>
      </c>
      <c r="B638" s="139" t="s">
        <v>451</v>
      </c>
      <c r="C638" s="3" t="s">
        <v>175</v>
      </c>
      <c r="D638" s="3" t="s">
        <v>522</v>
      </c>
      <c r="E638" s="1"/>
      <c r="F638" s="3" t="s">
        <v>399</v>
      </c>
      <c r="G638" s="188" t="s">
        <v>422</v>
      </c>
      <c r="H638" s="78">
        <v>59.69</v>
      </c>
      <c r="I638" s="78">
        <v>36.29</v>
      </c>
      <c r="J638" s="18" t="s">
        <v>27</v>
      </c>
      <c r="K638" s="18" t="s">
        <v>27</v>
      </c>
      <c r="L638" s="2"/>
      <c r="M638" s="18" t="s">
        <v>27</v>
      </c>
      <c r="N638" s="1"/>
      <c r="O638" s="18">
        <v>3.1</v>
      </c>
      <c r="P638" s="18">
        <v>0.1</v>
      </c>
      <c r="Q638" s="2"/>
      <c r="R638" s="18">
        <v>0.02</v>
      </c>
      <c r="S638" s="2"/>
      <c r="T638" s="18">
        <v>0.06</v>
      </c>
      <c r="U638" s="1"/>
      <c r="V638" s="1"/>
      <c r="W638" s="1"/>
      <c r="X638" s="407">
        <v>99.259999999999977</v>
      </c>
      <c r="Y638" s="74"/>
      <c r="Z638" s="118" t="s">
        <v>85</v>
      </c>
      <c r="AA638" s="1"/>
      <c r="AB638" s="501"/>
      <c r="AC638" s="18">
        <v>47.354912714443621</v>
      </c>
      <c r="AD638" s="18">
        <v>50.151595442777797</v>
      </c>
      <c r="AE638" s="18" t="s">
        <v>27</v>
      </c>
      <c r="AF638" s="18" t="s">
        <v>27</v>
      </c>
      <c r="AG638" s="18" t="s">
        <v>27</v>
      </c>
      <c r="AH638" s="18" t="s">
        <v>27</v>
      </c>
      <c r="AI638" s="18" t="s">
        <v>27</v>
      </c>
      <c r="AJ638" s="18">
        <v>2.3400233041666132</v>
      </c>
      <c r="AK638" s="18">
        <v>7.5177729877380001E-2</v>
      </c>
      <c r="AL638" s="18" t="s">
        <v>27</v>
      </c>
      <c r="AM638" s="18">
        <v>3.645860068189298E-2</v>
      </c>
      <c r="AN638" s="18" t="s">
        <v>27</v>
      </c>
      <c r="AO638" s="18">
        <v>4.1832208052720567E-2</v>
      </c>
      <c r="AP638" s="18" t="s">
        <v>27</v>
      </c>
      <c r="AQ638" s="18" t="s">
        <v>27</v>
      </c>
      <c r="AR638" s="18">
        <v>100.00000000000003</v>
      </c>
      <c r="AS638" s="18"/>
      <c r="AT638" s="23" t="s">
        <v>131</v>
      </c>
      <c r="AU638" s="18" t="str">
        <f t="shared" si="69"/>
        <v>po</v>
      </c>
      <c r="AV638" s="44">
        <f t="shared" si="70"/>
        <v>0.94423541856160598</v>
      </c>
      <c r="AW638" s="86">
        <f t="shared" si="71"/>
        <v>0.99322754374534317</v>
      </c>
      <c r="AX638" s="62"/>
      <c r="AY638" s="62"/>
    </row>
    <row r="639" spans="1:51" x14ac:dyDescent="0.2">
      <c r="A639" s="434" t="s">
        <v>441</v>
      </c>
      <c r="B639" s="139" t="s">
        <v>451</v>
      </c>
      <c r="C639" s="3" t="s">
        <v>175</v>
      </c>
      <c r="D639" s="3" t="s">
        <v>522</v>
      </c>
      <c r="E639" s="1"/>
      <c r="F639" s="3" t="s">
        <v>399</v>
      </c>
      <c r="G639" s="188" t="s">
        <v>413</v>
      </c>
      <c r="H639" s="78">
        <v>58.8</v>
      </c>
      <c r="I639" s="78">
        <v>35.869999999999997</v>
      </c>
      <c r="J639" s="18">
        <v>0.03</v>
      </c>
      <c r="K639" s="18" t="s">
        <v>27</v>
      </c>
      <c r="L639" s="2"/>
      <c r="M639" s="18" t="s">
        <v>27</v>
      </c>
      <c r="N639" s="1"/>
      <c r="O639" s="18">
        <v>4.0199999999999996</v>
      </c>
      <c r="P639" s="18">
        <v>0.12</v>
      </c>
      <c r="Q639" s="2"/>
      <c r="R639" s="18">
        <v>0.02</v>
      </c>
      <c r="S639" s="2"/>
      <c r="T639" s="18">
        <v>0.05</v>
      </c>
      <c r="U639" s="1"/>
      <c r="V639" s="1"/>
      <c r="W639" s="1"/>
      <c r="X639" s="407">
        <v>98.909999999999982</v>
      </c>
      <c r="Y639" s="74"/>
      <c r="Z639" s="118" t="s">
        <v>85</v>
      </c>
      <c r="AA639" s="1"/>
      <c r="AB639" s="501"/>
      <c r="AC639" s="18">
        <v>46.900528125812443</v>
      </c>
      <c r="AD639" s="18">
        <v>49.838631364610748</v>
      </c>
      <c r="AE639" s="18">
        <v>4.7582471121366154E-2</v>
      </c>
      <c r="AF639" s="18" t="s">
        <v>27</v>
      </c>
      <c r="AG639" s="18" t="s">
        <v>27</v>
      </c>
      <c r="AH639" s="18" t="s">
        <v>27</v>
      </c>
      <c r="AI639" s="18" t="s">
        <v>27</v>
      </c>
      <c r="AJ639" s="18">
        <v>3.0508544392096537</v>
      </c>
      <c r="AK639" s="18">
        <v>9.0700023346678219E-2</v>
      </c>
      <c r="AL639" s="18" t="s">
        <v>27</v>
      </c>
      <c r="AM639" s="18">
        <v>3.6655313774754422E-2</v>
      </c>
      <c r="AN639" s="18" t="s">
        <v>27</v>
      </c>
      <c r="AO639" s="18">
        <v>3.5048262124352102E-2</v>
      </c>
      <c r="AP639" s="18" t="s">
        <v>27</v>
      </c>
      <c r="AQ639" s="18" t="s">
        <v>27</v>
      </c>
      <c r="AR639" s="18">
        <v>100</v>
      </c>
      <c r="AS639" s="18"/>
      <c r="AT639" s="23" t="s">
        <v>131</v>
      </c>
      <c r="AU639" s="18" t="str">
        <f t="shared" si="69"/>
        <v>po</v>
      </c>
      <c r="AV639" s="44">
        <f t="shared" si="70"/>
        <v>0.94104767409635204</v>
      </c>
      <c r="AW639" s="86">
        <f t="shared" si="71"/>
        <v>1.0047854340970472</v>
      </c>
      <c r="AX639" s="62"/>
      <c r="AY639" s="328" t="s">
        <v>509</v>
      </c>
    </row>
    <row r="640" spans="1:51" x14ac:dyDescent="0.2">
      <c r="A640" s="434" t="s">
        <v>441</v>
      </c>
      <c r="B640" s="139" t="s">
        <v>451</v>
      </c>
      <c r="C640" s="3" t="s">
        <v>175</v>
      </c>
      <c r="D640" s="3" t="s">
        <v>522</v>
      </c>
      <c r="E640" s="1"/>
      <c r="F640" s="3" t="s">
        <v>399</v>
      </c>
      <c r="G640" s="188" t="s">
        <v>405</v>
      </c>
      <c r="H640" s="78">
        <v>59.1</v>
      </c>
      <c r="I640" s="78">
        <v>36.270000000000003</v>
      </c>
      <c r="J640" s="18">
        <v>0.03</v>
      </c>
      <c r="K640" s="18" t="s">
        <v>27</v>
      </c>
      <c r="L640" s="2"/>
      <c r="M640" s="18" t="s">
        <v>27</v>
      </c>
      <c r="N640" s="1"/>
      <c r="O640" s="18">
        <v>4.5999999999999996</v>
      </c>
      <c r="P640" s="18">
        <v>0.12</v>
      </c>
      <c r="Q640" s="2"/>
      <c r="R640" s="18">
        <v>0.02</v>
      </c>
      <c r="S640" s="2"/>
      <c r="T640" s="18" t="s">
        <v>27</v>
      </c>
      <c r="U640" s="1"/>
      <c r="V640" s="1"/>
      <c r="W640" s="1"/>
      <c r="X640" s="407">
        <v>100.14</v>
      </c>
      <c r="Y640" s="74"/>
      <c r="Z640" s="118" t="s">
        <v>85</v>
      </c>
      <c r="AA640" s="1"/>
      <c r="AB640" s="501"/>
      <c r="AC640" s="18">
        <v>46.580762288105888</v>
      </c>
      <c r="AD640" s="18">
        <v>49.79674891938518</v>
      </c>
      <c r="AE640" s="18">
        <v>4.7018167216611097E-2</v>
      </c>
      <c r="AF640" s="18" t="s">
        <v>27</v>
      </c>
      <c r="AG640" s="18" t="s">
        <v>27</v>
      </c>
      <c r="AH640" s="18" t="s">
        <v>27</v>
      </c>
      <c r="AI640" s="18" t="s">
        <v>27</v>
      </c>
      <c r="AJ640" s="18">
        <v>3.4496256576900799</v>
      </c>
      <c r="AK640" s="18">
        <v>8.9624367204201791E-2</v>
      </c>
      <c r="AL640" s="18" t="s">
        <v>27</v>
      </c>
      <c r="AM640" s="18">
        <v>3.6220600398049869E-2</v>
      </c>
      <c r="AN640" s="18" t="s">
        <v>27</v>
      </c>
      <c r="AO640" s="18" t="s">
        <v>27</v>
      </c>
      <c r="AP640" s="18" t="s">
        <v>27</v>
      </c>
      <c r="AQ640" s="18" t="s">
        <v>27</v>
      </c>
      <c r="AR640" s="18">
        <v>100</v>
      </c>
      <c r="AS640" s="18"/>
      <c r="AT640" s="23" t="s">
        <v>131</v>
      </c>
      <c r="AU640" s="18" t="str">
        <f t="shared" si="69"/>
        <v>po</v>
      </c>
      <c r="AV640" s="44">
        <f t="shared" si="70"/>
        <v>0.93541773908803605</v>
      </c>
      <c r="AW640" s="86">
        <f t="shared" si="71"/>
        <v>1.0064916565966648</v>
      </c>
      <c r="AX640" s="62"/>
      <c r="AY640" s="326">
        <f>COUNT(AV603:AV640)</f>
        <v>38</v>
      </c>
    </row>
    <row r="641" spans="1:51" x14ac:dyDescent="0.2">
      <c r="A641" s="434"/>
      <c r="B641" s="139"/>
      <c r="C641" s="3"/>
      <c r="D641" s="3"/>
      <c r="E641" s="1"/>
      <c r="F641" s="3"/>
      <c r="G641" s="188"/>
      <c r="H641" s="78"/>
      <c r="I641" s="78"/>
      <c r="J641" s="18"/>
      <c r="K641" s="18"/>
      <c r="L641" s="2"/>
      <c r="M641" s="18"/>
      <c r="N641" s="1"/>
      <c r="O641" s="18"/>
      <c r="P641" s="18"/>
      <c r="Q641" s="2"/>
      <c r="R641" s="18"/>
      <c r="S641" s="2"/>
      <c r="T641" s="18"/>
      <c r="U641" s="1"/>
      <c r="V641" s="1"/>
      <c r="W641" s="1"/>
      <c r="X641" s="407"/>
      <c r="Y641" s="74"/>
      <c r="Z641" s="118"/>
      <c r="AA641" s="1"/>
      <c r="AB641" s="501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23"/>
      <c r="AU641" s="18"/>
      <c r="AX641" s="62"/>
      <c r="AY641" s="62"/>
    </row>
    <row r="642" spans="1:51" x14ac:dyDescent="0.2">
      <c r="A642" s="434" t="s">
        <v>441</v>
      </c>
      <c r="B642" s="139" t="s">
        <v>451</v>
      </c>
      <c r="C642" s="3" t="s">
        <v>175</v>
      </c>
      <c r="D642" s="3" t="s">
        <v>522</v>
      </c>
      <c r="E642" s="1"/>
      <c r="F642" s="3" t="s">
        <v>391</v>
      </c>
      <c r="G642" s="188" t="s">
        <v>400</v>
      </c>
      <c r="H642" s="78">
        <v>60.72</v>
      </c>
      <c r="I642" s="78">
        <v>37.07</v>
      </c>
      <c r="J642" s="18">
        <v>0.24</v>
      </c>
      <c r="K642" s="18" t="s">
        <v>27</v>
      </c>
      <c r="L642" s="2"/>
      <c r="M642" s="18" t="s">
        <v>27</v>
      </c>
      <c r="N642" s="1"/>
      <c r="O642" s="18">
        <v>0.05</v>
      </c>
      <c r="P642" s="18" t="s">
        <v>27</v>
      </c>
      <c r="Q642" s="2"/>
      <c r="R642" s="18">
        <v>0.26</v>
      </c>
      <c r="S642" s="2"/>
      <c r="T642" s="18" t="s">
        <v>27</v>
      </c>
      <c r="U642" s="1"/>
      <c r="V642" s="1"/>
      <c r="W642" s="1"/>
      <c r="X642" s="407">
        <v>98.339999999999989</v>
      </c>
      <c r="Y642" s="74"/>
      <c r="Z642" s="118" t="s">
        <v>85</v>
      </c>
      <c r="AA642" s="1"/>
      <c r="AB642" s="501"/>
      <c r="AC642" s="18">
        <v>48.03185006482952</v>
      </c>
      <c r="AD642" s="18">
        <v>51.080420267665829</v>
      </c>
      <c r="AE642" s="18">
        <v>0.37751492373112244</v>
      </c>
      <c r="AF642" s="18" t="s">
        <v>27</v>
      </c>
      <c r="AG642" s="18" t="s">
        <v>27</v>
      </c>
      <c r="AH642" s="18" t="s">
        <v>27</v>
      </c>
      <c r="AI642" s="18" t="s">
        <v>27</v>
      </c>
      <c r="AJ642" s="18">
        <v>3.7632457816327597E-2</v>
      </c>
      <c r="AK642" s="18" t="s">
        <v>27</v>
      </c>
      <c r="AL642" s="18" t="s">
        <v>27</v>
      </c>
      <c r="AM642" s="18">
        <v>0.47258228595719137</v>
      </c>
      <c r="AN642" s="18" t="s">
        <v>27</v>
      </c>
      <c r="AO642" s="18" t="s">
        <v>27</v>
      </c>
      <c r="AP642" s="18" t="s">
        <v>27</v>
      </c>
      <c r="AQ642" s="18" t="s">
        <v>27</v>
      </c>
      <c r="AR642" s="18">
        <v>99.999999999999986</v>
      </c>
      <c r="AS642" s="18"/>
      <c r="AT642" s="281" t="s">
        <v>134</v>
      </c>
      <c r="AU642" s="18" t="str">
        <f t="shared" ref="AU642:AU673" si="72">Z642</f>
        <v>po</v>
      </c>
      <c r="AV642" s="44">
        <f t="shared" ref="AV642:AV705" si="73">AC642/AD642</f>
        <v>0.94031822395231801</v>
      </c>
      <c r="AW642" s="86">
        <f t="shared" ref="AW642:AW705" si="74">SUM(AC642,AJ642,AK642,AL642,AO642,AG642)/AD642</f>
        <v>0.94105495355671698</v>
      </c>
      <c r="AX642" s="62"/>
      <c r="AY642" s="62"/>
    </row>
    <row r="643" spans="1:51" x14ac:dyDescent="0.2">
      <c r="A643" s="434" t="s">
        <v>441</v>
      </c>
      <c r="B643" s="139" t="s">
        <v>451</v>
      </c>
      <c r="C643" s="3" t="s">
        <v>175</v>
      </c>
      <c r="D643" s="3" t="s">
        <v>522</v>
      </c>
      <c r="E643" s="1"/>
      <c r="F643" s="3" t="s">
        <v>397</v>
      </c>
      <c r="G643" s="188" t="s">
        <v>420</v>
      </c>
      <c r="H643" s="78">
        <v>60.32</v>
      </c>
      <c r="I643" s="78">
        <v>36.71</v>
      </c>
      <c r="J643" s="18">
        <v>0.33</v>
      </c>
      <c r="K643" s="18" t="s">
        <v>27</v>
      </c>
      <c r="L643" s="2"/>
      <c r="M643" s="18">
        <v>0.09</v>
      </c>
      <c r="N643" s="1"/>
      <c r="O643" s="18">
        <v>0.85</v>
      </c>
      <c r="P643" s="18" t="s">
        <v>27</v>
      </c>
      <c r="Q643" s="2"/>
      <c r="R643" s="18">
        <v>0.46</v>
      </c>
      <c r="S643" s="2"/>
      <c r="T643" s="18" t="s">
        <v>27</v>
      </c>
      <c r="U643" s="1"/>
      <c r="V643" s="1"/>
      <c r="W643" s="1"/>
      <c r="X643" s="407">
        <v>98.759999999999991</v>
      </c>
      <c r="Y643" s="74"/>
      <c r="Z643" s="118" t="s">
        <v>85</v>
      </c>
      <c r="AA643" s="1"/>
      <c r="AB643" s="501"/>
      <c r="AC643" s="18">
        <v>47.540909403453774</v>
      </c>
      <c r="AD643" s="18">
        <v>50.39934130259347</v>
      </c>
      <c r="AE643" s="18">
        <v>0.51718440752241135</v>
      </c>
      <c r="AF643" s="18" t="s">
        <v>27</v>
      </c>
      <c r="AG643" s="18" t="s">
        <v>27</v>
      </c>
      <c r="AH643" s="18">
        <v>7.2104125150298667E-2</v>
      </c>
      <c r="AI643" s="18" t="s">
        <v>27</v>
      </c>
      <c r="AJ643" s="18">
        <v>0.63741180881989057</v>
      </c>
      <c r="AK643" s="18" t="s">
        <v>27</v>
      </c>
      <c r="AL643" s="18" t="s">
        <v>27</v>
      </c>
      <c r="AM643" s="18">
        <v>0.83304895246016675</v>
      </c>
      <c r="AN643" s="18" t="s">
        <v>27</v>
      </c>
      <c r="AO643" s="18" t="s">
        <v>27</v>
      </c>
      <c r="AP643" s="18" t="s">
        <v>27</v>
      </c>
      <c r="AQ643" s="18" t="s">
        <v>27</v>
      </c>
      <c r="AR643" s="18">
        <v>100</v>
      </c>
      <c r="AS643" s="18"/>
      <c r="AT643" s="281" t="s">
        <v>134</v>
      </c>
      <c r="AU643" s="18" t="str">
        <f t="shared" si="72"/>
        <v>po</v>
      </c>
      <c r="AV643" s="44">
        <f t="shared" si="73"/>
        <v>0.94328434012702855</v>
      </c>
      <c r="AW643" s="86">
        <f t="shared" si="74"/>
        <v>0.95593156511738941</v>
      </c>
      <c r="AX643" s="62"/>
      <c r="AY643" s="62"/>
    </row>
    <row r="644" spans="1:51" x14ac:dyDescent="0.2">
      <c r="A644" s="434" t="s">
        <v>441</v>
      </c>
      <c r="B644" s="139" t="s">
        <v>451</v>
      </c>
      <c r="C644" s="3" t="s">
        <v>175</v>
      </c>
      <c r="D644" s="3" t="s">
        <v>522</v>
      </c>
      <c r="E644" s="1"/>
      <c r="F644" s="3" t="s">
        <v>397</v>
      </c>
      <c r="G644" s="188" t="s">
        <v>428</v>
      </c>
      <c r="H644" s="78">
        <v>62.34</v>
      </c>
      <c r="I644" s="78">
        <v>37.880000000000003</v>
      </c>
      <c r="J644" s="18">
        <v>0.08</v>
      </c>
      <c r="K644" s="18" t="s">
        <v>27</v>
      </c>
      <c r="L644" s="2"/>
      <c r="M644" s="18" t="s">
        <v>27</v>
      </c>
      <c r="N644" s="1"/>
      <c r="O644" s="18">
        <v>0.06</v>
      </c>
      <c r="P644" s="18" t="s">
        <v>27</v>
      </c>
      <c r="Q644" s="2"/>
      <c r="R644" s="18">
        <v>7.0000000000000007E-2</v>
      </c>
      <c r="S644" s="2"/>
      <c r="T644" s="18" t="s">
        <v>27</v>
      </c>
      <c r="U644" s="1"/>
      <c r="V644" s="1"/>
      <c r="W644" s="1"/>
      <c r="X644" s="407">
        <v>100.42999999999999</v>
      </c>
      <c r="Y644" s="74"/>
      <c r="Z644" s="118" t="s">
        <v>85</v>
      </c>
      <c r="AA644" s="1"/>
      <c r="AB644" s="501"/>
      <c r="AC644" s="18">
        <v>48.437524210986048</v>
      </c>
      <c r="AD644" s="18">
        <v>51.269541440606488</v>
      </c>
      <c r="AE644" s="18">
        <v>0.12360341129608633</v>
      </c>
      <c r="AF644" s="18" t="s">
        <v>27</v>
      </c>
      <c r="AG644" s="18" t="s">
        <v>27</v>
      </c>
      <c r="AH644" s="18" t="s">
        <v>27</v>
      </c>
      <c r="AI644" s="18" t="s">
        <v>27</v>
      </c>
      <c r="AJ644" s="18">
        <v>4.435692347230636E-2</v>
      </c>
      <c r="AK644" s="18" t="s">
        <v>27</v>
      </c>
      <c r="AL644" s="18" t="s">
        <v>27</v>
      </c>
      <c r="AM644" s="18">
        <v>0.12497401363908732</v>
      </c>
      <c r="AN644" s="18" t="s">
        <v>27</v>
      </c>
      <c r="AO644" s="18" t="s">
        <v>27</v>
      </c>
      <c r="AP644" s="18" t="s">
        <v>27</v>
      </c>
      <c r="AQ644" s="18" t="s">
        <v>27</v>
      </c>
      <c r="AR644" s="18">
        <v>100.00000000000001</v>
      </c>
      <c r="AS644" s="18"/>
      <c r="AT644" s="281" t="s">
        <v>134</v>
      </c>
      <c r="AU644" s="18" t="str">
        <f t="shared" si="72"/>
        <v>po</v>
      </c>
      <c r="AV644" s="44">
        <f t="shared" si="73"/>
        <v>0.94476218920543287</v>
      </c>
      <c r="AW644" s="86">
        <f t="shared" si="74"/>
        <v>0.94562736026462191</v>
      </c>
      <c r="AX644" s="62"/>
      <c r="AY644" s="62"/>
    </row>
    <row r="645" spans="1:51" x14ac:dyDescent="0.2">
      <c r="A645" s="434" t="s">
        <v>441</v>
      </c>
      <c r="B645" s="139" t="s">
        <v>451</v>
      </c>
      <c r="C645" s="3" t="s">
        <v>175</v>
      </c>
      <c r="D645" s="3" t="s">
        <v>522</v>
      </c>
      <c r="E645" s="1"/>
      <c r="F645" s="3" t="s">
        <v>436</v>
      </c>
      <c r="G645" s="188" t="s">
        <v>393</v>
      </c>
      <c r="H645" s="78">
        <v>62.52</v>
      </c>
      <c r="I645" s="78">
        <v>37.799999999999997</v>
      </c>
      <c r="J645" s="18">
        <v>0.03</v>
      </c>
      <c r="K645" s="18" t="s">
        <v>27</v>
      </c>
      <c r="L645" s="2"/>
      <c r="M645" s="18" t="s">
        <v>27</v>
      </c>
      <c r="N645" s="1"/>
      <c r="O645" s="18">
        <v>0.4</v>
      </c>
      <c r="P645" s="18" t="s">
        <v>27</v>
      </c>
      <c r="Q645" s="2"/>
      <c r="R645" s="18">
        <v>0.03</v>
      </c>
      <c r="S645" s="2"/>
      <c r="T645" s="18" t="s">
        <v>27</v>
      </c>
      <c r="U645" s="1"/>
      <c r="V645" s="1"/>
      <c r="W645" s="1"/>
      <c r="X645" s="407">
        <v>100.78</v>
      </c>
      <c r="Y645" s="74"/>
      <c r="Z645" s="118" t="s">
        <v>85</v>
      </c>
      <c r="AA645" s="1"/>
      <c r="AB645" s="501"/>
      <c r="AC645" s="18">
        <v>48.512244758874836</v>
      </c>
      <c r="AD645" s="18">
        <v>51.092661341124945</v>
      </c>
      <c r="AE645" s="18">
        <v>4.6289126665782825E-2</v>
      </c>
      <c r="AF645" s="18" t="s">
        <v>27</v>
      </c>
      <c r="AG645" s="18" t="s">
        <v>27</v>
      </c>
      <c r="AH645" s="18" t="s">
        <v>27</v>
      </c>
      <c r="AI645" s="18" t="s">
        <v>27</v>
      </c>
      <c r="AJ645" s="18">
        <v>0.29531630093147215</v>
      </c>
      <c r="AK645" s="18" t="s">
        <v>27</v>
      </c>
      <c r="AL645" s="18" t="s">
        <v>27</v>
      </c>
      <c r="AM645" s="18">
        <v>5.3488472402972553E-2</v>
      </c>
      <c r="AN645" s="18" t="s">
        <v>27</v>
      </c>
      <c r="AO645" s="18" t="s">
        <v>27</v>
      </c>
      <c r="AP645" s="18" t="s">
        <v>27</v>
      </c>
      <c r="AQ645" s="18" t="s">
        <v>27</v>
      </c>
      <c r="AR645" s="18">
        <v>100.00000000000001</v>
      </c>
      <c r="AS645" s="18"/>
      <c r="AT645" s="281" t="s">
        <v>134</v>
      </c>
      <c r="AU645" s="18" t="str">
        <f t="shared" si="72"/>
        <v>po</v>
      </c>
      <c r="AV645" s="44">
        <f t="shared" si="73"/>
        <v>0.94949535775751204</v>
      </c>
      <c r="AW645" s="86">
        <f t="shared" si="74"/>
        <v>0.95527537181784394</v>
      </c>
      <c r="AX645" s="62"/>
      <c r="AY645" s="62"/>
    </row>
    <row r="646" spans="1:51" x14ac:dyDescent="0.2">
      <c r="A646" s="434" t="s">
        <v>441</v>
      </c>
      <c r="B646" s="139" t="s">
        <v>451</v>
      </c>
      <c r="C646" s="3" t="s">
        <v>175</v>
      </c>
      <c r="D646" s="3" t="s">
        <v>522</v>
      </c>
      <c r="E646" s="1"/>
      <c r="F646" s="3" t="s">
        <v>399</v>
      </c>
      <c r="G646" s="188" t="s">
        <v>417</v>
      </c>
      <c r="H646" s="78">
        <v>62.22</v>
      </c>
      <c r="I646" s="78">
        <v>37.61</v>
      </c>
      <c r="J646" s="18" t="s">
        <v>27</v>
      </c>
      <c r="K646" s="18" t="s">
        <v>27</v>
      </c>
      <c r="L646" s="2"/>
      <c r="M646" s="18" t="s">
        <v>27</v>
      </c>
      <c r="N646" s="1"/>
      <c r="O646" s="18">
        <v>0.25</v>
      </c>
      <c r="P646" s="18" t="s">
        <v>27</v>
      </c>
      <c r="Q646" s="2"/>
      <c r="R646" s="18">
        <v>0.02</v>
      </c>
      <c r="S646" s="2"/>
      <c r="T646" s="18" t="s">
        <v>27</v>
      </c>
      <c r="U646" s="1"/>
      <c r="V646" s="1"/>
      <c r="W646" s="1"/>
      <c r="X646" s="407">
        <v>100.1</v>
      </c>
      <c r="Y646" s="74"/>
      <c r="Z646" s="118" t="s">
        <v>85</v>
      </c>
      <c r="AA646" s="1"/>
      <c r="AB646" s="501"/>
      <c r="AC646" s="18">
        <v>48.60240473212172</v>
      </c>
      <c r="AD646" s="18">
        <v>51.175890455117134</v>
      </c>
      <c r="AE646" s="18" t="s">
        <v>27</v>
      </c>
      <c r="AF646" s="18" t="s">
        <v>27</v>
      </c>
      <c r="AG646" s="18" t="s">
        <v>27</v>
      </c>
      <c r="AH646" s="18" t="s">
        <v>27</v>
      </c>
      <c r="AI646" s="18" t="s">
        <v>27</v>
      </c>
      <c r="AJ646" s="18">
        <v>0.18580730605533385</v>
      </c>
      <c r="AK646" s="18" t="s">
        <v>27</v>
      </c>
      <c r="AL646" s="18" t="s">
        <v>27</v>
      </c>
      <c r="AM646" s="18">
        <v>3.5897506705820058E-2</v>
      </c>
      <c r="AN646" s="18" t="s">
        <v>27</v>
      </c>
      <c r="AO646" s="18" t="s">
        <v>27</v>
      </c>
      <c r="AP646" s="18" t="s">
        <v>27</v>
      </c>
      <c r="AQ646" s="18" t="s">
        <v>27</v>
      </c>
      <c r="AR646" s="18">
        <v>100.00000000000001</v>
      </c>
      <c r="AS646" s="18"/>
      <c r="AT646" s="281" t="s">
        <v>134</v>
      </c>
      <c r="AU646" s="18" t="str">
        <f t="shared" si="72"/>
        <v>po</v>
      </c>
      <c r="AV646" s="44">
        <f t="shared" si="73"/>
        <v>0.94971292731579449</v>
      </c>
      <c r="AW646" s="86">
        <f t="shared" si="74"/>
        <v>0.95334368594848096</v>
      </c>
      <c r="AX646" s="62"/>
      <c r="AY646" s="62"/>
    </row>
    <row r="647" spans="1:51" x14ac:dyDescent="0.2">
      <c r="A647" s="434" t="s">
        <v>441</v>
      </c>
      <c r="B647" s="139" t="s">
        <v>451</v>
      </c>
      <c r="C647" s="3" t="s">
        <v>175</v>
      </c>
      <c r="D647" s="3" t="s">
        <v>522</v>
      </c>
      <c r="E647" s="1"/>
      <c r="F647" s="3" t="s">
        <v>399</v>
      </c>
      <c r="G647" s="188" t="s">
        <v>420</v>
      </c>
      <c r="H647" s="78">
        <v>62.28</v>
      </c>
      <c r="I647" s="78">
        <v>37.64</v>
      </c>
      <c r="J647" s="18" t="s">
        <v>27</v>
      </c>
      <c r="K647" s="18" t="s">
        <v>27</v>
      </c>
      <c r="L647" s="2"/>
      <c r="M647" s="18" t="s">
        <v>27</v>
      </c>
      <c r="N647" s="1"/>
      <c r="O647" s="18">
        <v>0.18</v>
      </c>
      <c r="P647" s="18" t="s">
        <v>27</v>
      </c>
      <c r="Q647" s="2"/>
      <c r="R647" s="18" t="s">
        <v>27</v>
      </c>
      <c r="S647" s="2"/>
      <c r="T647" s="18" t="s">
        <v>27</v>
      </c>
      <c r="U647" s="1"/>
      <c r="V647" s="1"/>
      <c r="W647" s="1"/>
      <c r="X647" s="407">
        <v>100.10000000000001</v>
      </c>
      <c r="Y647" s="74"/>
      <c r="Z647" s="118" t="s">
        <v>85</v>
      </c>
      <c r="AA647" s="1"/>
      <c r="AB647" s="501"/>
      <c r="AC647" s="18">
        <v>48.649386997584251</v>
      </c>
      <c r="AD647" s="18">
        <v>51.216831428601509</v>
      </c>
      <c r="AE647" s="18" t="s">
        <v>27</v>
      </c>
      <c r="AF647" s="18" t="s">
        <v>27</v>
      </c>
      <c r="AG647" s="18" t="s">
        <v>27</v>
      </c>
      <c r="AH647" s="18" t="s">
        <v>27</v>
      </c>
      <c r="AI647" s="18" t="s">
        <v>27</v>
      </c>
      <c r="AJ647" s="18">
        <v>0.13378157381424383</v>
      </c>
      <c r="AK647" s="18" t="s">
        <v>27</v>
      </c>
      <c r="AL647" s="18" t="s">
        <v>27</v>
      </c>
      <c r="AM647" s="18" t="s">
        <v>27</v>
      </c>
      <c r="AN647" s="18" t="s">
        <v>27</v>
      </c>
      <c r="AO647" s="18" t="s">
        <v>27</v>
      </c>
      <c r="AP647" s="18" t="s">
        <v>27</v>
      </c>
      <c r="AQ647" s="18" t="s">
        <v>27</v>
      </c>
      <c r="AR647" s="18">
        <v>100</v>
      </c>
      <c r="AS647" s="18"/>
      <c r="AT647" s="281" t="s">
        <v>134</v>
      </c>
      <c r="AU647" s="18" t="str">
        <f t="shared" si="72"/>
        <v>po</v>
      </c>
      <c r="AV647" s="44">
        <f t="shared" si="73"/>
        <v>0.94987108027960721</v>
      </c>
      <c r="AW647" s="86">
        <f t="shared" si="74"/>
        <v>0.95248314295671255</v>
      </c>
      <c r="AX647" s="62"/>
      <c r="AY647" s="62"/>
    </row>
    <row r="648" spans="1:51" x14ac:dyDescent="0.2">
      <c r="A648" s="434" t="s">
        <v>441</v>
      </c>
      <c r="B648" s="139" t="s">
        <v>451</v>
      </c>
      <c r="C648" s="3" t="s">
        <v>175</v>
      </c>
      <c r="D648" s="3" t="s">
        <v>522</v>
      </c>
      <c r="E648" s="1"/>
      <c r="F648" s="3" t="s">
        <v>401</v>
      </c>
      <c r="G648" s="188" t="s">
        <v>408</v>
      </c>
      <c r="H648" s="78">
        <v>62.34</v>
      </c>
      <c r="I648" s="78">
        <v>37.53</v>
      </c>
      <c r="J648" s="18">
        <v>0.04</v>
      </c>
      <c r="K648" s="18" t="s">
        <v>27</v>
      </c>
      <c r="L648" s="2"/>
      <c r="M648" s="18" t="s">
        <v>27</v>
      </c>
      <c r="N648" s="1"/>
      <c r="O648" s="18">
        <v>7.0000000000000007E-2</v>
      </c>
      <c r="P648" s="18" t="s">
        <v>27</v>
      </c>
      <c r="Q648" s="2"/>
      <c r="R648" s="18">
        <v>0.09</v>
      </c>
      <c r="S648" s="2"/>
      <c r="T648" s="18" t="s">
        <v>27</v>
      </c>
      <c r="U648" s="1"/>
      <c r="V648" s="1"/>
      <c r="W648" s="1"/>
      <c r="X648" s="407">
        <v>100.07000000000001</v>
      </c>
      <c r="Y648" s="74"/>
      <c r="Z648" s="118" t="s">
        <v>85</v>
      </c>
      <c r="AA648" s="1"/>
      <c r="AB648" s="501"/>
      <c r="AC648" s="18">
        <v>48.677219322418708</v>
      </c>
      <c r="AD648" s="18">
        <v>51.047191303093562</v>
      </c>
      <c r="AE648" s="18">
        <v>6.2107533969439417E-2</v>
      </c>
      <c r="AF648" s="18" t="s">
        <v>27</v>
      </c>
      <c r="AG648" s="18" t="s">
        <v>27</v>
      </c>
      <c r="AH648" s="18" t="s">
        <v>27</v>
      </c>
      <c r="AI648" s="18" t="s">
        <v>27</v>
      </c>
      <c r="AJ648" s="18">
        <v>5.2005829820661945E-2</v>
      </c>
      <c r="AK648" s="18" t="s">
        <v>27</v>
      </c>
      <c r="AL648" s="18" t="s">
        <v>27</v>
      </c>
      <c r="AM648" s="18">
        <v>0.16147601069761799</v>
      </c>
      <c r="AN648" s="18" t="s">
        <v>27</v>
      </c>
      <c r="AO648" s="18" t="s">
        <v>27</v>
      </c>
      <c r="AP648" s="18" t="s">
        <v>27</v>
      </c>
      <c r="AQ648" s="18" t="s">
        <v>27</v>
      </c>
      <c r="AR648" s="18">
        <v>99.999999999999972</v>
      </c>
      <c r="AS648" s="18"/>
      <c r="AT648" s="281" t="s">
        <v>134</v>
      </c>
      <c r="AU648" s="18" t="str">
        <f t="shared" si="72"/>
        <v>po</v>
      </c>
      <c r="AV648" s="44">
        <f t="shared" si="73"/>
        <v>0.95357292105253932</v>
      </c>
      <c r="AW648" s="86">
        <f t="shared" si="74"/>
        <v>0.95459170050921649</v>
      </c>
      <c r="AX648" s="62"/>
      <c r="AY648" s="62"/>
    </row>
    <row r="649" spans="1:51" x14ac:dyDescent="0.2">
      <c r="A649" s="434" t="s">
        <v>441</v>
      </c>
      <c r="B649" s="139" t="s">
        <v>451</v>
      </c>
      <c r="C649" s="3" t="s">
        <v>175</v>
      </c>
      <c r="D649" s="3" t="s">
        <v>522</v>
      </c>
      <c r="E649" s="1"/>
      <c r="F649" s="3" t="s">
        <v>397</v>
      </c>
      <c r="G649" s="188" t="s">
        <v>433</v>
      </c>
      <c r="H649" s="78">
        <v>61.98</v>
      </c>
      <c r="I649" s="78">
        <v>37.31</v>
      </c>
      <c r="J649" s="18">
        <v>0.12</v>
      </c>
      <c r="K649" s="18" t="s">
        <v>27</v>
      </c>
      <c r="L649" s="2"/>
      <c r="M649" s="18" t="s">
        <v>27</v>
      </c>
      <c r="N649" s="1"/>
      <c r="O649" s="18">
        <v>0.53</v>
      </c>
      <c r="P649" s="18" t="s">
        <v>27</v>
      </c>
      <c r="Q649" s="2"/>
      <c r="R649" s="18">
        <v>0.13</v>
      </c>
      <c r="S649" s="2"/>
      <c r="T649" s="18" t="s">
        <v>27</v>
      </c>
      <c r="U649" s="1"/>
      <c r="V649" s="1"/>
      <c r="W649" s="1"/>
      <c r="X649" s="407">
        <v>100.07</v>
      </c>
      <c r="Y649" s="74"/>
      <c r="Z649" s="118" t="s">
        <v>85</v>
      </c>
      <c r="AA649" s="1"/>
      <c r="AB649" s="501"/>
      <c r="AC649" s="18">
        <v>48.416745950121417</v>
      </c>
      <c r="AD649" s="18">
        <v>50.769583246748184</v>
      </c>
      <c r="AE649" s="18">
        <v>0.18640201491946029</v>
      </c>
      <c r="AF649" s="18" t="s">
        <v>27</v>
      </c>
      <c r="AG649" s="18" t="s">
        <v>27</v>
      </c>
      <c r="AH649" s="18" t="s">
        <v>27</v>
      </c>
      <c r="AI649" s="18" t="s">
        <v>27</v>
      </c>
      <c r="AJ649" s="18">
        <v>0.39392625052518759</v>
      </c>
      <c r="AK649" s="18" t="s">
        <v>27</v>
      </c>
      <c r="AL649" s="18" t="s">
        <v>27</v>
      </c>
      <c r="AM649" s="18">
        <v>0.23334253768575677</v>
      </c>
      <c r="AN649" s="18" t="s">
        <v>27</v>
      </c>
      <c r="AO649" s="18" t="s">
        <v>27</v>
      </c>
      <c r="AP649" s="18" t="s">
        <v>27</v>
      </c>
      <c r="AQ649" s="18" t="s">
        <v>27</v>
      </c>
      <c r="AR649" s="18">
        <v>100</v>
      </c>
      <c r="AS649" s="18"/>
      <c r="AT649" s="281" t="s">
        <v>134</v>
      </c>
      <c r="AU649" s="18" t="str">
        <f t="shared" si="72"/>
        <v>po</v>
      </c>
      <c r="AV649" s="44">
        <f t="shared" si="73"/>
        <v>0.95365655681687189</v>
      </c>
      <c r="AW649" s="86">
        <f t="shared" si="74"/>
        <v>0.96141565636690463</v>
      </c>
      <c r="AX649" s="62"/>
      <c r="AY649" s="62"/>
    </row>
    <row r="650" spans="1:51" x14ac:dyDescent="0.2">
      <c r="A650" s="434" t="s">
        <v>441</v>
      </c>
      <c r="B650" s="139" t="s">
        <v>451</v>
      </c>
      <c r="C650" s="3" t="s">
        <v>175</v>
      </c>
      <c r="D650" s="3" t="s">
        <v>522</v>
      </c>
      <c r="E650" s="1"/>
      <c r="F650" s="3" t="s">
        <v>436</v>
      </c>
      <c r="G650" s="188" t="s">
        <v>244</v>
      </c>
      <c r="H650" s="78">
        <v>62.93</v>
      </c>
      <c r="I650" s="78">
        <v>37.880000000000003</v>
      </c>
      <c r="J650" s="18">
        <v>7.0000000000000007E-2</v>
      </c>
      <c r="K650" s="18" t="s">
        <v>27</v>
      </c>
      <c r="L650" s="2"/>
      <c r="M650" s="18" t="s">
        <v>27</v>
      </c>
      <c r="N650" s="1"/>
      <c r="O650" s="18">
        <v>0.14000000000000001</v>
      </c>
      <c r="P650" s="18" t="s">
        <v>27</v>
      </c>
      <c r="Q650" s="2"/>
      <c r="R650" s="18">
        <v>0.05</v>
      </c>
      <c r="S650" s="2"/>
      <c r="T650" s="18" t="s">
        <v>27</v>
      </c>
      <c r="U650" s="1"/>
      <c r="V650" s="1"/>
      <c r="W650" s="1"/>
      <c r="X650" s="407">
        <v>101.07</v>
      </c>
      <c r="Y650" s="74"/>
      <c r="Z650" s="118" t="s">
        <v>85</v>
      </c>
      <c r="AA650" s="1"/>
      <c r="AB650" s="501"/>
      <c r="AC650" s="18">
        <v>48.668951599602607</v>
      </c>
      <c r="AD650" s="18">
        <v>51.031525775503049</v>
      </c>
      <c r="AE650" s="18">
        <v>0.10765089136213668</v>
      </c>
      <c r="AF650" s="18" t="s">
        <v>27</v>
      </c>
      <c r="AG650" s="18" t="s">
        <v>27</v>
      </c>
      <c r="AH650" s="18" t="s">
        <v>27</v>
      </c>
      <c r="AI650" s="18" t="s">
        <v>27</v>
      </c>
      <c r="AJ650" s="18">
        <v>0.10301899815019225</v>
      </c>
      <c r="AK650" s="18" t="s">
        <v>27</v>
      </c>
      <c r="AL650" s="18" t="s">
        <v>27</v>
      </c>
      <c r="AM650" s="18">
        <v>8.8852735382013728E-2</v>
      </c>
      <c r="AN650" s="18" t="s">
        <v>27</v>
      </c>
      <c r="AO650" s="18" t="s">
        <v>27</v>
      </c>
      <c r="AP650" s="18" t="s">
        <v>27</v>
      </c>
      <c r="AQ650" s="18" t="s">
        <v>27</v>
      </c>
      <c r="AR650" s="18">
        <v>100.00000000000001</v>
      </c>
      <c r="AS650" s="18"/>
      <c r="AT650" s="281" t="s">
        <v>134</v>
      </c>
      <c r="AU650" s="18" t="str">
        <f t="shared" si="72"/>
        <v>po</v>
      </c>
      <c r="AV650" s="44">
        <f t="shared" si="73"/>
        <v>0.95370363437115646</v>
      </c>
      <c r="AW650" s="86">
        <f t="shared" si="74"/>
        <v>0.95572236684259759</v>
      </c>
      <c r="AX650" s="62"/>
      <c r="AY650" s="62"/>
    </row>
    <row r="651" spans="1:51" x14ac:dyDescent="0.2">
      <c r="A651" s="434" t="s">
        <v>441</v>
      </c>
      <c r="B651" s="139" t="s">
        <v>451</v>
      </c>
      <c r="C651" s="3" t="s">
        <v>175</v>
      </c>
      <c r="D651" s="3" t="s">
        <v>522</v>
      </c>
      <c r="E651" s="1"/>
      <c r="F651" s="3" t="s">
        <v>399</v>
      </c>
      <c r="G651" s="188" t="s">
        <v>418</v>
      </c>
      <c r="H651" s="78">
        <v>62.17</v>
      </c>
      <c r="I651" s="78">
        <v>37.42</v>
      </c>
      <c r="J651" s="18" t="s">
        <v>27</v>
      </c>
      <c r="K651" s="18" t="s">
        <v>27</v>
      </c>
      <c r="L651" s="2"/>
      <c r="M651" s="18" t="s">
        <v>27</v>
      </c>
      <c r="N651" s="1"/>
      <c r="O651" s="18">
        <v>0.13</v>
      </c>
      <c r="P651" s="18" t="s">
        <v>27</v>
      </c>
      <c r="Q651" s="2"/>
      <c r="R651" s="18">
        <v>0.02</v>
      </c>
      <c r="S651" s="2"/>
      <c r="T651" s="18" t="s">
        <v>27</v>
      </c>
      <c r="U651" s="1"/>
      <c r="V651" s="1"/>
      <c r="W651" s="1"/>
      <c r="X651" s="407">
        <v>99.74</v>
      </c>
      <c r="Y651" s="74"/>
      <c r="Z651" s="118" t="s">
        <v>85</v>
      </c>
      <c r="AA651" s="1"/>
      <c r="AB651" s="501"/>
      <c r="AC651" s="18">
        <v>48.751909112670177</v>
      </c>
      <c r="AD651" s="18">
        <v>51.115059044610959</v>
      </c>
      <c r="AE651" s="18" t="s">
        <v>27</v>
      </c>
      <c r="AF651" s="18" t="s">
        <v>27</v>
      </c>
      <c r="AG651" s="18" t="s">
        <v>27</v>
      </c>
      <c r="AH651" s="18" t="s">
        <v>27</v>
      </c>
      <c r="AI651" s="18" t="s">
        <v>27</v>
      </c>
      <c r="AJ651" s="18">
        <v>9.6994953534544598E-2</v>
      </c>
      <c r="AK651" s="18" t="s">
        <v>27</v>
      </c>
      <c r="AL651" s="18" t="s">
        <v>27</v>
      </c>
      <c r="AM651" s="18">
        <v>3.6036889184334578E-2</v>
      </c>
      <c r="AN651" s="18" t="s">
        <v>27</v>
      </c>
      <c r="AO651" s="18" t="s">
        <v>27</v>
      </c>
      <c r="AP651" s="18" t="s">
        <v>27</v>
      </c>
      <c r="AQ651" s="18" t="s">
        <v>27</v>
      </c>
      <c r="AR651" s="18">
        <v>100.00000000000001</v>
      </c>
      <c r="AS651" s="18"/>
      <c r="AT651" s="281" t="s">
        <v>134</v>
      </c>
      <c r="AU651" s="18" t="str">
        <f t="shared" si="72"/>
        <v>po</v>
      </c>
      <c r="AV651" s="44">
        <f t="shared" si="73"/>
        <v>0.95376802891143431</v>
      </c>
      <c r="AW651" s="86">
        <f t="shared" si="74"/>
        <v>0.95566560968992653</v>
      </c>
      <c r="AX651" s="62"/>
      <c r="AY651" s="62"/>
    </row>
    <row r="652" spans="1:51" x14ac:dyDescent="0.2">
      <c r="A652" s="434" t="s">
        <v>441</v>
      </c>
      <c r="B652" s="139" t="s">
        <v>451</v>
      </c>
      <c r="C652" s="3" t="s">
        <v>175</v>
      </c>
      <c r="D652" s="3" t="s">
        <v>522</v>
      </c>
      <c r="E652" s="1"/>
      <c r="F652" s="3" t="s">
        <v>397</v>
      </c>
      <c r="G652" s="188" t="s">
        <v>409</v>
      </c>
      <c r="H652" s="78">
        <v>62.08</v>
      </c>
      <c r="I652" s="78">
        <v>37.36</v>
      </c>
      <c r="J652" s="18" t="s">
        <v>27</v>
      </c>
      <c r="K652" s="18" t="s">
        <v>27</v>
      </c>
      <c r="L652" s="2"/>
      <c r="M652" s="18" t="s">
        <v>27</v>
      </c>
      <c r="N652" s="1"/>
      <c r="O652" s="18">
        <v>0.49</v>
      </c>
      <c r="P652" s="18">
        <v>0.02</v>
      </c>
      <c r="Q652" s="2"/>
      <c r="R652" s="18">
        <v>0.03</v>
      </c>
      <c r="S652" s="2"/>
      <c r="T652" s="18" t="s">
        <v>27</v>
      </c>
      <c r="U652" s="1"/>
      <c r="V652" s="1"/>
      <c r="W652" s="1"/>
      <c r="X652" s="407">
        <v>99.97999999999999</v>
      </c>
      <c r="Y652" s="74"/>
      <c r="Z652" s="118" t="s">
        <v>85</v>
      </c>
      <c r="AA652" s="1"/>
      <c r="AB652" s="501"/>
      <c r="AC652" s="18">
        <v>48.608932102148103</v>
      </c>
      <c r="AD652" s="18">
        <v>50.957200801532935</v>
      </c>
      <c r="AE652" s="18" t="s">
        <v>27</v>
      </c>
      <c r="AF652" s="18" t="s">
        <v>27</v>
      </c>
      <c r="AG652" s="18" t="s">
        <v>27</v>
      </c>
      <c r="AH652" s="18" t="s">
        <v>27</v>
      </c>
      <c r="AI652" s="18" t="s">
        <v>27</v>
      </c>
      <c r="AJ652" s="18">
        <v>0.36505262780477543</v>
      </c>
      <c r="AK652" s="18">
        <v>1.4839528876823323E-2</v>
      </c>
      <c r="AL652" s="18" t="s">
        <v>27</v>
      </c>
      <c r="AM652" s="18">
        <v>5.3974939637374236E-2</v>
      </c>
      <c r="AN652" s="18" t="s">
        <v>27</v>
      </c>
      <c r="AO652" s="18" t="s">
        <v>27</v>
      </c>
      <c r="AP652" s="18" t="s">
        <v>27</v>
      </c>
      <c r="AQ652" s="18" t="s">
        <v>27</v>
      </c>
      <c r="AR652" s="18">
        <v>100</v>
      </c>
      <c r="AS652" s="18"/>
      <c r="AT652" s="281" t="s">
        <v>134</v>
      </c>
      <c r="AU652" s="18" t="str">
        <f t="shared" si="72"/>
        <v>po</v>
      </c>
      <c r="AV652" s="44">
        <f t="shared" si="73"/>
        <v>0.95391684271412747</v>
      </c>
      <c r="AW652" s="86">
        <f t="shared" si="74"/>
        <v>0.96137196486970244</v>
      </c>
      <c r="AX652" s="62"/>
      <c r="AY652" s="62"/>
    </row>
    <row r="653" spans="1:51" x14ac:dyDescent="0.2">
      <c r="A653" s="434" t="s">
        <v>441</v>
      </c>
      <c r="B653" s="139" t="s">
        <v>451</v>
      </c>
      <c r="C653" s="3" t="s">
        <v>175</v>
      </c>
      <c r="D653" s="3" t="s">
        <v>522</v>
      </c>
      <c r="E653" s="1"/>
      <c r="F653" s="3" t="s">
        <v>397</v>
      </c>
      <c r="G653" s="188" t="s">
        <v>415</v>
      </c>
      <c r="H653" s="78">
        <v>62.41</v>
      </c>
      <c r="I653" s="78">
        <v>37.520000000000003</v>
      </c>
      <c r="J653" s="18">
        <v>0.06</v>
      </c>
      <c r="K653" s="18" t="s">
        <v>27</v>
      </c>
      <c r="L653" s="2"/>
      <c r="M653" s="18" t="s">
        <v>27</v>
      </c>
      <c r="N653" s="1"/>
      <c r="O653" s="18">
        <v>0.32</v>
      </c>
      <c r="P653" s="18" t="s">
        <v>27</v>
      </c>
      <c r="Q653" s="2"/>
      <c r="R653" s="18">
        <v>7.0000000000000007E-2</v>
      </c>
      <c r="S653" s="2"/>
      <c r="T653" s="18" t="s">
        <v>27</v>
      </c>
      <c r="U653" s="1"/>
      <c r="V653" s="1"/>
      <c r="W653" s="1"/>
      <c r="X653" s="407">
        <v>100.38</v>
      </c>
      <c r="Y653" s="74"/>
      <c r="Z653" s="118" t="s">
        <v>85</v>
      </c>
      <c r="AA653" s="1"/>
      <c r="AB653" s="501"/>
      <c r="AC653" s="18">
        <v>48.623951027867214</v>
      </c>
      <c r="AD653" s="18">
        <v>50.920565282905216</v>
      </c>
      <c r="AE653" s="18">
        <v>9.2954976207798592E-2</v>
      </c>
      <c r="AF653" s="18" t="s">
        <v>27</v>
      </c>
      <c r="AG653" s="18" t="s">
        <v>27</v>
      </c>
      <c r="AH653" s="18" t="s">
        <v>27</v>
      </c>
      <c r="AI653" s="18" t="s">
        <v>27</v>
      </c>
      <c r="AJ653" s="18">
        <v>0.2372144104170546</v>
      </c>
      <c r="AK653" s="18" t="s">
        <v>27</v>
      </c>
      <c r="AL653" s="18" t="s">
        <v>27</v>
      </c>
      <c r="AM653" s="18">
        <v>0.12531430260271775</v>
      </c>
      <c r="AN653" s="18" t="s">
        <v>27</v>
      </c>
      <c r="AO653" s="18" t="s">
        <v>27</v>
      </c>
      <c r="AP653" s="18" t="s">
        <v>27</v>
      </c>
      <c r="AQ653" s="18" t="s">
        <v>27</v>
      </c>
      <c r="AR653" s="18">
        <v>99.999999999999986</v>
      </c>
      <c r="AS653" s="18"/>
      <c r="AT653" s="281" t="s">
        <v>134</v>
      </c>
      <c r="AU653" s="18" t="str">
        <f t="shared" si="72"/>
        <v>po</v>
      </c>
      <c r="AV653" s="44">
        <f t="shared" si="73"/>
        <v>0.9548980997701334</v>
      </c>
      <c r="AW653" s="86">
        <f t="shared" si="74"/>
        <v>0.95955661856502761</v>
      </c>
      <c r="AX653" s="62"/>
      <c r="AY653" s="62"/>
    </row>
    <row r="654" spans="1:51" x14ac:dyDescent="0.2">
      <c r="A654" s="434" t="s">
        <v>441</v>
      </c>
      <c r="B654" s="139" t="s">
        <v>451</v>
      </c>
      <c r="C654" s="3" t="s">
        <v>175</v>
      </c>
      <c r="D654" s="3" t="s">
        <v>522</v>
      </c>
      <c r="E654" s="1"/>
      <c r="F654" s="3" t="s">
        <v>397</v>
      </c>
      <c r="G654" s="188" t="s">
        <v>429</v>
      </c>
      <c r="H654" s="78">
        <v>62.03</v>
      </c>
      <c r="I654" s="78">
        <v>37.229999999999997</v>
      </c>
      <c r="J654" s="18">
        <v>0.06</v>
      </c>
      <c r="K654" s="18" t="s">
        <v>27</v>
      </c>
      <c r="L654" s="2"/>
      <c r="M654" s="18" t="s">
        <v>27</v>
      </c>
      <c r="N654" s="1"/>
      <c r="O654" s="18">
        <v>0.16</v>
      </c>
      <c r="P654" s="18" t="s">
        <v>27</v>
      </c>
      <c r="Q654" s="2"/>
      <c r="R654" s="18">
        <v>0.06</v>
      </c>
      <c r="S654" s="2"/>
      <c r="T654" s="18" t="s">
        <v>27</v>
      </c>
      <c r="U654" s="1"/>
      <c r="V654" s="1"/>
      <c r="W654" s="1"/>
      <c r="X654" s="407">
        <v>99.539999999999992</v>
      </c>
      <c r="Y654" s="74"/>
      <c r="Z654" s="118" t="s">
        <v>85</v>
      </c>
      <c r="AA654" s="1"/>
      <c r="AB654" s="501"/>
      <c r="AC654" s="18">
        <v>48.730475463261719</v>
      </c>
      <c r="AD654" s="18">
        <v>50.947892952715144</v>
      </c>
      <c r="AE654" s="18">
        <v>9.3729316262740212E-2</v>
      </c>
      <c r="AF654" s="18" t="s">
        <v>27</v>
      </c>
      <c r="AG654" s="18" t="s">
        <v>27</v>
      </c>
      <c r="AH654" s="18" t="s">
        <v>27</v>
      </c>
      <c r="AI654" s="18" t="s">
        <v>27</v>
      </c>
      <c r="AJ654" s="18">
        <v>0.11959523525860585</v>
      </c>
      <c r="AK654" s="18" t="s">
        <v>27</v>
      </c>
      <c r="AL654" s="18" t="s">
        <v>27</v>
      </c>
      <c r="AM654" s="18">
        <v>0.10830703250176088</v>
      </c>
      <c r="AN654" s="18" t="s">
        <v>27</v>
      </c>
      <c r="AO654" s="18" t="s">
        <v>27</v>
      </c>
      <c r="AP654" s="18" t="s">
        <v>27</v>
      </c>
      <c r="AQ654" s="18" t="s">
        <v>27</v>
      </c>
      <c r="AR654" s="18">
        <v>99.999999999999957</v>
      </c>
      <c r="AS654" s="18"/>
      <c r="AT654" s="281" t="s">
        <v>134</v>
      </c>
      <c r="AU654" s="18" t="str">
        <f t="shared" si="72"/>
        <v>po</v>
      </c>
      <c r="AV654" s="44">
        <f t="shared" si="73"/>
        <v>0.95647675770396601</v>
      </c>
      <c r="AW654" s="86">
        <f t="shared" si="74"/>
        <v>0.95882416067447951</v>
      </c>
      <c r="AX654" s="62"/>
      <c r="AY654" s="62"/>
    </row>
    <row r="655" spans="1:51" x14ac:dyDescent="0.2">
      <c r="A655" s="434" t="s">
        <v>441</v>
      </c>
      <c r="B655" s="139" t="s">
        <v>451</v>
      </c>
      <c r="C655" s="3" t="s">
        <v>175</v>
      </c>
      <c r="D655" s="3" t="s">
        <v>522</v>
      </c>
      <c r="E655" s="1"/>
      <c r="F655" s="3" t="s">
        <v>401</v>
      </c>
      <c r="G655" s="188" t="s">
        <v>403</v>
      </c>
      <c r="H655" s="78">
        <v>61.58</v>
      </c>
      <c r="I655" s="78">
        <v>36.94</v>
      </c>
      <c r="J655" s="18">
        <v>0.06</v>
      </c>
      <c r="K655" s="18" t="s">
        <v>27</v>
      </c>
      <c r="L655" s="2"/>
      <c r="M655" s="18" t="s">
        <v>27</v>
      </c>
      <c r="N655" s="1"/>
      <c r="O655" s="18">
        <v>0.98</v>
      </c>
      <c r="P655" s="18" t="s">
        <v>27</v>
      </c>
      <c r="Q655" s="2"/>
      <c r="R655" s="18">
        <v>0.05</v>
      </c>
      <c r="S655" s="2"/>
      <c r="T655" s="18" t="s">
        <v>27</v>
      </c>
      <c r="U655" s="1"/>
      <c r="V655" s="1"/>
      <c r="W655" s="1"/>
      <c r="X655" s="407">
        <v>99.61</v>
      </c>
      <c r="Y655" s="74"/>
      <c r="Z655" s="118" t="s">
        <v>85</v>
      </c>
      <c r="AA655" s="1"/>
      <c r="AB655" s="501"/>
      <c r="AC655" s="18">
        <v>48.452299874720026</v>
      </c>
      <c r="AD655" s="18">
        <v>50.629766765913701</v>
      </c>
      <c r="AE655" s="18">
        <v>9.3875290329901356E-2</v>
      </c>
      <c r="AF655" s="18" t="s">
        <v>27</v>
      </c>
      <c r="AG655" s="18" t="s">
        <v>27</v>
      </c>
      <c r="AH655" s="18" t="s">
        <v>27</v>
      </c>
      <c r="AI655" s="18" t="s">
        <v>27</v>
      </c>
      <c r="AJ655" s="18">
        <v>0.7336616441122995</v>
      </c>
      <c r="AK655" s="18" t="s">
        <v>27</v>
      </c>
      <c r="AL655" s="18" t="s">
        <v>27</v>
      </c>
      <c r="AM655" s="18">
        <v>9.0396424924050561E-2</v>
      </c>
      <c r="AN655" s="18" t="s">
        <v>27</v>
      </c>
      <c r="AO655" s="18" t="s">
        <v>27</v>
      </c>
      <c r="AP655" s="18" t="s">
        <v>27</v>
      </c>
      <c r="AQ655" s="18" t="s">
        <v>27</v>
      </c>
      <c r="AR655" s="18">
        <v>99.999999999999986</v>
      </c>
      <c r="AS655" s="18"/>
      <c r="AT655" s="281" t="s">
        <v>134</v>
      </c>
      <c r="AU655" s="18" t="str">
        <f t="shared" si="72"/>
        <v>po</v>
      </c>
      <c r="AV655" s="44">
        <f t="shared" si="73"/>
        <v>0.95699235785025094</v>
      </c>
      <c r="AW655" s="86">
        <f t="shared" si="74"/>
        <v>0.9714830752873741</v>
      </c>
      <c r="AX655" s="62"/>
      <c r="AY655" s="62"/>
    </row>
    <row r="656" spans="1:51" x14ac:dyDescent="0.2">
      <c r="A656" s="434" t="s">
        <v>441</v>
      </c>
      <c r="B656" s="139" t="s">
        <v>451</v>
      </c>
      <c r="C656" s="3" t="s">
        <v>175</v>
      </c>
      <c r="D656" s="3" t="s">
        <v>522</v>
      </c>
      <c r="E656" s="1"/>
      <c r="F656" s="3" t="s">
        <v>436</v>
      </c>
      <c r="G656" s="188" t="s">
        <v>415</v>
      </c>
      <c r="H656" s="78">
        <v>62.26</v>
      </c>
      <c r="I656" s="78">
        <v>37.33</v>
      </c>
      <c r="J656" s="18">
        <v>0.11</v>
      </c>
      <c r="K656" s="18" t="s">
        <v>27</v>
      </c>
      <c r="L656" s="2"/>
      <c r="M656" s="18" t="s">
        <v>27</v>
      </c>
      <c r="N656" s="1"/>
      <c r="O656" s="18">
        <v>0.32</v>
      </c>
      <c r="P656" s="18" t="s">
        <v>27</v>
      </c>
      <c r="Q656" s="2"/>
      <c r="R656" s="18">
        <v>0.13</v>
      </c>
      <c r="S656" s="2"/>
      <c r="T656" s="18" t="s">
        <v>27</v>
      </c>
      <c r="U656" s="1"/>
      <c r="V656" s="1"/>
      <c r="W656" s="1"/>
      <c r="X656" s="407">
        <v>100.14999999999999</v>
      </c>
      <c r="Y656" s="74"/>
      <c r="Z656" s="118" t="s">
        <v>85</v>
      </c>
      <c r="AA656" s="1"/>
      <c r="AB656" s="501"/>
      <c r="AC656" s="18">
        <v>48.599351630795297</v>
      </c>
      <c r="AD656" s="18">
        <v>50.75907190086437</v>
      </c>
      <c r="AE656" s="18">
        <v>0.17074161109690636</v>
      </c>
      <c r="AF656" s="18" t="s">
        <v>27</v>
      </c>
      <c r="AG656" s="18" t="s">
        <v>27</v>
      </c>
      <c r="AH656" s="18" t="s">
        <v>27</v>
      </c>
      <c r="AI656" s="18" t="s">
        <v>27</v>
      </c>
      <c r="AJ656" s="18">
        <v>0.2376656210586115</v>
      </c>
      <c r="AK656" s="18" t="s">
        <v>27</v>
      </c>
      <c r="AL656" s="18" t="s">
        <v>27</v>
      </c>
      <c r="AM656" s="18">
        <v>0.23316923618480959</v>
      </c>
      <c r="AN656" s="18" t="s">
        <v>27</v>
      </c>
      <c r="AO656" s="18" t="s">
        <v>27</v>
      </c>
      <c r="AP656" s="18" t="s">
        <v>27</v>
      </c>
      <c r="AQ656" s="18" t="s">
        <v>27</v>
      </c>
      <c r="AR656" s="18">
        <v>99.999999999999986</v>
      </c>
      <c r="AS656" s="18"/>
      <c r="AT656" s="281" t="s">
        <v>134</v>
      </c>
      <c r="AU656" s="18" t="str">
        <f t="shared" si="72"/>
        <v>po</v>
      </c>
      <c r="AV656" s="44">
        <f t="shared" si="73"/>
        <v>0.95745154138580113</v>
      </c>
      <c r="AW656" s="86">
        <f t="shared" si="74"/>
        <v>0.96213377083087026</v>
      </c>
      <c r="AX656" s="62"/>
      <c r="AY656" s="62"/>
    </row>
    <row r="657" spans="1:51" x14ac:dyDescent="0.2">
      <c r="A657" s="434" t="s">
        <v>441</v>
      </c>
      <c r="B657" s="139" t="s">
        <v>451</v>
      </c>
      <c r="C657" s="3" t="s">
        <v>175</v>
      </c>
      <c r="D657" s="3" t="s">
        <v>522</v>
      </c>
      <c r="E657" s="1"/>
      <c r="F657" s="3" t="s">
        <v>397</v>
      </c>
      <c r="G657" s="188" t="s">
        <v>422</v>
      </c>
      <c r="H657" s="78">
        <v>61.88</v>
      </c>
      <c r="I657" s="78">
        <v>37.07</v>
      </c>
      <c r="J657" s="18">
        <v>0.04</v>
      </c>
      <c r="K657" s="18" t="s">
        <v>27</v>
      </c>
      <c r="L657" s="2"/>
      <c r="M657" s="18" t="s">
        <v>27</v>
      </c>
      <c r="N657" s="1"/>
      <c r="O657" s="18">
        <v>0.77</v>
      </c>
      <c r="P657" s="18">
        <v>0.02</v>
      </c>
      <c r="Q657" s="2"/>
      <c r="R657" s="18">
        <v>0.03</v>
      </c>
      <c r="S657" s="2"/>
      <c r="T657" s="18" t="s">
        <v>27</v>
      </c>
      <c r="U657" s="1"/>
      <c r="V657" s="1"/>
      <c r="W657" s="1"/>
      <c r="X657" s="407">
        <v>99.81</v>
      </c>
      <c r="Y657" s="74"/>
      <c r="Z657" s="118" t="s">
        <v>85</v>
      </c>
      <c r="AA657" s="1"/>
      <c r="AB657" s="501"/>
      <c r="AC657" s="18">
        <v>48.588995001131352</v>
      </c>
      <c r="AD657" s="18">
        <v>50.704268441985057</v>
      </c>
      <c r="AE657" s="18">
        <v>6.2455822711894329E-2</v>
      </c>
      <c r="AF657" s="18" t="s">
        <v>27</v>
      </c>
      <c r="AG657" s="18" t="s">
        <v>27</v>
      </c>
      <c r="AH657" s="18" t="s">
        <v>27</v>
      </c>
      <c r="AI657" s="18" t="s">
        <v>27</v>
      </c>
      <c r="AJ657" s="18">
        <v>0.5752721687112381</v>
      </c>
      <c r="AK657" s="18">
        <v>1.4881385005352183E-2</v>
      </c>
      <c r="AL657" s="18" t="s">
        <v>27</v>
      </c>
      <c r="AM657" s="18">
        <v>5.4127180455095056E-2</v>
      </c>
      <c r="AN657" s="18" t="s">
        <v>27</v>
      </c>
      <c r="AO657" s="18" t="s">
        <v>27</v>
      </c>
      <c r="AP657" s="18" t="s">
        <v>27</v>
      </c>
      <c r="AQ657" s="18" t="s">
        <v>27</v>
      </c>
      <c r="AR657" s="18">
        <v>100</v>
      </c>
      <c r="AS657" s="18"/>
      <c r="AT657" s="281" t="s">
        <v>134</v>
      </c>
      <c r="AU657" s="18" t="str">
        <f t="shared" si="72"/>
        <v>po</v>
      </c>
      <c r="AV657" s="44">
        <f t="shared" si="73"/>
        <v>0.95828214259172351</v>
      </c>
      <c r="AW657" s="86">
        <f t="shared" si="74"/>
        <v>0.96992127223209756</v>
      </c>
      <c r="AX657" s="62"/>
      <c r="AY657" s="62"/>
    </row>
    <row r="658" spans="1:51" x14ac:dyDescent="0.2">
      <c r="A658" s="434" t="s">
        <v>441</v>
      </c>
      <c r="B658" s="139" t="s">
        <v>451</v>
      </c>
      <c r="C658" s="3" t="s">
        <v>175</v>
      </c>
      <c r="D658" s="3" t="s">
        <v>522</v>
      </c>
      <c r="E658" s="1"/>
      <c r="F658" s="3" t="s">
        <v>399</v>
      </c>
      <c r="G658" s="188" t="s">
        <v>428</v>
      </c>
      <c r="H658" s="78">
        <v>62.43</v>
      </c>
      <c r="I658" s="78">
        <v>37.380000000000003</v>
      </c>
      <c r="J658" s="18">
        <v>0.04</v>
      </c>
      <c r="K658" s="18" t="s">
        <v>27</v>
      </c>
      <c r="L658" s="2"/>
      <c r="M658" s="18" t="s">
        <v>27</v>
      </c>
      <c r="N658" s="1"/>
      <c r="O658" s="18">
        <v>7.0000000000000007E-2</v>
      </c>
      <c r="P658" s="18" t="s">
        <v>27</v>
      </c>
      <c r="Q658" s="2"/>
      <c r="R658" s="18">
        <v>0.02</v>
      </c>
      <c r="S658" s="2"/>
      <c r="T658" s="18" t="s">
        <v>27</v>
      </c>
      <c r="U658" s="1"/>
      <c r="V658" s="1"/>
      <c r="W658" s="1"/>
      <c r="X658" s="407">
        <v>99.94</v>
      </c>
      <c r="Y658" s="74"/>
      <c r="Z658" s="118" t="s">
        <v>85</v>
      </c>
      <c r="AA658" s="1"/>
      <c r="AB658" s="501"/>
      <c r="AC658" s="18">
        <v>48.8742463089891</v>
      </c>
      <c r="AD658" s="18">
        <v>50.975366751441506</v>
      </c>
      <c r="AE658" s="18">
        <v>6.226902426117898E-2</v>
      </c>
      <c r="AF658" s="18" t="s">
        <v>27</v>
      </c>
      <c r="AG658" s="18" t="s">
        <v>27</v>
      </c>
      <c r="AH658" s="18" t="s">
        <v>27</v>
      </c>
      <c r="AI658" s="18" t="s">
        <v>27</v>
      </c>
      <c r="AJ658" s="18">
        <v>5.214105394071844E-2</v>
      </c>
      <c r="AK658" s="18" t="s">
        <v>27</v>
      </c>
      <c r="AL658" s="18" t="s">
        <v>27</v>
      </c>
      <c r="AM658" s="18">
        <v>3.5976861367489933E-2</v>
      </c>
      <c r="AN658" s="18" t="s">
        <v>27</v>
      </c>
      <c r="AO658" s="18" t="s">
        <v>27</v>
      </c>
      <c r="AP658" s="18" t="s">
        <v>27</v>
      </c>
      <c r="AQ658" s="18" t="s">
        <v>27</v>
      </c>
      <c r="AR658" s="18">
        <v>100</v>
      </c>
      <c r="AS658" s="18"/>
      <c r="AT658" s="281" t="s">
        <v>134</v>
      </c>
      <c r="AU658" s="18" t="str">
        <f t="shared" si="72"/>
        <v>po</v>
      </c>
      <c r="AV658" s="44">
        <f t="shared" si="73"/>
        <v>0.95878165128860027</v>
      </c>
      <c r="AW658" s="86">
        <f t="shared" si="74"/>
        <v>0.95980451894534435</v>
      </c>
      <c r="AX658" s="62"/>
      <c r="AY658" s="62"/>
    </row>
    <row r="659" spans="1:51" x14ac:dyDescent="0.2">
      <c r="A659" s="434" t="s">
        <v>441</v>
      </c>
      <c r="B659" s="139" t="s">
        <v>451</v>
      </c>
      <c r="C659" s="3" t="s">
        <v>175</v>
      </c>
      <c r="D659" s="3" t="s">
        <v>522</v>
      </c>
      <c r="E659" s="1"/>
      <c r="F659" s="3" t="s">
        <v>399</v>
      </c>
      <c r="G659" s="188" t="s">
        <v>427</v>
      </c>
      <c r="H659" s="78">
        <v>62.69</v>
      </c>
      <c r="I659" s="78">
        <v>37.44</v>
      </c>
      <c r="J659" s="18" t="s">
        <v>27</v>
      </c>
      <c r="K659" s="18" t="s">
        <v>27</v>
      </c>
      <c r="L659" s="2"/>
      <c r="M659" s="18" t="s">
        <v>27</v>
      </c>
      <c r="N659" s="1"/>
      <c r="O659" s="18">
        <v>0.06</v>
      </c>
      <c r="P659" s="18" t="s">
        <v>27</v>
      </c>
      <c r="Q659" s="2"/>
      <c r="R659" s="18" t="s">
        <v>27</v>
      </c>
      <c r="S659" s="2"/>
      <c r="T659" s="18" t="s">
        <v>27</v>
      </c>
      <c r="U659" s="1"/>
      <c r="V659" s="1"/>
      <c r="W659" s="1"/>
      <c r="X659" s="407">
        <v>100.19</v>
      </c>
      <c r="Y659" s="74"/>
      <c r="Z659" s="118" t="s">
        <v>85</v>
      </c>
      <c r="AA659" s="1"/>
      <c r="AB659" s="501"/>
      <c r="AC659" s="18">
        <v>48.989769928057349</v>
      </c>
      <c r="AD659" s="18">
        <v>50.965617895870565</v>
      </c>
      <c r="AE659" s="18" t="s">
        <v>27</v>
      </c>
      <c r="AF659" s="18" t="s">
        <v>27</v>
      </c>
      <c r="AG659" s="18" t="s">
        <v>27</v>
      </c>
      <c r="AH659" s="18" t="s">
        <v>27</v>
      </c>
      <c r="AI659" s="18" t="s">
        <v>27</v>
      </c>
      <c r="AJ659" s="18">
        <v>4.461217607209763E-2</v>
      </c>
      <c r="AK659" s="18" t="s">
        <v>27</v>
      </c>
      <c r="AL659" s="18" t="s">
        <v>27</v>
      </c>
      <c r="AM659" s="18" t="s">
        <v>27</v>
      </c>
      <c r="AN659" s="18" t="s">
        <v>27</v>
      </c>
      <c r="AO659" s="18" t="s">
        <v>27</v>
      </c>
      <c r="AP659" s="18" t="s">
        <v>27</v>
      </c>
      <c r="AQ659" s="18" t="s">
        <v>27</v>
      </c>
      <c r="AR659" s="18">
        <v>100</v>
      </c>
      <c r="AS659" s="18"/>
      <c r="AT659" s="281" t="s">
        <v>134</v>
      </c>
      <c r="AU659" s="18" t="str">
        <f t="shared" si="72"/>
        <v>po</v>
      </c>
      <c r="AV659" s="44">
        <f t="shared" si="73"/>
        <v>0.96123174702109704</v>
      </c>
      <c r="AW659" s="86">
        <f t="shared" si="74"/>
        <v>0.9621070856888877</v>
      </c>
      <c r="AX659" s="62"/>
      <c r="AY659" s="62"/>
    </row>
    <row r="660" spans="1:51" x14ac:dyDescent="0.2">
      <c r="A660" s="434" t="s">
        <v>441</v>
      </c>
      <c r="B660" s="139" t="s">
        <v>451</v>
      </c>
      <c r="C660" s="3" t="s">
        <v>175</v>
      </c>
      <c r="D660" s="3" t="s">
        <v>522</v>
      </c>
      <c r="E660" s="1"/>
      <c r="F660" s="3" t="s">
        <v>399</v>
      </c>
      <c r="G660" s="188" t="s">
        <v>419</v>
      </c>
      <c r="H660" s="78">
        <v>62.7</v>
      </c>
      <c r="I660" s="78">
        <v>37.44</v>
      </c>
      <c r="J660" s="18" t="s">
        <v>27</v>
      </c>
      <c r="K660" s="18" t="s">
        <v>27</v>
      </c>
      <c r="L660" s="2"/>
      <c r="M660" s="18" t="s">
        <v>27</v>
      </c>
      <c r="N660" s="1"/>
      <c r="O660" s="18">
        <v>0.13</v>
      </c>
      <c r="P660" s="18" t="s">
        <v>27</v>
      </c>
      <c r="Q660" s="2"/>
      <c r="R660" s="18">
        <v>0.02</v>
      </c>
      <c r="S660" s="2"/>
      <c r="T660" s="18" t="s">
        <v>27</v>
      </c>
      <c r="U660" s="1"/>
      <c r="V660" s="1"/>
      <c r="W660" s="1"/>
      <c r="X660" s="407">
        <v>100.28999999999999</v>
      </c>
      <c r="Y660" s="74"/>
      <c r="Z660" s="118" t="s">
        <v>85</v>
      </c>
      <c r="AA660" s="1"/>
      <c r="AB660" s="501"/>
      <c r="AC660" s="18">
        <v>48.95070225319725</v>
      </c>
      <c r="AD660" s="18">
        <v>50.916852543965227</v>
      </c>
      <c r="AE660" s="18" t="s">
        <v>27</v>
      </c>
      <c r="AF660" s="18" t="s">
        <v>27</v>
      </c>
      <c r="AG660" s="18" t="s">
        <v>27</v>
      </c>
      <c r="AH660" s="18" t="s">
        <v>27</v>
      </c>
      <c r="AI660" s="18" t="s">
        <v>27</v>
      </c>
      <c r="AJ660" s="18">
        <v>9.6567228060174023E-2</v>
      </c>
      <c r="AK660" s="18" t="s">
        <v>27</v>
      </c>
      <c r="AL660" s="18" t="s">
        <v>27</v>
      </c>
      <c r="AM660" s="18">
        <v>3.587797477735237E-2</v>
      </c>
      <c r="AN660" s="18" t="s">
        <v>27</v>
      </c>
      <c r="AO660" s="18" t="s">
        <v>27</v>
      </c>
      <c r="AP660" s="18" t="s">
        <v>27</v>
      </c>
      <c r="AQ660" s="18" t="s">
        <v>27</v>
      </c>
      <c r="AR660" s="18">
        <v>100.00000000000001</v>
      </c>
      <c r="AS660" s="18"/>
      <c r="AT660" s="281" t="s">
        <v>134</v>
      </c>
      <c r="AU660" s="18" t="str">
        <f t="shared" si="72"/>
        <v>po</v>
      </c>
      <c r="AV660" s="44">
        <f t="shared" si="73"/>
        <v>0.961385077974522</v>
      </c>
      <c r="AW660" s="86">
        <f t="shared" si="74"/>
        <v>0.96328164508806835</v>
      </c>
      <c r="AX660" s="62"/>
      <c r="AY660" s="62"/>
    </row>
    <row r="661" spans="1:51" x14ac:dyDescent="0.2">
      <c r="A661" s="434" t="s">
        <v>441</v>
      </c>
      <c r="B661" s="139" t="s">
        <v>451</v>
      </c>
      <c r="C661" s="3" t="s">
        <v>175</v>
      </c>
      <c r="D661" s="3" t="s">
        <v>522</v>
      </c>
      <c r="E661" s="1"/>
      <c r="F661" s="3" t="s">
        <v>397</v>
      </c>
      <c r="G661" s="188" t="s">
        <v>427</v>
      </c>
      <c r="H661" s="78">
        <v>62.29</v>
      </c>
      <c r="I661" s="78">
        <v>37.18</v>
      </c>
      <c r="J661" s="18" t="s">
        <v>27</v>
      </c>
      <c r="K661" s="18" t="s">
        <v>27</v>
      </c>
      <c r="L661" s="2"/>
      <c r="M661" s="18" t="s">
        <v>27</v>
      </c>
      <c r="N661" s="1"/>
      <c r="O661" s="18">
        <v>0.57999999999999996</v>
      </c>
      <c r="P661" s="18" t="s">
        <v>27</v>
      </c>
      <c r="Q661" s="2"/>
      <c r="R661" s="18">
        <v>0.02</v>
      </c>
      <c r="S661" s="2"/>
      <c r="T661" s="18" t="s">
        <v>27</v>
      </c>
      <c r="U661" s="1"/>
      <c r="V661" s="1"/>
      <c r="W661" s="1"/>
      <c r="X661" s="407">
        <v>100.07</v>
      </c>
      <c r="Y661" s="74"/>
      <c r="Z661" s="118" t="s">
        <v>85</v>
      </c>
      <c r="AA661" s="1"/>
      <c r="AB661" s="501"/>
      <c r="AC661" s="18">
        <v>48.796229414915651</v>
      </c>
      <c r="AD661" s="18">
        <v>50.735464729456226</v>
      </c>
      <c r="AE661" s="18" t="s">
        <v>27</v>
      </c>
      <c r="AF661" s="18" t="s">
        <v>27</v>
      </c>
      <c r="AG661" s="18" t="s">
        <v>27</v>
      </c>
      <c r="AH661" s="18" t="s">
        <v>27</v>
      </c>
      <c r="AI661" s="18" t="s">
        <v>27</v>
      </c>
      <c r="AJ661" s="18">
        <v>0.43230569255650919</v>
      </c>
      <c r="AK661" s="18" t="s">
        <v>27</v>
      </c>
      <c r="AL661" s="18" t="s">
        <v>27</v>
      </c>
      <c r="AM661" s="18">
        <v>3.6000163071633187E-2</v>
      </c>
      <c r="AN661" s="18" t="s">
        <v>27</v>
      </c>
      <c r="AO661" s="18" t="s">
        <v>27</v>
      </c>
      <c r="AP661" s="18" t="s">
        <v>27</v>
      </c>
      <c r="AQ661" s="18" t="s">
        <v>27</v>
      </c>
      <c r="AR661" s="18">
        <v>100.00000000000001</v>
      </c>
      <c r="AS661" s="18"/>
      <c r="AT661" s="281" t="s">
        <v>134</v>
      </c>
      <c r="AU661" s="18" t="str">
        <f t="shared" si="72"/>
        <v>po</v>
      </c>
      <c r="AV661" s="44">
        <f t="shared" si="73"/>
        <v>0.96177751943573531</v>
      </c>
      <c r="AW661" s="86">
        <f t="shared" si="74"/>
        <v>0.97029829863548755</v>
      </c>
      <c r="AX661" s="62"/>
      <c r="AY661" s="62"/>
    </row>
    <row r="662" spans="1:51" x14ac:dyDescent="0.2">
      <c r="A662" s="434" t="s">
        <v>441</v>
      </c>
      <c r="B662" s="139" t="s">
        <v>451</v>
      </c>
      <c r="C662" s="3" t="s">
        <v>175</v>
      </c>
      <c r="D662" s="3" t="s">
        <v>522</v>
      </c>
      <c r="E662" s="1"/>
      <c r="F662" s="3" t="s">
        <v>436</v>
      </c>
      <c r="G662" s="188" t="s">
        <v>427</v>
      </c>
      <c r="H662" s="78">
        <v>62.71</v>
      </c>
      <c r="I662" s="78">
        <v>37.39</v>
      </c>
      <c r="J662" s="18">
        <v>0.11</v>
      </c>
      <c r="K662" s="18" t="s">
        <v>27</v>
      </c>
      <c r="L662" s="2"/>
      <c r="M662" s="18" t="s">
        <v>27</v>
      </c>
      <c r="N662" s="1"/>
      <c r="O662" s="18">
        <v>0.34</v>
      </c>
      <c r="P662" s="18" t="s">
        <v>27</v>
      </c>
      <c r="Q662" s="2"/>
      <c r="R662" s="18">
        <v>0.11</v>
      </c>
      <c r="S662" s="2"/>
      <c r="T662" s="18" t="s">
        <v>27</v>
      </c>
      <c r="U662" s="1"/>
      <c r="V662" s="1"/>
      <c r="W662" s="1"/>
      <c r="X662" s="407">
        <v>100.66</v>
      </c>
      <c r="Y662" s="74"/>
      <c r="Z662" s="118" t="s">
        <v>85</v>
      </c>
      <c r="AA662" s="1"/>
      <c r="AB662" s="501"/>
      <c r="AC662" s="18">
        <v>48.7498490885256</v>
      </c>
      <c r="AD662" s="18">
        <v>50.632137698666689</v>
      </c>
      <c r="AE662" s="18">
        <v>0.17004132910649009</v>
      </c>
      <c r="AF662" s="18" t="s">
        <v>27</v>
      </c>
      <c r="AG662" s="18" t="s">
        <v>27</v>
      </c>
      <c r="AH662" s="18" t="s">
        <v>27</v>
      </c>
      <c r="AI662" s="18" t="s">
        <v>27</v>
      </c>
      <c r="AJ662" s="18">
        <v>0.2514840345148095</v>
      </c>
      <c r="AK662" s="18" t="s">
        <v>27</v>
      </c>
      <c r="AL662" s="18" t="s">
        <v>27</v>
      </c>
      <c r="AM662" s="18">
        <v>0.19648784918641654</v>
      </c>
      <c r="AN662" s="18" t="s">
        <v>27</v>
      </c>
      <c r="AO662" s="18" t="s">
        <v>27</v>
      </c>
      <c r="AP662" s="18" t="s">
        <v>27</v>
      </c>
      <c r="AQ662" s="18" t="s">
        <v>27</v>
      </c>
      <c r="AR662" s="18">
        <v>100</v>
      </c>
      <c r="AS662" s="18"/>
      <c r="AT662" s="281" t="s">
        <v>134</v>
      </c>
      <c r="AU662" s="18" t="str">
        <f t="shared" si="72"/>
        <v>po</v>
      </c>
      <c r="AV662" s="44">
        <f t="shared" si="73"/>
        <v>0.96282423188719812</v>
      </c>
      <c r="AW662" s="86">
        <f t="shared" si="74"/>
        <v>0.96779111746511892</v>
      </c>
      <c r="AX662" s="62"/>
      <c r="AY662" s="62"/>
    </row>
    <row r="663" spans="1:51" x14ac:dyDescent="0.2">
      <c r="A663" s="434" t="s">
        <v>441</v>
      </c>
      <c r="B663" s="139" t="s">
        <v>451</v>
      </c>
      <c r="C663" s="3" t="s">
        <v>175</v>
      </c>
      <c r="D663" s="3" t="s">
        <v>522</v>
      </c>
      <c r="E663" s="1"/>
      <c r="F663" s="3" t="s">
        <v>436</v>
      </c>
      <c r="G663" s="188" t="s">
        <v>420</v>
      </c>
      <c r="H663" s="78">
        <v>62.39</v>
      </c>
      <c r="I663" s="78">
        <v>37.19</v>
      </c>
      <c r="J663" s="18">
        <v>0.03</v>
      </c>
      <c r="K663" s="18" t="s">
        <v>27</v>
      </c>
      <c r="L663" s="2"/>
      <c r="M663" s="18" t="s">
        <v>27</v>
      </c>
      <c r="N663" s="1"/>
      <c r="O663" s="18">
        <v>0.95</v>
      </c>
      <c r="P663" s="18">
        <v>0.03</v>
      </c>
      <c r="Q663" s="2"/>
      <c r="R663" s="18" t="s">
        <v>27</v>
      </c>
      <c r="S663" s="2"/>
      <c r="T663" s="18" t="s">
        <v>27</v>
      </c>
      <c r="U663" s="1"/>
      <c r="V663" s="1"/>
      <c r="W663" s="1"/>
      <c r="X663" s="407">
        <v>100.59</v>
      </c>
      <c r="Y663" s="74"/>
      <c r="Z663" s="118" t="s">
        <v>85</v>
      </c>
      <c r="AA663" s="1"/>
      <c r="AB663" s="501"/>
      <c r="AC663" s="18">
        <v>48.679475863985708</v>
      </c>
      <c r="AD663" s="18">
        <v>50.546537355373722</v>
      </c>
      <c r="AE663" s="18">
        <v>4.6545477875402516E-2</v>
      </c>
      <c r="AF663" s="18" t="s">
        <v>27</v>
      </c>
      <c r="AG663" s="18" t="s">
        <v>27</v>
      </c>
      <c r="AH663" s="18" t="s">
        <v>27</v>
      </c>
      <c r="AI663" s="18" t="s">
        <v>27</v>
      </c>
      <c r="AJ663" s="18">
        <v>0.70526046688961275</v>
      </c>
      <c r="AK663" s="18">
        <v>2.2180835875533302E-2</v>
      </c>
      <c r="AL663" s="18" t="s">
        <v>27</v>
      </c>
      <c r="AM663" s="18" t="s">
        <v>27</v>
      </c>
      <c r="AN663" s="18" t="s">
        <v>27</v>
      </c>
      <c r="AO663" s="18" t="s">
        <v>27</v>
      </c>
      <c r="AP663" s="18" t="s">
        <v>27</v>
      </c>
      <c r="AQ663" s="18" t="s">
        <v>27</v>
      </c>
      <c r="AR663" s="18">
        <v>99.999999999999972</v>
      </c>
      <c r="AS663" s="18"/>
      <c r="AT663" s="281" t="s">
        <v>134</v>
      </c>
      <c r="AU663" s="18" t="str">
        <f t="shared" si="72"/>
        <v>po</v>
      </c>
      <c r="AV663" s="44">
        <f t="shared" si="73"/>
        <v>0.96306252437706252</v>
      </c>
      <c r="AW663" s="86">
        <f t="shared" si="74"/>
        <v>0.97745404041011497</v>
      </c>
      <c r="AX663" s="62"/>
      <c r="AY663" s="62"/>
    </row>
    <row r="664" spans="1:51" x14ac:dyDescent="0.2">
      <c r="A664" s="434" t="s">
        <v>441</v>
      </c>
      <c r="B664" s="139" t="s">
        <v>451</v>
      </c>
      <c r="C664" s="3" t="s">
        <v>175</v>
      </c>
      <c r="D664" s="3" t="s">
        <v>522</v>
      </c>
      <c r="E664" s="1"/>
      <c r="F664" s="3" t="s">
        <v>391</v>
      </c>
      <c r="G664" s="188" t="s">
        <v>432</v>
      </c>
      <c r="H664" s="78">
        <v>61.53</v>
      </c>
      <c r="I664" s="78">
        <v>36.67</v>
      </c>
      <c r="J664" s="18">
        <v>0.23</v>
      </c>
      <c r="K664" s="18" t="s">
        <v>27</v>
      </c>
      <c r="L664" s="2"/>
      <c r="M664" s="18" t="s">
        <v>27</v>
      </c>
      <c r="N664" s="1"/>
      <c r="O664" s="18">
        <v>0.71</v>
      </c>
      <c r="P664" s="18">
        <v>0.02</v>
      </c>
      <c r="Q664" s="2"/>
      <c r="R664" s="18">
        <v>0.05</v>
      </c>
      <c r="S664" s="2"/>
      <c r="T664" s="18" t="s">
        <v>27</v>
      </c>
      <c r="U664" s="1"/>
      <c r="V664" s="1"/>
      <c r="W664" s="1"/>
      <c r="X664" s="407">
        <v>99.21</v>
      </c>
      <c r="Y664" s="74"/>
      <c r="Z664" s="118" t="s">
        <v>85</v>
      </c>
      <c r="AA664" s="1"/>
      <c r="AB664" s="501"/>
      <c r="AC664" s="18">
        <v>48.573563033158727</v>
      </c>
      <c r="AD664" s="18">
        <v>50.426436663710248</v>
      </c>
      <c r="AE664" s="18">
        <v>0.36104905567534606</v>
      </c>
      <c r="AF664" s="18" t="s">
        <v>27</v>
      </c>
      <c r="AG664" s="18" t="s">
        <v>27</v>
      </c>
      <c r="AH664" s="18" t="s">
        <v>27</v>
      </c>
      <c r="AI664" s="18" t="s">
        <v>27</v>
      </c>
      <c r="AJ664" s="18">
        <v>0.53329366212024709</v>
      </c>
      <c r="AK664" s="18">
        <v>1.4961281277539812E-2</v>
      </c>
      <c r="AL664" s="18" t="s">
        <v>27</v>
      </c>
      <c r="AM664" s="18">
        <v>9.0696304057897248E-2</v>
      </c>
      <c r="AN664" s="18" t="s">
        <v>27</v>
      </c>
      <c r="AO664" s="18" t="s">
        <v>27</v>
      </c>
      <c r="AP664" s="18" t="s">
        <v>27</v>
      </c>
      <c r="AQ664" s="18" t="s">
        <v>27</v>
      </c>
      <c r="AR664" s="18">
        <v>100</v>
      </c>
      <c r="AS664" s="18"/>
      <c r="AT664" s="281" t="s">
        <v>134</v>
      </c>
      <c r="AU664" s="18" t="str">
        <f t="shared" si="72"/>
        <v>po</v>
      </c>
      <c r="AV664" s="44">
        <f t="shared" si="73"/>
        <v>0.96325590794947136</v>
      </c>
      <c r="AW664" s="86">
        <f t="shared" si="74"/>
        <v>0.97412827926244083</v>
      </c>
      <c r="AX664" s="62"/>
      <c r="AY664" s="62"/>
    </row>
    <row r="665" spans="1:51" x14ac:dyDescent="0.2">
      <c r="A665" s="434" t="s">
        <v>441</v>
      </c>
      <c r="B665" s="139" t="s">
        <v>451</v>
      </c>
      <c r="C665" s="3" t="s">
        <v>175</v>
      </c>
      <c r="D665" s="3" t="s">
        <v>522</v>
      </c>
      <c r="E665" s="1"/>
      <c r="F665" s="3" t="s">
        <v>391</v>
      </c>
      <c r="G665" s="188" t="s">
        <v>417</v>
      </c>
      <c r="H665" s="78">
        <v>62.43</v>
      </c>
      <c r="I665" s="78">
        <v>37.19</v>
      </c>
      <c r="J665" s="18">
        <v>0.03</v>
      </c>
      <c r="K665" s="18" t="s">
        <v>27</v>
      </c>
      <c r="L665" s="2"/>
      <c r="M665" s="18" t="s">
        <v>27</v>
      </c>
      <c r="N665" s="1"/>
      <c r="O665" s="18">
        <v>0.04</v>
      </c>
      <c r="P665" s="18" t="s">
        <v>27</v>
      </c>
      <c r="Q665" s="2"/>
      <c r="R665" s="18" t="s">
        <v>27</v>
      </c>
      <c r="S665" s="2"/>
      <c r="T665" s="18" t="s">
        <v>27</v>
      </c>
      <c r="U665" s="1"/>
      <c r="V665" s="1"/>
      <c r="W665" s="1"/>
      <c r="X665" s="407">
        <v>99.690000000000012</v>
      </c>
      <c r="Y665" s="74"/>
      <c r="Z665" s="118" t="s">
        <v>85</v>
      </c>
      <c r="AA665" s="1"/>
      <c r="AB665" s="501"/>
      <c r="AC665" s="18">
        <v>49.037538669039947</v>
      </c>
      <c r="AD665" s="18">
        <v>50.885709093986812</v>
      </c>
      <c r="AE665" s="18">
        <v>4.6857802150843682E-2</v>
      </c>
      <c r="AF665" s="18" t="s">
        <v>27</v>
      </c>
      <c r="AG665" s="18" t="s">
        <v>27</v>
      </c>
      <c r="AH665" s="18" t="s">
        <v>27</v>
      </c>
      <c r="AI665" s="18" t="s">
        <v>27</v>
      </c>
      <c r="AJ665" s="18">
        <v>2.9894434822411473E-2</v>
      </c>
      <c r="AK665" s="18" t="s">
        <v>27</v>
      </c>
      <c r="AL665" s="18" t="s">
        <v>27</v>
      </c>
      <c r="AM665" s="18" t="s">
        <v>27</v>
      </c>
      <c r="AN665" s="18" t="s">
        <v>27</v>
      </c>
      <c r="AO665" s="18" t="s">
        <v>27</v>
      </c>
      <c r="AP665" s="18" t="s">
        <v>27</v>
      </c>
      <c r="AQ665" s="18" t="s">
        <v>27</v>
      </c>
      <c r="AR665" s="18">
        <v>100</v>
      </c>
      <c r="AS665" s="18"/>
      <c r="AT665" s="281" t="s">
        <v>134</v>
      </c>
      <c r="AU665" s="18" t="str">
        <f t="shared" si="72"/>
        <v>po</v>
      </c>
      <c r="AV665" s="44">
        <f t="shared" si="73"/>
        <v>0.96367997109889414</v>
      </c>
      <c r="AW665" s="86">
        <f t="shared" si="74"/>
        <v>0.9642674530335017</v>
      </c>
      <c r="AX665" s="62"/>
      <c r="AY665" s="62"/>
    </row>
    <row r="666" spans="1:51" x14ac:dyDescent="0.2">
      <c r="A666" s="434" t="s">
        <v>441</v>
      </c>
      <c r="B666" s="139" t="s">
        <v>451</v>
      </c>
      <c r="C666" s="3" t="s">
        <v>175</v>
      </c>
      <c r="D666" s="3" t="s">
        <v>522</v>
      </c>
      <c r="E666" s="1"/>
      <c r="F666" s="3" t="s">
        <v>399</v>
      </c>
      <c r="G666" s="188" t="s">
        <v>415</v>
      </c>
      <c r="H666" s="78">
        <v>62.43</v>
      </c>
      <c r="I666" s="78">
        <v>37.19</v>
      </c>
      <c r="J666" s="18" t="s">
        <v>27</v>
      </c>
      <c r="K666" s="18" t="s">
        <v>27</v>
      </c>
      <c r="L666" s="2"/>
      <c r="M666" s="18" t="s">
        <v>27</v>
      </c>
      <c r="N666" s="1"/>
      <c r="O666" s="18">
        <v>7.0000000000000007E-2</v>
      </c>
      <c r="P666" s="18" t="s">
        <v>27</v>
      </c>
      <c r="Q666" s="2"/>
      <c r="R666" s="18" t="s">
        <v>27</v>
      </c>
      <c r="S666" s="2"/>
      <c r="T666" s="18" t="s">
        <v>27</v>
      </c>
      <c r="U666" s="1"/>
      <c r="V666" s="1"/>
      <c r="W666" s="1"/>
      <c r="X666" s="407">
        <v>99.69</v>
      </c>
      <c r="Y666" s="74"/>
      <c r="Z666" s="118" t="s">
        <v>85</v>
      </c>
      <c r="AA666" s="1"/>
      <c r="AB666" s="501"/>
      <c r="AC666" s="18">
        <v>49.049524889682047</v>
      </c>
      <c r="AD666" s="18">
        <v>50.898147061986108</v>
      </c>
      <c r="AE666" s="18" t="s">
        <v>27</v>
      </c>
      <c r="AF666" s="18" t="s">
        <v>27</v>
      </c>
      <c r="AG666" s="18" t="s">
        <v>27</v>
      </c>
      <c r="AH666" s="18" t="s">
        <v>27</v>
      </c>
      <c r="AI666" s="18" t="s">
        <v>27</v>
      </c>
      <c r="AJ666" s="18">
        <v>5.2328048331850015E-2</v>
      </c>
      <c r="AK666" s="18" t="s">
        <v>27</v>
      </c>
      <c r="AL666" s="18" t="s">
        <v>27</v>
      </c>
      <c r="AM666" s="18" t="s">
        <v>27</v>
      </c>
      <c r="AN666" s="18" t="s">
        <v>27</v>
      </c>
      <c r="AO666" s="18" t="s">
        <v>27</v>
      </c>
      <c r="AP666" s="18" t="s">
        <v>27</v>
      </c>
      <c r="AQ666" s="18" t="s">
        <v>27</v>
      </c>
      <c r="AR666" s="18">
        <v>100</v>
      </c>
      <c r="AS666" s="18"/>
      <c r="AT666" s="281" t="s">
        <v>134</v>
      </c>
      <c r="AU666" s="18" t="str">
        <f t="shared" si="72"/>
        <v>po</v>
      </c>
      <c r="AV666" s="44">
        <f t="shared" si="73"/>
        <v>0.96367997109889436</v>
      </c>
      <c r="AW666" s="86">
        <f t="shared" si="74"/>
        <v>0.96470806448445756</v>
      </c>
      <c r="AX666" s="62"/>
      <c r="AY666" s="62"/>
    </row>
    <row r="667" spans="1:51" x14ac:dyDescent="0.2">
      <c r="A667" s="434" t="s">
        <v>441</v>
      </c>
      <c r="B667" s="139" t="s">
        <v>451</v>
      </c>
      <c r="C667" s="3" t="s">
        <v>175</v>
      </c>
      <c r="D667" s="3" t="s">
        <v>522</v>
      </c>
      <c r="E667" s="1"/>
      <c r="F667" s="3" t="s">
        <v>397</v>
      </c>
      <c r="G667" s="188" t="s">
        <v>244</v>
      </c>
      <c r="H667" s="78">
        <v>62.23</v>
      </c>
      <c r="I667" s="78">
        <v>37.07</v>
      </c>
      <c r="J667" s="18" t="s">
        <v>27</v>
      </c>
      <c r="K667" s="18" t="s">
        <v>27</v>
      </c>
      <c r="L667" s="2"/>
      <c r="M667" s="18" t="s">
        <v>27</v>
      </c>
      <c r="N667" s="1"/>
      <c r="O667" s="18">
        <v>0.16</v>
      </c>
      <c r="P667" s="18" t="s">
        <v>27</v>
      </c>
      <c r="Q667" s="2"/>
      <c r="R667" s="18">
        <v>0.02</v>
      </c>
      <c r="S667" s="2"/>
      <c r="T667" s="18" t="s">
        <v>27</v>
      </c>
      <c r="U667" s="1"/>
      <c r="V667" s="1"/>
      <c r="W667" s="1"/>
      <c r="X667" s="407">
        <v>99.47999999999999</v>
      </c>
      <c r="Y667" s="74"/>
      <c r="Z667" s="118" t="s">
        <v>85</v>
      </c>
      <c r="AA667" s="1"/>
      <c r="AB667" s="501"/>
      <c r="AC667" s="18">
        <v>48.999199553068138</v>
      </c>
      <c r="AD667" s="18">
        <v>50.844747426955863</v>
      </c>
      <c r="AE667" s="18" t="s">
        <v>27</v>
      </c>
      <c r="AF667" s="18" t="s">
        <v>27</v>
      </c>
      <c r="AG667" s="18" t="s">
        <v>27</v>
      </c>
      <c r="AH667" s="18" t="s">
        <v>27</v>
      </c>
      <c r="AI667" s="18" t="s">
        <v>27</v>
      </c>
      <c r="AJ667" s="18">
        <v>0.11986825810439608</v>
      </c>
      <c r="AK667" s="18" t="s">
        <v>27</v>
      </c>
      <c r="AL667" s="18" t="s">
        <v>27</v>
      </c>
      <c r="AM667" s="18">
        <v>3.6184761871628952E-2</v>
      </c>
      <c r="AN667" s="18" t="s">
        <v>27</v>
      </c>
      <c r="AO667" s="18" t="s">
        <v>27</v>
      </c>
      <c r="AP667" s="18" t="s">
        <v>27</v>
      </c>
      <c r="AQ667" s="18" t="s">
        <v>27</v>
      </c>
      <c r="AR667" s="18">
        <v>100.00000000000001</v>
      </c>
      <c r="AS667" s="18"/>
      <c r="AT667" s="281" t="s">
        <v>134</v>
      </c>
      <c r="AU667" s="18" t="str">
        <f t="shared" si="72"/>
        <v>po</v>
      </c>
      <c r="AV667" s="44">
        <f t="shared" si="73"/>
        <v>0.96370229045706124</v>
      </c>
      <c r="AW667" s="86">
        <f t="shared" si="74"/>
        <v>0.96605982519113787</v>
      </c>
      <c r="AX667" s="62"/>
      <c r="AY667" s="62"/>
    </row>
    <row r="668" spans="1:51" x14ac:dyDescent="0.2">
      <c r="A668" s="434" t="s">
        <v>441</v>
      </c>
      <c r="B668" s="139" t="s">
        <v>451</v>
      </c>
      <c r="C668" s="3" t="s">
        <v>175</v>
      </c>
      <c r="D668" s="3" t="s">
        <v>522</v>
      </c>
      <c r="E668" s="1"/>
      <c r="F668" s="3" t="s">
        <v>394</v>
      </c>
      <c r="G668" s="188" t="s">
        <v>405</v>
      </c>
      <c r="H668" s="78">
        <v>61.86</v>
      </c>
      <c r="I668" s="78">
        <v>36.840000000000003</v>
      </c>
      <c r="J668" s="18">
        <v>0.14000000000000001</v>
      </c>
      <c r="K668" s="18" t="s">
        <v>27</v>
      </c>
      <c r="L668" s="2"/>
      <c r="M668" s="18" t="s">
        <v>27</v>
      </c>
      <c r="N668" s="1"/>
      <c r="O668" s="18">
        <v>0.15</v>
      </c>
      <c r="P668" s="18" t="s">
        <v>27</v>
      </c>
      <c r="Q668" s="2"/>
      <c r="R668" s="18">
        <v>0.17</v>
      </c>
      <c r="S668" s="2"/>
      <c r="T668" s="18" t="s">
        <v>27</v>
      </c>
      <c r="U668" s="1"/>
      <c r="V668" s="1"/>
      <c r="W668" s="1"/>
      <c r="X668" s="407">
        <v>99.160000000000011</v>
      </c>
      <c r="Y668" s="74"/>
      <c r="Z668" s="118" t="s">
        <v>85</v>
      </c>
      <c r="AA668" s="1"/>
      <c r="AB668" s="501"/>
      <c r="AC668" s="18">
        <v>48.768193927937666</v>
      </c>
      <c r="AD668" s="18">
        <v>50.591866463293869</v>
      </c>
      <c r="AE668" s="18">
        <v>0.21947250633370494</v>
      </c>
      <c r="AF668" s="18" t="s">
        <v>27</v>
      </c>
      <c r="AG668" s="18" t="s">
        <v>27</v>
      </c>
      <c r="AH668" s="18" t="s">
        <v>27</v>
      </c>
      <c r="AI668" s="18" t="s">
        <v>27</v>
      </c>
      <c r="AJ668" s="18">
        <v>0.11251567834852268</v>
      </c>
      <c r="AK668" s="18" t="s">
        <v>27</v>
      </c>
      <c r="AL668" s="18" t="s">
        <v>27</v>
      </c>
      <c r="AM668" s="18">
        <v>0.30795142408624121</v>
      </c>
      <c r="AN668" s="18" t="s">
        <v>27</v>
      </c>
      <c r="AO668" s="18" t="s">
        <v>27</v>
      </c>
      <c r="AP668" s="18" t="s">
        <v>27</v>
      </c>
      <c r="AQ668" s="18" t="s">
        <v>27</v>
      </c>
      <c r="AR668" s="18">
        <v>100.00000000000001</v>
      </c>
      <c r="AS668" s="18"/>
      <c r="AT668" s="281" t="s">
        <v>134</v>
      </c>
      <c r="AU668" s="18" t="str">
        <f t="shared" si="72"/>
        <v>po</v>
      </c>
      <c r="AV668" s="44">
        <f t="shared" si="73"/>
        <v>0.96395324658205017</v>
      </c>
      <c r="AW668" s="86">
        <f t="shared" si="74"/>
        <v>0.96617723407676248</v>
      </c>
      <c r="AX668" s="62"/>
      <c r="AY668" s="62"/>
    </row>
    <row r="669" spans="1:51" x14ac:dyDescent="0.2">
      <c r="A669" s="434" t="s">
        <v>441</v>
      </c>
      <c r="B669" s="139" t="s">
        <v>451</v>
      </c>
      <c r="C669" s="3" t="s">
        <v>175</v>
      </c>
      <c r="D669" s="3" t="s">
        <v>522</v>
      </c>
      <c r="E669" s="1"/>
      <c r="F669" s="3" t="s">
        <v>397</v>
      </c>
      <c r="G669" s="188" t="s">
        <v>432</v>
      </c>
      <c r="H669" s="78">
        <v>62.04</v>
      </c>
      <c r="I669" s="78">
        <v>36.92</v>
      </c>
      <c r="J669" s="18" t="s">
        <v>27</v>
      </c>
      <c r="K669" s="18" t="s">
        <v>27</v>
      </c>
      <c r="L669" s="2"/>
      <c r="M669" s="18" t="s">
        <v>27</v>
      </c>
      <c r="N669" s="1"/>
      <c r="O669" s="18">
        <v>0.56999999999999995</v>
      </c>
      <c r="P669" s="18">
        <v>0.02</v>
      </c>
      <c r="Q669" s="2"/>
      <c r="R669" s="18">
        <v>0.02</v>
      </c>
      <c r="S669" s="2"/>
      <c r="T669" s="18" t="s">
        <v>27</v>
      </c>
      <c r="U669" s="1"/>
      <c r="V669" s="1"/>
      <c r="W669" s="1"/>
      <c r="X669" s="407">
        <v>99.57</v>
      </c>
      <c r="Y669" s="74"/>
      <c r="Z669" s="118" t="s">
        <v>85</v>
      </c>
      <c r="AA669" s="1"/>
      <c r="AB669" s="501"/>
      <c r="AC669" s="18">
        <v>48.865846987753557</v>
      </c>
      <c r="AD669" s="18">
        <v>50.655855899142267</v>
      </c>
      <c r="AE669" s="18" t="s">
        <v>27</v>
      </c>
      <c r="AF669" s="18" t="s">
        <v>27</v>
      </c>
      <c r="AG669" s="18" t="s">
        <v>27</v>
      </c>
      <c r="AH669" s="18" t="s">
        <v>27</v>
      </c>
      <c r="AI669" s="18" t="s">
        <v>27</v>
      </c>
      <c r="AJ669" s="18">
        <v>0.42717273411672857</v>
      </c>
      <c r="AK669" s="18">
        <v>1.4927579164449192E-2</v>
      </c>
      <c r="AL669" s="18" t="s">
        <v>27</v>
      </c>
      <c r="AM669" s="18">
        <v>3.6196799823012021E-2</v>
      </c>
      <c r="AN669" s="18" t="s">
        <v>27</v>
      </c>
      <c r="AO669" s="18" t="s">
        <v>27</v>
      </c>
      <c r="AP669" s="18" t="s">
        <v>27</v>
      </c>
      <c r="AQ669" s="18" t="s">
        <v>27</v>
      </c>
      <c r="AR669" s="18">
        <v>100.00000000000001</v>
      </c>
      <c r="AS669" s="18"/>
      <c r="AT669" s="281" t="s">
        <v>134</v>
      </c>
      <c r="AU669" s="18" t="str">
        <f t="shared" si="72"/>
        <v>po</v>
      </c>
      <c r="AV669" s="44">
        <f t="shared" si="73"/>
        <v>0.96466333695056528</v>
      </c>
      <c r="AW669" s="86">
        <f t="shared" si="74"/>
        <v>0.97339086322435719</v>
      </c>
      <c r="AX669" s="62"/>
      <c r="AY669" s="62"/>
    </row>
    <row r="670" spans="1:51" x14ac:dyDescent="0.2">
      <c r="A670" s="434" t="s">
        <v>441</v>
      </c>
      <c r="B670" s="139" t="s">
        <v>451</v>
      </c>
      <c r="C670" s="3" t="s">
        <v>175</v>
      </c>
      <c r="D670" s="3" t="s">
        <v>522</v>
      </c>
      <c r="E670" s="1"/>
      <c r="F670" s="3" t="s">
        <v>436</v>
      </c>
      <c r="G670" s="188" t="s">
        <v>422</v>
      </c>
      <c r="H670" s="78">
        <v>61.44</v>
      </c>
      <c r="I670" s="78">
        <v>36.54</v>
      </c>
      <c r="J670" s="18" t="s">
        <v>27</v>
      </c>
      <c r="K670" s="18" t="s">
        <v>27</v>
      </c>
      <c r="L670" s="2"/>
      <c r="M670" s="18" t="s">
        <v>27</v>
      </c>
      <c r="N670" s="1"/>
      <c r="O670" s="18">
        <v>0.16</v>
      </c>
      <c r="P670" s="18" t="s">
        <v>27</v>
      </c>
      <c r="Q670" s="2"/>
      <c r="R670" s="18">
        <v>0.02</v>
      </c>
      <c r="S670" s="2"/>
      <c r="T670" s="18" t="s">
        <v>27</v>
      </c>
      <c r="U670" s="1"/>
      <c r="V670" s="1"/>
      <c r="W670" s="1"/>
      <c r="X670" s="407">
        <v>98.159999999999982</v>
      </c>
      <c r="Y670" s="74"/>
      <c r="Z670" s="118" t="s">
        <v>85</v>
      </c>
      <c r="AA670" s="1"/>
      <c r="AB670" s="501"/>
      <c r="AC670" s="18">
        <v>49.038683741660819</v>
      </c>
      <c r="AD670" s="18">
        <v>50.803129330815302</v>
      </c>
      <c r="AE670" s="18" t="s">
        <v>27</v>
      </c>
      <c r="AF670" s="18" t="s">
        <v>27</v>
      </c>
      <c r="AG670" s="18" t="s">
        <v>27</v>
      </c>
      <c r="AH670" s="18" t="s">
        <v>27</v>
      </c>
      <c r="AI670" s="18" t="s">
        <v>27</v>
      </c>
      <c r="AJ670" s="18">
        <v>0.12150736627902055</v>
      </c>
      <c r="AK670" s="18" t="s">
        <v>27</v>
      </c>
      <c r="AL670" s="18" t="s">
        <v>27</v>
      </c>
      <c r="AM670" s="18">
        <v>3.6679561244862283E-2</v>
      </c>
      <c r="AN670" s="18" t="s">
        <v>27</v>
      </c>
      <c r="AO670" s="18" t="s">
        <v>27</v>
      </c>
      <c r="AP670" s="18" t="s">
        <v>27</v>
      </c>
      <c r="AQ670" s="18" t="s">
        <v>27</v>
      </c>
      <c r="AR670" s="18">
        <v>100.00000000000001</v>
      </c>
      <c r="AS670" s="18"/>
      <c r="AT670" s="281" t="s">
        <v>134</v>
      </c>
      <c r="AU670" s="18" t="str">
        <f t="shared" si="72"/>
        <v>po</v>
      </c>
      <c r="AV670" s="44">
        <f t="shared" si="73"/>
        <v>0.9652689585780253</v>
      </c>
      <c r="AW670" s="86">
        <f t="shared" si="74"/>
        <v>0.96766068853402465</v>
      </c>
      <c r="AX670" s="62"/>
      <c r="AY670" s="62"/>
    </row>
    <row r="671" spans="1:51" x14ac:dyDescent="0.2">
      <c r="A671" s="434" t="s">
        <v>441</v>
      </c>
      <c r="B671" s="139" t="s">
        <v>451</v>
      </c>
      <c r="C671" s="3" t="s">
        <v>175</v>
      </c>
      <c r="D671" s="3" t="s">
        <v>522</v>
      </c>
      <c r="E671" s="1"/>
      <c r="F671" s="3" t="s">
        <v>436</v>
      </c>
      <c r="G671" s="188" t="s">
        <v>432</v>
      </c>
      <c r="H671" s="78">
        <v>62.45</v>
      </c>
      <c r="I671" s="78">
        <v>37.130000000000003</v>
      </c>
      <c r="J671" s="18">
        <v>0.03</v>
      </c>
      <c r="K671" s="18" t="s">
        <v>27</v>
      </c>
      <c r="L671" s="2"/>
      <c r="M671" s="18" t="s">
        <v>27</v>
      </c>
      <c r="N671" s="1"/>
      <c r="O671" s="18">
        <v>0.45</v>
      </c>
      <c r="P671" s="18">
        <v>0.02</v>
      </c>
      <c r="Q671" s="2"/>
      <c r="R671" s="18">
        <v>0.03</v>
      </c>
      <c r="S671" s="2"/>
      <c r="T671" s="18" t="s">
        <v>27</v>
      </c>
      <c r="U671" s="1"/>
      <c r="V671" s="1"/>
      <c r="W671" s="1"/>
      <c r="X671" s="407">
        <v>100.11000000000001</v>
      </c>
      <c r="Y671" s="74"/>
      <c r="Z671" s="118" t="s">
        <v>85</v>
      </c>
      <c r="AA671" s="1"/>
      <c r="AB671" s="501"/>
      <c r="AC671" s="18">
        <v>48.902109552041061</v>
      </c>
      <c r="AD671" s="18">
        <v>50.647081499919423</v>
      </c>
      <c r="AE671" s="18">
        <v>4.6713427849821222E-2</v>
      </c>
      <c r="AF671" s="18" t="s">
        <v>27</v>
      </c>
      <c r="AG671" s="18" t="s">
        <v>27</v>
      </c>
      <c r="AH671" s="18" t="s">
        <v>27</v>
      </c>
      <c r="AI671" s="18" t="s">
        <v>27</v>
      </c>
      <c r="AJ671" s="18">
        <v>0.33527617442533048</v>
      </c>
      <c r="AK671" s="18">
        <v>1.484058063376353E-2</v>
      </c>
      <c r="AL671" s="18" t="s">
        <v>27</v>
      </c>
      <c r="AM671" s="18">
        <v>5.3978765130611395E-2</v>
      </c>
      <c r="AN671" s="18" t="s">
        <v>27</v>
      </c>
      <c r="AO671" s="18" t="s">
        <v>27</v>
      </c>
      <c r="AP671" s="18" t="s">
        <v>27</v>
      </c>
      <c r="AQ671" s="18" t="s">
        <v>27</v>
      </c>
      <c r="AR671" s="18">
        <v>100.00000000000001</v>
      </c>
      <c r="AS671" s="18"/>
      <c r="AT671" s="281" t="s">
        <v>134</v>
      </c>
      <c r="AU671" s="18" t="str">
        <f t="shared" si="72"/>
        <v>po</v>
      </c>
      <c r="AV671" s="44">
        <f t="shared" si="73"/>
        <v>0.96554644618799723</v>
      </c>
      <c r="AW671" s="86">
        <f t="shared" si="74"/>
        <v>0.97245931746686165</v>
      </c>
      <c r="AX671" s="62"/>
      <c r="AY671" s="62"/>
    </row>
    <row r="672" spans="1:51" x14ac:dyDescent="0.2">
      <c r="A672" s="434" t="s">
        <v>441</v>
      </c>
      <c r="B672" s="139" t="s">
        <v>451</v>
      </c>
      <c r="C672" s="3" t="s">
        <v>175</v>
      </c>
      <c r="D672" s="3" t="s">
        <v>522</v>
      </c>
      <c r="E672" s="1"/>
      <c r="F672" s="3" t="s">
        <v>399</v>
      </c>
      <c r="G672" s="188" t="s">
        <v>430</v>
      </c>
      <c r="H672" s="78">
        <v>62.24</v>
      </c>
      <c r="I672" s="78">
        <v>37</v>
      </c>
      <c r="J672" s="18">
        <v>0.09</v>
      </c>
      <c r="K672" s="18" t="s">
        <v>27</v>
      </c>
      <c r="L672" s="2"/>
      <c r="M672" s="18" t="s">
        <v>27</v>
      </c>
      <c r="N672" s="1"/>
      <c r="O672" s="18">
        <v>0.12</v>
      </c>
      <c r="P672" s="18" t="s">
        <v>27</v>
      </c>
      <c r="Q672" s="2"/>
      <c r="R672" s="18">
        <v>0.02</v>
      </c>
      <c r="S672" s="2"/>
      <c r="T672" s="18" t="s">
        <v>27</v>
      </c>
      <c r="U672" s="1"/>
      <c r="V672" s="1"/>
      <c r="W672" s="1"/>
      <c r="X672" s="407">
        <v>99.470000000000013</v>
      </c>
      <c r="Y672" s="74"/>
      <c r="Z672" s="118" t="s">
        <v>85</v>
      </c>
      <c r="AA672" s="1"/>
      <c r="AB672" s="501"/>
      <c r="AC672" s="18">
        <v>48.995897164959715</v>
      </c>
      <c r="AD672" s="18">
        <v>50.737162835233804</v>
      </c>
      <c r="AE672" s="18">
        <v>0.14088279880448273</v>
      </c>
      <c r="AF672" s="18" t="s">
        <v>27</v>
      </c>
      <c r="AG672" s="18" t="s">
        <v>27</v>
      </c>
      <c r="AH672" s="18" t="s">
        <v>27</v>
      </c>
      <c r="AI672" s="18" t="s">
        <v>27</v>
      </c>
      <c r="AJ672" s="18">
        <v>8.9880691221956646E-2</v>
      </c>
      <c r="AK672" s="18" t="s">
        <v>27</v>
      </c>
      <c r="AL672" s="18" t="s">
        <v>27</v>
      </c>
      <c r="AM672" s="18">
        <v>3.6176509780055349E-2</v>
      </c>
      <c r="AN672" s="18" t="s">
        <v>27</v>
      </c>
      <c r="AO672" s="18" t="s">
        <v>27</v>
      </c>
      <c r="AP672" s="18" t="s">
        <v>27</v>
      </c>
      <c r="AQ672" s="18" t="s">
        <v>27</v>
      </c>
      <c r="AR672" s="18">
        <v>100</v>
      </c>
      <c r="AS672" s="18"/>
      <c r="AT672" s="281" t="s">
        <v>134</v>
      </c>
      <c r="AU672" s="18" t="str">
        <f t="shared" si="72"/>
        <v>po</v>
      </c>
      <c r="AV672" s="44">
        <f t="shared" si="73"/>
        <v>0.96568066535512131</v>
      </c>
      <c r="AW672" s="86">
        <f t="shared" si="74"/>
        <v>0.96745216155631497</v>
      </c>
      <c r="AX672" s="62"/>
      <c r="AY672" s="62"/>
    </row>
    <row r="673" spans="1:51" x14ac:dyDescent="0.2">
      <c r="A673" s="434" t="s">
        <v>441</v>
      </c>
      <c r="B673" s="139" t="s">
        <v>451</v>
      </c>
      <c r="C673" s="3" t="s">
        <v>175</v>
      </c>
      <c r="D673" s="3" t="s">
        <v>522</v>
      </c>
      <c r="E673" s="1"/>
      <c r="F673" s="3" t="s">
        <v>436</v>
      </c>
      <c r="G673" s="188" t="s">
        <v>428</v>
      </c>
      <c r="H673" s="78">
        <v>62.71</v>
      </c>
      <c r="I673" s="78">
        <v>37.270000000000003</v>
      </c>
      <c r="J673" s="18" t="s">
        <v>27</v>
      </c>
      <c r="K673" s="18" t="s">
        <v>27</v>
      </c>
      <c r="L673" s="2"/>
      <c r="M673" s="18" t="s">
        <v>27</v>
      </c>
      <c r="N673" s="1"/>
      <c r="O673" s="18">
        <v>0.19</v>
      </c>
      <c r="P673" s="18" t="s">
        <v>27</v>
      </c>
      <c r="Q673" s="2"/>
      <c r="R673" s="18" t="s">
        <v>27</v>
      </c>
      <c r="S673" s="2"/>
      <c r="T673" s="18" t="s">
        <v>27</v>
      </c>
      <c r="U673" s="1"/>
      <c r="V673" s="1"/>
      <c r="W673" s="1"/>
      <c r="X673" s="407">
        <v>100.17</v>
      </c>
      <c r="Y673" s="74"/>
      <c r="Z673" s="118" t="s">
        <v>85</v>
      </c>
      <c r="AA673" s="1"/>
      <c r="AB673" s="501"/>
      <c r="AC673" s="18">
        <v>49.063846679143374</v>
      </c>
      <c r="AD673" s="18">
        <v>50.794712938442586</v>
      </c>
      <c r="AE673" s="18" t="s">
        <v>27</v>
      </c>
      <c r="AF673" s="18" t="s">
        <v>27</v>
      </c>
      <c r="AG673" s="18" t="s">
        <v>27</v>
      </c>
      <c r="AH673" s="18" t="s">
        <v>27</v>
      </c>
      <c r="AI673" s="18" t="s">
        <v>27</v>
      </c>
      <c r="AJ673" s="18">
        <v>0.14144038241403278</v>
      </c>
      <c r="AK673" s="18" t="s">
        <v>27</v>
      </c>
      <c r="AL673" s="18" t="s">
        <v>27</v>
      </c>
      <c r="AM673" s="18" t="s">
        <v>27</v>
      </c>
      <c r="AN673" s="18" t="s">
        <v>27</v>
      </c>
      <c r="AO673" s="18" t="s">
        <v>27</v>
      </c>
      <c r="AP673" s="18" t="s">
        <v>27</v>
      </c>
      <c r="AQ673" s="18" t="s">
        <v>27</v>
      </c>
      <c r="AR673" s="18">
        <v>100</v>
      </c>
      <c r="AS673" s="18"/>
      <c r="AT673" s="281" t="s">
        <v>134</v>
      </c>
      <c r="AU673" s="18" t="str">
        <f t="shared" si="72"/>
        <v>po</v>
      </c>
      <c r="AV673" s="44">
        <f t="shared" si="73"/>
        <v>0.96592428307653155</v>
      </c>
      <c r="AW673" s="86">
        <f t="shared" si="74"/>
        <v>0.96870883237766525</v>
      </c>
      <c r="AX673" s="62"/>
      <c r="AY673" s="62"/>
    </row>
    <row r="674" spans="1:51" x14ac:dyDescent="0.2">
      <c r="A674" s="434" t="s">
        <v>441</v>
      </c>
      <c r="B674" s="139" t="s">
        <v>451</v>
      </c>
      <c r="C674" s="3" t="s">
        <v>175</v>
      </c>
      <c r="D674" s="3" t="s">
        <v>522</v>
      </c>
      <c r="E674" s="1"/>
      <c r="F674" s="3" t="s">
        <v>394</v>
      </c>
      <c r="G674" s="188" t="s">
        <v>420</v>
      </c>
      <c r="H674" s="78">
        <v>62.04</v>
      </c>
      <c r="I674" s="78">
        <v>36.83</v>
      </c>
      <c r="J674" s="18" t="s">
        <v>27</v>
      </c>
      <c r="K674" s="18" t="s">
        <v>27</v>
      </c>
      <c r="L674" s="2"/>
      <c r="M674" s="18" t="s">
        <v>27</v>
      </c>
      <c r="N674" s="1"/>
      <c r="O674" s="18">
        <v>0.8</v>
      </c>
      <c r="P674" s="18">
        <v>0.02</v>
      </c>
      <c r="Q674" s="2"/>
      <c r="R674" s="18">
        <v>0.02</v>
      </c>
      <c r="S674" s="2"/>
      <c r="T674" s="18" t="s">
        <v>27</v>
      </c>
      <c r="U674" s="1"/>
      <c r="V674" s="1"/>
      <c r="W674" s="1"/>
      <c r="X674" s="407">
        <v>99.71</v>
      </c>
      <c r="Y674" s="74"/>
      <c r="Z674" s="118" t="s">
        <v>85</v>
      </c>
      <c r="AA674" s="1"/>
      <c r="AB674" s="501"/>
      <c r="AC674" s="18">
        <v>48.841971075554049</v>
      </c>
      <c r="AD674" s="18">
        <v>50.507681781734391</v>
      </c>
      <c r="AE674" s="18" t="s">
        <v>27</v>
      </c>
      <c r="AF674" s="18" t="s">
        <v>27</v>
      </c>
      <c r="AG674" s="18" t="s">
        <v>27</v>
      </c>
      <c r="AH674" s="18" t="s">
        <v>27</v>
      </c>
      <c r="AI674" s="18" t="s">
        <v>27</v>
      </c>
      <c r="AJ674" s="18">
        <v>0.59924774315777951</v>
      </c>
      <c r="AK674" s="18">
        <v>1.4920285531135703E-2</v>
      </c>
      <c r="AL674" s="18" t="s">
        <v>27</v>
      </c>
      <c r="AM674" s="18">
        <v>3.6179114022647313E-2</v>
      </c>
      <c r="AN674" s="18" t="s">
        <v>27</v>
      </c>
      <c r="AO674" s="18" t="s">
        <v>27</v>
      </c>
      <c r="AP674" s="18" t="s">
        <v>27</v>
      </c>
      <c r="AQ674" s="18" t="s">
        <v>27</v>
      </c>
      <c r="AR674" s="18">
        <v>100</v>
      </c>
      <c r="AS674" s="18"/>
      <c r="AT674" s="281" t="s">
        <v>134</v>
      </c>
      <c r="AU674" s="18" t="str">
        <f t="shared" ref="AU674:AU705" si="75">Z674</f>
        <v>po</v>
      </c>
      <c r="AV674" s="44">
        <f t="shared" si="73"/>
        <v>0.96702064621816142</v>
      </c>
      <c r="AW674" s="86">
        <f t="shared" si="74"/>
        <v>0.97918053966452867</v>
      </c>
      <c r="AX674" s="62"/>
      <c r="AY674" s="62"/>
    </row>
    <row r="675" spans="1:51" x14ac:dyDescent="0.2">
      <c r="A675" s="434" t="s">
        <v>441</v>
      </c>
      <c r="B675" s="139" t="s">
        <v>451</v>
      </c>
      <c r="C675" s="3" t="s">
        <v>175</v>
      </c>
      <c r="D675" s="3" t="s">
        <v>522</v>
      </c>
      <c r="E675" s="1"/>
      <c r="F675" s="3" t="s">
        <v>391</v>
      </c>
      <c r="G675" s="188" t="s">
        <v>407</v>
      </c>
      <c r="H675" s="78">
        <v>61.73</v>
      </c>
      <c r="I675" s="78">
        <v>36.590000000000003</v>
      </c>
      <c r="J675" s="18">
        <v>0.04</v>
      </c>
      <c r="K675" s="18" t="s">
        <v>27</v>
      </c>
      <c r="L675" s="2"/>
      <c r="M675" s="18" t="s">
        <v>27</v>
      </c>
      <c r="N675" s="1"/>
      <c r="O675" s="18">
        <v>0.4</v>
      </c>
      <c r="P675" s="18" t="s">
        <v>27</v>
      </c>
      <c r="Q675" s="2"/>
      <c r="R675" s="18" t="s">
        <v>27</v>
      </c>
      <c r="S675" s="2"/>
      <c r="T675" s="18" t="s">
        <v>27</v>
      </c>
      <c r="U675" s="1"/>
      <c r="V675" s="1"/>
      <c r="W675" s="1"/>
      <c r="X675" s="407">
        <v>98.76</v>
      </c>
      <c r="Y675" s="74"/>
      <c r="Z675" s="118" t="s">
        <v>85</v>
      </c>
      <c r="AA675" s="1"/>
      <c r="AB675" s="501"/>
      <c r="AC675" s="18">
        <v>49.020122221816422</v>
      </c>
      <c r="AD675" s="18">
        <v>50.61448776817894</v>
      </c>
      <c r="AE675" s="18">
        <v>6.3163099751619642E-2</v>
      </c>
      <c r="AF675" s="18" t="s">
        <v>27</v>
      </c>
      <c r="AG675" s="18" t="s">
        <v>27</v>
      </c>
      <c r="AH675" s="18" t="s">
        <v>27</v>
      </c>
      <c r="AI675" s="18" t="s">
        <v>27</v>
      </c>
      <c r="AJ675" s="18">
        <v>0.30222691025302439</v>
      </c>
      <c r="AK675" s="18" t="s">
        <v>27</v>
      </c>
      <c r="AL675" s="18" t="s">
        <v>27</v>
      </c>
      <c r="AM675" s="18" t="s">
        <v>27</v>
      </c>
      <c r="AN675" s="18" t="s">
        <v>27</v>
      </c>
      <c r="AO675" s="18" t="s">
        <v>27</v>
      </c>
      <c r="AP675" s="18" t="s">
        <v>27</v>
      </c>
      <c r="AQ675" s="18" t="s">
        <v>27</v>
      </c>
      <c r="AR675" s="18">
        <v>100.00000000000001</v>
      </c>
      <c r="AS675" s="18"/>
      <c r="AT675" s="281" t="s">
        <v>134</v>
      </c>
      <c r="AU675" s="18" t="str">
        <f t="shared" si="75"/>
        <v>po</v>
      </c>
      <c r="AV675" s="44">
        <f t="shared" si="73"/>
        <v>0.96849981859611178</v>
      </c>
      <c r="AW675" s="86">
        <f t="shared" si="74"/>
        <v>0.9744709727770503</v>
      </c>
      <c r="AX675" s="62"/>
      <c r="AY675" s="62"/>
    </row>
    <row r="676" spans="1:51" x14ac:dyDescent="0.2">
      <c r="A676" s="434" t="s">
        <v>441</v>
      </c>
      <c r="B676" s="139" t="s">
        <v>451</v>
      </c>
      <c r="C676" s="3" t="s">
        <v>175</v>
      </c>
      <c r="D676" s="3" t="s">
        <v>522</v>
      </c>
      <c r="E676" s="1"/>
      <c r="F676" s="3" t="s">
        <v>397</v>
      </c>
      <c r="G676" s="188" t="s">
        <v>407</v>
      </c>
      <c r="H676" s="78">
        <v>62.41</v>
      </c>
      <c r="I676" s="78">
        <v>36.99</v>
      </c>
      <c r="J676" s="18" t="s">
        <v>27</v>
      </c>
      <c r="K676" s="18" t="s">
        <v>27</v>
      </c>
      <c r="L676" s="2"/>
      <c r="M676" s="18" t="s">
        <v>27</v>
      </c>
      <c r="N676" s="1"/>
      <c r="O676" s="18">
        <v>0.16</v>
      </c>
      <c r="P676" s="18" t="s">
        <v>27</v>
      </c>
      <c r="Q676" s="2"/>
      <c r="R676" s="18">
        <v>0.02</v>
      </c>
      <c r="S676" s="2"/>
      <c r="T676" s="18" t="s">
        <v>27</v>
      </c>
      <c r="U676" s="1"/>
      <c r="V676" s="1"/>
      <c r="W676" s="1"/>
      <c r="X676" s="407">
        <v>99.58</v>
      </c>
      <c r="Y676" s="74"/>
      <c r="Z676" s="118" t="s">
        <v>85</v>
      </c>
      <c r="AA676" s="1"/>
      <c r="AB676" s="501"/>
      <c r="AC676" s="18">
        <v>49.125207995292548</v>
      </c>
      <c r="AD676" s="18">
        <v>50.718788910356103</v>
      </c>
      <c r="AE676" s="18" t="s">
        <v>27</v>
      </c>
      <c r="AF676" s="18" t="s">
        <v>27</v>
      </c>
      <c r="AG676" s="18" t="s">
        <v>27</v>
      </c>
      <c r="AH676" s="18" t="s">
        <v>27</v>
      </c>
      <c r="AI676" s="18" t="s">
        <v>27</v>
      </c>
      <c r="AJ676" s="18">
        <v>0.11982990897366451</v>
      </c>
      <c r="AK676" s="18" t="s">
        <v>27</v>
      </c>
      <c r="AL676" s="18" t="s">
        <v>27</v>
      </c>
      <c r="AM676" s="18">
        <v>3.6173185377689265E-2</v>
      </c>
      <c r="AN676" s="18" t="s">
        <v>27</v>
      </c>
      <c r="AO676" s="18" t="s">
        <v>27</v>
      </c>
      <c r="AP676" s="18" t="s">
        <v>27</v>
      </c>
      <c r="AQ676" s="18" t="s">
        <v>27</v>
      </c>
      <c r="AR676" s="18">
        <v>100.00000000000001</v>
      </c>
      <c r="AS676" s="18"/>
      <c r="AT676" s="281" t="s">
        <v>134</v>
      </c>
      <c r="AU676" s="18" t="str">
        <f t="shared" si="75"/>
        <v>po</v>
      </c>
      <c r="AV676" s="44">
        <f t="shared" si="73"/>
        <v>0.96858006767708593</v>
      </c>
      <c r="AW676" s="86">
        <f t="shared" si="74"/>
        <v>0.97094270116160108</v>
      </c>
      <c r="AX676" s="62"/>
      <c r="AY676" s="62"/>
    </row>
    <row r="677" spans="1:51" x14ac:dyDescent="0.2">
      <c r="A677" s="434" t="s">
        <v>441</v>
      </c>
      <c r="B677" s="139" t="s">
        <v>451</v>
      </c>
      <c r="C677" s="3" t="s">
        <v>175</v>
      </c>
      <c r="D677" s="3" t="s">
        <v>522</v>
      </c>
      <c r="E677" s="1"/>
      <c r="F677" s="3" t="s">
        <v>397</v>
      </c>
      <c r="G677" s="188" t="s">
        <v>396</v>
      </c>
      <c r="H677" s="78">
        <v>62.3</v>
      </c>
      <c r="I677" s="78">
        <v>36.9</v>
      </c>
      <c r="J677" s="18">
        <v>0.03</v>
      </c>
      <c r="K677" s="18" t="s">
        <v>27</v>
      </c>
      <c r="L677" s="2"/>
      <c r="M677" s="18" t="s">
        <v>27</v>
      </c>
      <c r="N677" s="1"/>
      <c r="O677" s="18">
        <v>0.4</v>
      </c>
      <c r="P677" s="18" t="s">
        <v>27</v>
      </c>
      <c r="Q677" s="2"/>
      <c r="R677" s="18">
        <v>0.04</v>
      </c>
      <c r="S677" s="2"/>
      <c r="T677" s="18" t="s">
        <v>27</v>
      </c>
      <c r="U677" s="1"/>
      <c r="V677" s="1"/>
      <c r="W677" s="1"/>
      <c r="X677" s="407">
        <v>99.67</v>
      </c>
      <c r="Y677" s="74"/>
      <c r="Z677" s="118" t="s">
        <v>85</v>
      </c>
      <c r="AA677" s="1"/>
      <c r="AB677" s="501"/>
      <c r="AC677" s="18">
        <v>49.012701972309259</v>
      </c>
      <c r="AD677" s="18">
        <v>50.568641678587099</v>
      </c>
      <c r="AE677" s="18">
        <v>4.693179704712297E-2</v>
      </c>
      <c r="AF677" s="18" t="s">
        <v>27</v>
      </c>
      <c r="AG677" s="18" t="s">
        <v>27</v>
      </c>
      <c r="AH677" s="18" t="s">
        <v>27</v>
      </c>
      <c r="AI677" s="18" t="s">
        <v>27</v>
      </c>
      <c r="AJ677" s="18">
        <v>0.29941642235104271</v>
      </c>
      <c r="AK677" s="18" t="s">
        <v>27</v>
      </c>
      <c r="AL677" s="18" t="s">
        <v>27</v>
      </c>
      <c r="AM677" s="18">
        <v>7.2308129705475177E-2</v>
      </c>
      <c r="AN677" s="18" t="s">
        <v>27</v>
      </c>
      <c r="AO677" s="18" t="s">
        <v>27</v>
      </c>
      <c r="AP677" s="18" t="s">
        <v>27</v>
      </c>
      <c r="AQ677" s="18" t="s">
        <v>27</v>
      </c>
      <c r="AR677" s="18">
        <v>100</v>
      </c>
      <c r="AS677" s="18"/>
      <c r="AT677" s="281" t="s">
        <v>134</v>
      </c>
      <c r="AU677" s="18" t="str">
        <f t="shared" si="75"/>
        <v>po</v>
      </c>
      <c r="AV677" s="44">
        <f t="shared" si="73"/>
        <v>0.96923113505465797</v>
      </c>
      <c r="AW677" s="86">
        <f t="shared" si="74"/>
        <v>0.97515212506768079</v>
      </c>
      <c r="AX677" s="62"/>
      <c r="AY677" s="62"/>
    </row>
    <row r="678" spans="1:51" x14ac:dyDescent="0.2">
      <c r="A678" s="434" t="s">
        <v>441</v>
      </c>
      <c r="B678" s="139" t="s">
        <v>451</v>
      </c>
      <c r="C678" s="3" t="s">
        <v>175</v>
      </c>
      <c r="D678" s="3" t="s">
        <v>522</v>
      </c>
      <c r="E678" s="1"/>
      <c r="F678" s="3" t="s">
        <v>401</v>
      </c>
      <c r="G678" s="188" t="s">
        <v>423</v>
      </c>
      <c r="H678" s="78">
        <v>61.88</v>
      </c>
      <c r="I678" s="78">
        <v>36.64</v>
      </c>
      <c r="J678" s="18" t="s">
        <v>27</v>
      </c>
      <c r="K678" s="18" t="s">
        <v>27</v>
      </c>
      <c r="L678" s="2"/>
      <c r="M678" s="18" t="s">
        <v>27</v>
      </c>
      <c r="N678" s="1"/>
      <c r="O678" s="18">
        <v>0.73</v>
      </c>
      <c r="P678" s="18">
        <v>0.03</v>
      </c>
      <c r="Q678" s="2"/>
      <c r="R678" s="18">
        <v>0.03</v>
      </c>
      <c r="S678" s="2"/>
      <c r="T678" s="18" t="s">
        <v>27</v>
      </c>
      <c r="U678" s="1"/>
      <c r="V678" s="1"/>
      <c r="W678" s="1"/>
      <c r="X678" s="407">
        <v>99.310000000000016</v>
      </c>
      <c r="Y678" s="74"/>
      <c r="Z678" s="118" t="s">
        <v>85</v>
      </c>
      <c r="AA678" s="1"/>
      <c r="AB678" s="501"/>
      <c r="AC678" s="18">
        <v>48.918240440917991</v>
      </c>
      <c r="AD678" s="18">
        <v>50.455708750298186</v>
      </c>
      <c r="AE678" s="18" t="s">
        <v>27</v>
      </c>
      <c r="AF678" s="18" t="s">
        <v>27</v>
      </c>
      <c r="AG678" s="18" t="s">
        <v>27</v>
      </c>
      <c r="AH678" s="18" t="s">
        <v>27</v>
      </c>
      <c r="AI678" s="18" t="s">
        <v>27</v>
      </c>
      <c r="AJ678" s="18">
        <v>0.549083520563872</v>
      </c>
      <c r="AK678" s="18">
        <v>2.2473334849858684E-2</v>
      </c>
      <c r="AL678" s="18" t="s">
        <v>27</v>
      </c>
      <c r="AM678" s="18">
        <v>5.4493953370092246E-2</v>
      </c>
      <c r="AN678" s="18" t="s">
        <v>27</v>
      </c>
      <c r="AO678" s="18" t="s">
        <v>27</v>
      </c>
      <c r="AP678" s="18" t="s">
        <v>27</v>
      </c>
      <c r="AQ678" s="18" t="s">
        <v>27</v>
      </c>
      <c r="AR678" s="18">
        <v>100.00000000000001</v>
      </c>
      <c r="AS678" s="18"/>
      <c r="AT678" s="281" t="s">
        <v>134</v>
      </c>
      <c r="AU678" s="18" t="str">
        <f t="shared" si="75"/>
        <v>po</v>
      </c>
      <c r="AV678" s="44">
        <f t="shared" si="73"/>
        <v>0.96952835769310031</v>
      </c>
      <c r="AW678" s="86">
        <f t="shared" si="74"/>
        <v>0.98085625040475199</v>
      </c>
      <c r="AX678" s="62"/>
      <c r="AY678" s="62"/>
    </row>
    <row r="679" spans="1:51" x14ac:dyDescent="0.2">
      <c r="A679" s="434" t="s">
        <v>441</v>
      </c>
      <c r="B679" s="139" t="s">
        <v>451</v>
      </c>
      <c r="C679" s="3" t="s">
        <v>175</v>
      </c>
      <c r="D679" s="3" t="s">
        <v>522</v>
      </c>
      <c r="E679" s="1"/>
      <c r="F679" s="3" t="s">
        <v>397</v>
      </c>
      <c r="G679" s="188" t="s">
        <v>413</v>
      </c>
      <c r="H679" s="78">
        <v>62.27</v>
      </c>
      <c r="I679" s="78">
        <v>36.869999999999997</v>
      </c>
      <c r="J679" s="18">
        <v>0.03</v>
      </c>
      <c r="K679" s="18" t="s">
        <v>27</v>
      </c>
      <c r="L679" s="2"/>
      <c r="M679" s="18" t="s">
        <v>27</v>
      </c>
      <c r="N679" s="1"/>
      <c r="O679" s="18">
        <v>0.18</v>
      </c>
      <c r="P679" s="18" t="s">
        <v>27</v>
      </c>
      <c r="Q679" s="2"/>
      <c r="R679" s="18">
        <v>0.02</v>
      </c>
      <c r="S679" s="2"/>
      <c r="T679" s="18" t="s">
        <v>27</v>
      </c>
      <c r="U679" s="1"/>
      <c r="V679" s="1"/>
      <c r="W679" s="1"/>
      <c r="X679" s="407">
        <v>99.37</v>
      </c>
      <c r="Y679" s="74"/>
      <c r="Z679" s="118" t="s">
        <v>85</v>
      </c>
      <c r="AA679" s="1"/>
      <c r="AB679" s="501"/>
      <c r="AC679" s="18">
        <v>49.119536018691214</v>
      </c>
      <c r="AD679" s="18">
        <v>50.662060765210249</v>
      </c>
      <c r="AE679" s="18">
        <v>4.7056755053677617E-2</v>
      </c>
      <c r="AF679" s="18" t="s">
        <v>27</v>
      </c>
      <c r="AG679" s="18" t="s">
        <v>27</v>
      </c>
      <c r="AH679" s="18" t="s">
        <v>27</v>
      </c>
      <c r="AI679" s="18" t="s">
        <v>27</v>
      </c>
      <c r="AJ679" s="18">
        <v>0.13509613437907658</v>
      </c>
      <c r="AK679" s="18" t="s">
        <v>27</v>
      </c>
      <c r="AL679" s="18" t="s">
        <v>27</v>
      </c>
      <c r="AM679" s="18">
        <v>3.6250326665774692E-2</v>
      </c>
      <c r="AN679" s="18" t="s">
        <v>27</v>
      </c>
      <c r="AO679" s="18" t="s">
        <v>27</v>
      </c>
      <c r="AP679" s="18" t="s">
        <v>27</v>
      </c>
      <c r="AQ679" s="18" t="s">
        <v>27</v>
      </c>
      <c r="AR679" s="18">
        <v>100</v>
      </c>
      <c r="AS679" s="18"/>
      <c r="AT679" s="281" t="s">
        <v>134</v>
      </c>
      <c r="AU679" s="18" t="str">
        <f t="shared" si="75"/>
        <v>po</v>
      </c>
      <c r="AV679" s="44">
        <f t="shared" si="73"/>
        <v>0.96955266479056668</v>
      </c>
      <c r="AW679" s="86">
        <f t="shared" si="74"/>
        <v>0.97221927827486943</v>
      </c>
      <c r="AX679" s="62"/>
      <c r="AY679" s="62"/>
    </row>
    <row r="680" spans="1:51" x14ac:dyDescent="0.2">
      <c r="A680" s="434" t="s">
        <v>441</v>
      </c>
      <c r="B680" s="139" t="s">
        <v>451</v>
      </c>
      <c r="C680" s="3" t="s">
        <v>175</v>
      </c>
      <c r="D680" s="3" t="s">
        <v>522</v>
      </c>
      <c r="E680" s="1"/>
      <c r="F680" s="3" t="s">
        <v>394</v>
      </c>
      <c r="G680" s="188" t="s">
        <v>393</v>
      </c>
      <c r="H680" s="78">
        <v>62.16</v>
      </c>
      <c r="I680" s="78">
        <v>36.79</v>
      </c>
      <c r="J680" s="18" t="s">
        <v>27</v>
      </c>
      <c r="K680" s="18" t="s">
        <v>27</v>
      </c>
      <c r="L680" s="2"/>
      <c r="M680" s="18" t="s">
        <v>27</v>
      </c>
      <c r="N680" s="1"/>
      <c r="O680" s="18">
        <v>0.56999999999999995</v>
      </c>
      <c r="P680" s="18">
        <v>0.02</v>
      </c>
      <c r="Q680" s="2"/>
      <c r="R680" s="18">
        <v>0.04</v>
      </c>
      <c r="S680" s="2"/>
      <c r="T680" s="18" t="s">
        <v>27</v>
      </c>
      <c r="U680" s="1"/>
      <c r="V680" s="1"/>
      <c r="W680" s="1"/>
      <c r="X680" s="407">
        <v>99.579999999999984</v>
      </c>
      <c r="Y680" s="74"/>
      <c r="Z680" s="118" t="s">
        <v>85</v>
      </c>
      <c r="AA680" s="1"/>
      <c r="AB680" s="501"/>
      <c r="AC680" s="18">
        <v>48.983706200140354</v>
      </c>
      <c r="AD680" s="18">
        <v>50.501554609535368</v>
      </c>
      <c r="AE680" s="18" t="s">
        <v>27</v>
      </c>
      <c r="AF680" s="18" t="s">
        <v>27</v>
      </c>
      <c r="AG680" s="18" t="s">
        <v>27</v>
      </c>
      <c r="AH680" s="18" t="s">
        <v>27</v>
      </c>
      <c r="AI680" s="18" t="s">
        <v>27</v>
      </c>
      <c r="AJ680" s="18">
        <v>0.42737638242762183</v>
      </c>
      <c r="AK680" s="18">
        <v>1.4934695668007996E-2</v>
      </c>
      <c r="AL680" s="18" t="s">
        <v>27</v>
      </c>
      <c r="AM680" s="18">
        <v>7.2428112228663188E-2</v>
      </c>
      <c r="AN680" s="18" t="s">
        <v>27</v>
      </c>
      <c r="AO680" s="18" t="s">
        <v>27</v>
      </c>
      <c r="AP680" s="18" t="s">
        <v>27</v>
      </c>
      <c r="AQ680" s="18" t="s">
        <v>27</v>
      </c>
      <c r="AR680" s="18">
        <v>100.00000000000001</v>
      </c>
      <c r="AS680" s="18"/>
      <c r="AT680" s="281" t="s">
        <v>134</v>
      </c>
      <c r="AU680" s="18" t="str">
        <f t="shared" si="75"/>
        <v>po</v>
      </c>
      <c r="AV680" s="44">
        <f t="shared" si="73"/>
        <v>0.96994452109186313</v>
      </c>
      <c r="AW680" s="86">
        <f t="shared" si="74"/>
        <v>0.97870288668111016</v>
      </c>
      <c r="AX680" s="62"/>
      <c r="AY680" s="62"/>
    </row>
    <row r="681" spans="1:51" x14ac:dyDescent="0.2">
      <c r="A681" s="434" t="s">
        <v>441</v>
      </c>
      <c r="B681" s="139" t="s">
        <v>451</v>
      </c>
      <c r="C681" s="3" t="s">
        <v>175</v>
      </c>
      <c r="D681" s="3" t="s">
        <v>522</v>
      </c>
      <c r="E681" s="1"/>
      <c r="F681" s="3" t="s">
        <v>399</v>
      </c>
      <c r="G681" s="188" t="s">
        <v>412</v>
      </c>
      <c r="H681" s="78">
        <v>61.95</v>
      </c>
      <c r="I681" s="78">
        <v>36.65</v>
      </c>
      <c r="J681" s="18" t="s">
        <v>27</v>
      </c>
      <c r="K681" s="18" t="s">
        <v>27</v>
      </c>
      <c r="L681" s="2"/>
      <c r="M681" s="18" t="s">
        <v>27</v>
      </c>
      <c r="N681" s="1"/>
      <c r="O681" s="18">
        <v>0.62</v>
      </c>
      <c r="P681" s="18">
        <v>0.02</v>
      </c>
      <c r="Q681" s="2"/>
      <c r="R681" s="18" t="s">
        <v>27</v>
      </c>
      <c r="S681" s="2"/>
      <c r="T681" s="18" t="s">
        <v>27</v>
      </c>
      <c r="U681" s="1"/>
      <c r="V681" s="1"/>
      <c r="W681" s="1"/>
      <c r="X681" s="407">
        <v>99.24</v>
      </c>
      <c r="Y681" s="74"/>
      <c r="Z681" s="118" t="s">
        <v>85</v>
      </c>
      <c r="AA681" s="1"/>
      <c r="AB681" s="501"/>
      <c r="AC681" s="18">
        <v>49.010637523597133</v>
      </c>
      <c r="AD681" s="18">
        <v>50.507671111290989</v>
      </c>
      <c r="AE681" s="18" t="s">
        <v>27</v>
      </c>
      <c r="AF681" s="18" t="s">
        <v>27</v>
      </c>
      <c r="AG681" s="18" t="s">
        <v>27</v>
      </c>
      <c r="AH681" s="18" t="s">
        <v>27</v>
      </c>
      <c r="AI681" s="18" t="s">
        <v>27</v>
      </c>
      <c r="AJ681" s="18">
        <v>0.46669780440195646</v>
      </c>
      <c r="AK681" s="18">
        <v>1.4993560709940042E-2</v>
      </c>
      <c r="AL681" s="18" t="s">
        <v>27</v>
      </c>
      <c r="AM681" s="18" t="s">
        <v>27</v>
      </c>
      <c r="AN681" s="18" t="s">
        <v>27</v>
      </c>
      <c r="AO681" s="18" t="s">
        <v>27</v>
      </c>
      <c r="AP681" s="18" t="s">
        <v>27</v>
      </c>
      <c r="AQ681" s="18" t="s">
        <v>27</v>
      </c>
      <c r="AR681" s="18">
        <v>100.00000000000001</v>
      </c>
      <c r="AS681" s="18"/>
      <c r="AT681" s="281" t="s">
        <v>134</v>
      </c>
      <c r="AU681" s="18" t="str">
        <f t="shared" si="75"/>
        <v>po</v>
      </c>
      <c r="AV681" s="44">
        <f t="shared" si="73"/>
        <v>0.97036027290992644</v>
      </c>
      <c r="AW681" s="86">
        <f t="shared" si="74"/>
        <v>0.97989726708355429</v>
      </c>
      <c r="AX681" s="62"/>
      <c r="AY681" s="62"/>
    </row>
    <row r="682" spans="1:51" x14ac:dyDescent="0.2">
      <c r="A682" s="434" t="s">
        <v>441</v>
      </c>
      <c r="B682" s="139" t="s">
        <v>451</v>
      </c>
      <c r="C682" s="3" t="s">
        <v>175</v>
      </c>
      <c r="D682" s="3" t="s">
        <v>522</v>
      </c>
      <c r="E682" s="1"/>
      <c r="F682" s="3" t="s">
        <v>391</v>
      </c>
      <c r="G682" s="188" t="s">
        <v>403</v>
      </c>
      <c r="H682" s="78">
        <v>61.8</v>
      </c>
      <c r="I682" s="78">
        <v>36.56</v>
      </c>
      <c r="J682" s="18" t="s">
        <v>27</v>
      </c>
      <c r="K682" s="18" t="s">
        <v>27</v>
      </c>
      <c r="L682" s="2"/>
      <c r="M682" s="18" t="s">
        <v>27</v>
      </c>
      <c r="N682" s="1"/>
      <c r="O682" s="18">
        <v>0.44</v>
      </c>
      <c r="P682" s="18" t="s">
        <v>27</v>
      </c>
      <c r="Q682" s="2"/>
      <c r="R682" s="18" t="s">
        <v>27</v>
      </c>
      <c r="S682" s="2"/>
      <c r="T682" s="18" t="s">
        <v>27</v>
      </c>
      <c r="U682" s="1"/>
      <c r="V682" s="1"/>
      <c r="W682" s="1"/>
      <c r="X682" s="407">
        <v>98.8</v>
      </c>
      <c r="Y682" s="74"/>
      <c r="Z682" s="118" t="s">
        <v>85</v>
      </c>
      <c r="AA682" s="1"/>
      <c r="AB682" s="501"/>
      <c r="AC682" s="18">
        <v>49.084962924914315</v>
      </c>
      <c r="AD682" s="18">
        <v>50.582524789725611</v>
      </c>
      <c r="AE682" s="18" t="s">
        <v>27</v>
      </c>
      <c r="AF682" s="18" t="s">
        <v>27</v>
      </c>
      <c r="AG682" s="18" t="s">
        <v>27</v>
      </c>
      <c r="AH682" s="18" t="s">
        <v>27</v>
      </c>
      <c r="AI682" s="18" t="s">
        <v>27</v>
      </c>
      <c r="AJ682" s="18">
        <v>0.33251228536008398</v>
      </c>
      <c r="AK682" s="18" t="s">
        <v>27</v>
      </c>
      <c r="AL682" s="18" t="s">
        <v>27</v>
      </c>
      <c r="AM682" s="18" t="s">
        <v>27</v>
      </c>
      <c r="AN682" s="18" t="s">
        <v>27</v>
      </c>
      <c r="AO682" s="18" t="s">
        <v>27</v>
      </c>
      <c r="AP682" s="18" t="s">
        <v>27</v>
      </c>
      <c r="AQ682" s="18" t="s">
        <v>27</v>
      </c>
      <c r="AR682" s="18">
        <v>100</v>
      </c>
      <c r="AS682" s="18"/>
      <c r="AT682" s="281" t="s">
        <v>134</v>
      </c>
      <c r="AU682" s="18" t="str">
        <f t="shared" si="75"/>
        <v>po</v>
      </c>
      <c r="AV682" s="44">
        <f t="shared" si="73"/>
        <v>0.97039369088362548</v>
      </c>
      <c r="AW682" s="86">
        <f t="shared" si="74"/>
        <v>0.9769673502006001</v>
      </c>
      <c r="AX682" s="62"/>
      <c r="AY682" s="62"/>
    </row>
    <row r="683" spans="1:51" x14ac:dyDescent="0.2">
      <c r="A683" s="434" t="s">
        <v>441</v>
      </c>
      <c r="B683" s="139" t="s">
        <v>451</v>
      </c>
      <c r="C683" s="3" t="s">
        <v>175</v>
      </c>
      <c r="D683" s="3" t="s">
        <v>522</v>
      </c>
      <c r="E683" s="1"/>
      <c r="F683" s="3" t="s">
        <v>399</v>
      </c>
      <c r="G683" s="188" t="s">
        <v>244</v>
      </c>
      <c r="H683" s="78">
        <v>61.57</v>
      </c>
      <c r="I683" s="78">
        <v>36.39</v>
      </c>
      <c r="J683" s="18">
        <v>0.17</v>
      </c>
      <c r="K683" s="18" t="s">
        <v>27</v>
      </c>
      <c r="L683" s="2"/>
      <c r="M683" s="18" t="s">
        <v>27</v>
      </c>
      <c r="N683" s="1"/>
      <c r="O683" s="18">
        <v>0.28000000000000003</v>
      </c>
      <c r="P683" s="18">
        <v>0.02</v>
      </c>
      <c r="Q683" s="2"/>
      <c r="R683" s="18">
        <v>0.49</v>
      </c>
      <c r="S683" s="2"/>
      <c r="T683" s="18" t="s">
        <v>27</v>
      </c>
      <c r="U683" s="1"/>
      <c r="V683" s="1"/>
      <c r="W683" s="1"/>
      <c r="X683" s="407">
        <v>98.92</v>
      </c>
      <c r="Y683" s="74"/>
      <c r="Z683" s="118" t="s">
        <v>85</v>
      </c>
      <c r="AA683" s="1"/>
      <c r="AB683" s="501"/>
      <c r="AC683" s="18">
        <v>48.591778593245607</v>
      </c>
      <c r="AD683" s="18">
        <v>50.02764063398223</v>
      </c>
      <c r="AE683" s="18">
        <v>0.26678898479494007</v>
      </c>
      <c r="AF683" s="18" t="s">
        <v>27</v>
      </c>
      <c r="AG683" s="18" t="s">
        <v>27</v>
      </c>
      <c r="AH683" s="18" t="s">
        <v>27</v>
      </c>
      <c r="AI683" s="18" t="s">
        <v>27</v>
      </c>
      <c r="AJ683" s="18">
        <v>0.2102551782768548</v>
      </c>
      <c r="AK683" s="18">
        <v>1.4957168407555734E-2</v>
      </c>
      <c r="AL683" s="18" t="s">
        <v>27</v>
      </c>
      <c r="AM683" s="18">
        <v>0.88857944129282462</v>
      </c>
      <c r="AN683" s="18" t="s">
        <v>27</v>
      </c>
      <c r="AO683" s="18" t="s">
        <v>27</v>
      </c>
      <c r="AP683" s="18" t="s">
        <v>27</v>
      </c>
      <c r="AQ683" s="18" t="s">
        <v>27</v>
      </c>
      <c r="AR683" s="18">
        <v>100.00000000000001</v>
      </c>
      <c r="AS683" s="18"/>
      <c r="AT683" s="281" t="s">
        <v>134</v>
      </c>
      <c r="AU683" s="18" t="str">
        <f t="shared" si="75"/>
        <v>po</v>
      </c>
      <c r="AV683" s="44">
        <f t="shared" si="73"/>
        <v>0.971298625668921</v>
      </c>
      <c r="AW683" s="86">
        <f t="shared" si="74"/>
        <v>0.97580038397353763</v>
      </c>
      <c r="AX683" s="62"/>
      <c r="AY683" s="62"/>
    </row>
    <row r="684" spans="1:51" x14ac:dyDescent="0.2">
      <c r="A684" s="434" t="s">
        <v>441</v>
      </c>
      <c r="B684" s="139" t="s">
        <v>451</v>
      </c>
      <c r="C684" s="3" t="s">
        <v>175</v>
      </c>
      <c r="D684" s="3" t="s">
        <v>522</v>
      </c>
      <c r="E684" s="1"/>
      <c r="F684" s="3" t="s">
        <v>436</v>
      </c>
      <c r="G684" s="188" t="s">
        <v>409</v>
      </c>
      <c r="H684" s="78">
        <v>60.88</v>
      </c>
      <c r="I684" s="78">
        <v>35.979999999999997</v>
      </c>
      <c r="J684" s="18">
        <v>0.4</v>
      </c>
      <c r="K684" s="18" t="s">
        <v>27</v>
      </c>
      <c r="L684" s="2"/>
      <c r="M684" s="18" t="s">
        <v>27</v>
      </c>
      <c r="N684" s="1"/>
      <c r="O684" s="18">
        <v>0.08</v>
      </c>
      <c r="P684" s="18" t="s">
        <v>27</v>
      </c>
      <c r="Q684" s="2"/>
      <c r="R684" s="18">
        <v>0.3</v>
      </c>
      <c r="S684" s="2"/>
      <c r="T684" s="18" t="s">
        <v>27</v>
      </c>
      <c r="U684" s="1"/>
      <c r="V684" s="1"/>
      <c r="W684" s="1"/>
      <c r="X684" s="407">
        <v>97.64</v>
      </c>
      <c r="Y684" s="74"/>
      <c r="Z684" s="118" t="s">
        <v>85</v>
      </c>
      <c r="AA684" s="1"/>
      <c r="AB684" s="501"/>
      <c r="AC684" s="18">
        <v>48.658839685044249</v>
      </c>
      <c r="AD684" s="18">
        <v>50.093639678121818</v>
      </c>
      <c r="AE684" s="18">
        <v>0.63572959135810525</v>
      </c>
      <c r="AF684" s="18" t="s">
        <v>27</v>
      </c>
      <c r="AG684" s="18" t="s">
        <v>27</v>
      </c>
      <c r="AH684" s="18" t="s">
        <v>27</v>
      </c>
      <c r="AI684" s="18" t="s">
        <v>27</v>
      </c>
      <c r="AJ684" s="18">
        <v>6.0837606421509156E-2</v>
      </c>
      <c r="AK684" s="18" t="s">
        <v>27</v>
      </c>
      <c r="AL684" s="18" t="s">
        <v>27</v>
      </c>
      <c r="AM684" s="18">
        <v>0.55095343905430261</v>
      </c>
      <c r="AN684" s="18" t="s">
        <v>27</v>
      </c>
      <c r="AO684" s="18" t="s">
        <v>27</v>
      </c>
      <c r="AP684" s="18" t="s">
        <v>27</v>
      </c>
      <c r="AQ684" s="18" t="s">
        <v>27</v>
      </c>
      <c r="AR684" s="18">
        <v>99.999999999999972</v>
      </c>
      <c r="AS684" s="18"/>
      <c r="AT684" s="281" t="s">
        <v>134</v>
      </c>
      <c r="AU684" s="18" t="str">
        <f t="shared" si="75"/>
        <v>po</v>
      </c>
      <c r="AV684" s="44">
        <f t="shared" si="73"/>
        <v>0.97135764136331637</v>
      </c>
      <c r="AW684" s="86">
        <f t="shared" si="74"/>
        <v>0.97257211902579854</v>
      </c>
      <c r="AX684" s="62"/>
      <c r="AY684" s="62"/>
    </row>
    <row r="685" spans="1:51" x14ac:dyDescent="0.2">
      <c r="A685" s="434" t="s">
        <v>441</v>
      </c>
      <c r="B685" s="139" t="s">
        <v>451</v>
      </c>
      <c r="C685" s="3" t="s">
        <v>175</v>
      </c>
      <c r="D685" s="3" t="s">
        <v>522</v>
      </c>
      <c r="E685" s="1"/>
      <c r="F685" s="3" t="s">
        <v>391</v>
      </c>
      <c r="G685" s="188" t="s">
        <v>418</v>
      </c>
      <c r="H685" s="78">
        <v>62.29</v>
      </c>
      <c r="I685" s="78">
        <v>36.78</v>
      </c>
      <c r="J685" s="18">
        <v>0.05</v>
      </c>
      <c r="K685" s="18" t="s">
        <v>27</v>
      </c>
      <c r="L685" s="2"/>
      <c r="M685" s="18" t="s">
        <v>27</v>
      </c>
      <c r="N685" s="1"/>
      <c r="O685" s="18">
        <v>0.11</v>
      </c>
      <c r="P685" s="18" t="s">
        <v>27</v>
      </c>
      <c r="Q685" s="2"/>
      <c r="R685" s="18" t="s">
        <v>27</v>
      </c>
      <c r="S685" s="2"/>
      <c r="T685" s="18" t="s">
        <v>27</v>
      </c>
      <c r="U685" s="1"/>
      <c r="V685" s="1"/>
      <c r="W685" s="1"/>
      <c r="X685" s="407">
        <v>99.22999999999999</v>
      </c>
      <c r="Y685" s="74"/>
      <c r="Z685" s="118" t="s">
        <v>85</v>
      </c>
      <c r="AA685" s="1"/>
      <c r="AB685" s="501"/>
      <c r="AC685" s="18">
        <v>49.216670819631915</v>
      </c>
      <c r="AD685" s="18">
        <v>50.622075943962429</v>
      </c>
      <c r="AE685" s="18">
        <v>7.8557786434813648E-2</v>
      </c>
      <c r="AF685" s="18" t="s">
        <v>27</v>
      </c>
      <c r="AG685" s="18" t="s">
        <v>27</v>
      </c>
      <c r="AH685" s="18" t="s">
        <v>27</v>
      </c>
      <c r="AI685" s="18" t="s">
        <v>27</v>
      </c>
      <c r="AJ685" s="18">
        <v>8.2695449970825924E-2</v>
      </c>
      <c r="AK685" s="18" t="s">
        <v>27</v>
      </c>
      <c r="AL685" s="18" t="s">
        <v>27</v>
      </c>
      <c r="AM685" s="18" t="s">
        <v>27</v>
      </c>
      <c r="AN685" s="18" t="s">
        <v>27</v>
      </c>
      <c r="AO685" s="18" t="s">
        <v>27</v>
      </c>
      <c r="AP685" s="18" t="s">
        <v>27</v>
      </c>
      <c r="AQ685" s="18" t="s">
        <v>27</v>
      </c>
      <c r="AR685" s="18">
        <v>99.999999999999986</v>
      </c>
      <c r="AS685" s="18"/>
      <c r="AT685" s="281" t="s">
        <v>134</v>
      </c>
      <c r="AU685" s="18" t="str">
        <f t="shared" si="75"/>
        <v>po</v>
      </c>
      <c r="AV685" s="44">
        <f t="shared" si="73"/>
        <v>0.97223730757533</v>
      </c>
      <c r="AW685" s="86">
        <f t="shared" si="74"/>
        <v>0.97387089229955925</v>
      </c>
      <c r="AX685" s="62"/>
      <c r="AY685" s="62"/>
    </row>
    <row r="686" spans="1:51" x14ac:dyDescent="0.2">
      <c r="A686" s="434" t="s">
        <v>441</v>
      </c>
      <c r="B686" s="139" t="s">
        <v>451</v>
      </c>
      <c r="C686" s="3" t="s">
        <v>175</v>
      </c>
      <c r="D686" s="3" t="s">
        <v>522</v>
      </c>
      <c r="E686" s="1"/>
      <c r="F686" s="3" t="s">
        <v>399</v>
      </c>
      <c r="G686" s="188" t="s">
        <v>407</v>
      </c>
      <c r="H686" s="78">
        <v>62.42</v>
      </c>
      <c r="I686" s="78">
        <v>36.85</v>
      </c>
      <c r="J686" s="18">
        <v>0.06</v>
      </c>
      <c r="K686" s="18" t="s">
        <v>27</v>
      </c>
      <c r="L686" s="2"/>
      <c r="M686" s="18" t="s">
        <v>27</v>
      </c>
      <c r="N686" s="1"/>
      <c r="O686" s="18">
        <v>0.08</v>
      </c>
      <c r="P686" s="18" t="s">
        <v>27</v>
      </c>
      <c r="Q686" s="2"/>
      <c r="R686" s="18">
        <v>0.08</v>
      </c>
      <c r="S686" s="2"/>
      <c r="T686" s="18" t="s">
        <v>27</v>
      </c>
      <c r="U686" s="1"/>
      <c r="V686" s="1"/>
      <c r="W686" s="1"/>
      <c r="X686" s="407">
        <v>99.490000000000009</v>
      </c>
      <c r="Y686" s="74"/>
      <c r="Z686" s="118" t="s">
        <v>85</v>
      </c>
      <c r="AA686" s="1"/>
      <c r="AB686" s="501"/>
      <c r="AC686" s="18">
        <v>49.153513268999021</v>
      </c>
      <c r="AD686" s="18">
        <v>50.547841648423088</v>
      </c>
      <c r="AE686" s="18">
        <v>9.3952292496814402E-2</v>
      </c>
      <c r="AF686" s="18" t="s">
        <v>27</v>
      </c>
      <c r="AG686" s="18" t="s">
        <v>27</v>
      </c>
      <c r="AH686" s="18" t="s">
        <v>27</v>
      </c>
      <c r="AI686" s="18" t="s">
        <v>27</v>
      </c>
      <c r="AJ686" s="18">
        <v>5.9939872455404657E-2</v>
      </c>
      <c r="AK686" s="18" t="s">
        <v>27</v>
      </c>
      <c r="AL686" s="18" t="s">
        <v>27</v>
      </c>
      <c r="AM686" s="18">
        <v>0.14475291762566028</v>
      </c>
      <c r="AN686" s="18" t="s">
        <v>27</v>
      </c>
      <c r="AO686" s="18" t="s">
        <v>27</v>
      </c>
      <c r="AP686" s="18" t="s">
        <v>27</v>
      </c>
      <c r="AQ686" s="18" t="s">
        <v>27</v>
      </c>
      <c r="AR686" s="18">
        <v>99.999999999999986</v>
      </c>
      <c r="AS686" s="18"/>
      <c r="AT686" s="281" t="s">
        <v>134</v>
      </c>
      <c r="AU686" s="18" t="str">
        <f t="shared" si="75"/>
        <v>po</v>
      </c>
      <c r="AV686" s="44">
        <f t="shared" si="73"/>
        <v>0.97241566931537693</v>
      </c>
      <c r="AW686" s="86">
        <f t="shared" si="74"/>
        <v>0.97360147409953179</v>
      </c>
      <c r="AX686" s="62"/>
      <c r="AY686" s="62"/>
    </row>
    <row r="687" spans="1:51" x14ac:dyDescent="0.2">
      <c r="A687" s="434" t="s">
        <v>441</v>
      </c>
      <c r="B687" s="139" t="s">
        <v>451</v>
      </c>
      <c r="C687" s="3" t="s">
        <v>175</v>
      </c>
      <c r="D687" s="3" t="s">
        <v>522</v>
      </c>
      <c r="E687" s="1"/>
      <c r="F687" s="3" t="s">
        <v>391</v>
      </c>
      <c r="G687" s="188" t="s">
        <v>415</v>
      </c>
      <c r="H687" s="78">
        <v>62.38</v>
      </c>
      <c r="I687" s="78">
        <v>36.82</v>
      </c>
      <c r="J687" s="18">
        <v>0.09</v>
      </c>
      <c r="K687" s="18" t="s">
        <v>27</v>
      </c>
      <c r="L687" s="2"/>
      <c r="M687" s="18" t="s">
        <v>27</v>
      </c>
      <c r="N687" s="1"/>
      <c r="O687" s="18">
        <v>0.04</v>
      </c>
      <c r="P687" s="18" t="s">
        <v>27</v>
      </c>
      <c r="Q687" s="2"/>
      <c r="R687" s="18">
        <v>0.08</v>
      </c>
      <c r="S687" s="2"/>
      <c r="T687" s="18" t="s">
        <v>27</v>
      </c>
      <c r="U687" s="1"/>
      <c r="V687" s="1"/>
      <c r="W687" s="1"/>
      <c r="X687" s="407">
        <v>99.410000000000011</v>
      </c>
      <c r="Y687" s="74"/>
      <c r="Z687" s="118" t="s">
        <v>85</v>
      </c>
      <c r="AA687" s="1"/>
      <c r="AB687" s="501"/>
      <c r="AC687" s="18">
        <v>49.149363336617938</v>
      </c>
      <c r="AD687" s="18">
        <v>50.534809632230967</v>
      </c>
      <c r="AE687" s="18">
        <v>0.14100690051747869</v>
      </c>
      <c r="AF687" s="18" t="s">
        <v>27</v>
      </c>
      <c r="AG687" s="18" t="s">
        <v>27</v>
      </c>
      <c r="AH687" s="18" t="s">
        <v>27</v>
      </c>
      <c r="AI687" s="18" t="s">
        <v>27</v>
      </c>
      <c r="AJ687" s="18">
        <v>2.9986621960772213E-2</v>
      </c>
      <c r="AK687" s="18" t="s">
        <v>27</v>
      </c>
      <c r="AL687" s="18" t="s">
        <v>27</v>
      </c>
      <c r="AM687" s="18">
        <v>0.14483350867284295</v>
      </c>
      <c r="AN687" s="18" t="s">
        <v>27</v>
      </c>
      <c r="AO687" s="18" t="s">
        <v>27</v>
      </c>
      <c r="AP687" s="18" t="s">
        <v>27</v>
      </c>
      <c r="AQ687" s="18" t="s">
        <v>27</v>
      </c>
      <c r="AR687" s="18">
        <v>100.00000000000001</v>
      </c>
      <c r="AS687" s="18"/>
      <c r="AT687" s="281" t="s">
        <v>134</v>
      </c>
      <c r="AU687" s="18" t="str">
        <f t="shared" si="75"/>
        <v>po</v>
      </c>
      <c r="AV687" s="44">
        <f t="shared" si="73"/>
        <v>0.97258431750914531</v>
      </c>
      <c r="AW687" s="86">
        <f t="shared" si="74"/>
        <v>0.97317770298301975</v>
      </c>
      <c r="AX687" s="62"/>
      <c r="AY687" s="62"/>
    </row>
    <row r="688" spans="1:51" x14ac:dyDescent="0.2">
      <c r="A688" s="434" t="s">
        <v>441</v>
      </c>
      <c r="B688" s="139" t="s">
        <v>451</v>
      </c>
      <c r="C688" s="3" t="s">
        <v>175</v>
      </c>
      <c r="D688" s="3" t="s">
        <v>522</v>
      </c>
      <c r="E688" s="1"/>
      <c r="F688" s="3" t="s">
        <v>397</v>
      </c>
      <c r="G688" s="188" t="s">
        <v>403</v>
      </c>
      <c r="H688" s="78">
        <v>62.66</v>
      </c>
      <c r="I688" s="78">
        <v>36.97</v>
      </c>
      <c r="J688" s="18" t="s">
        <v>27</v>
      </c>
      <c r="K688" s="18" t="s">
        <v>27</v>
      </c>
      <c r="L688" s="2"/>
      <c r="M688" s="18" t="s">
        <v>27</v>
      </c>
      <c r="N688" s="1"/>
      <c r="O688" s="18">
        <v>0.4</v>
      </c>
      <c r="P688" s="18">
        <v>0.02</v>
      </c>
      <c r="Q688" s="2"/>
      <c r="R688" s="18" t="s">
        <v>27</v>
      </c>
      <c r="S688" s="2"/>
      <c r="T688" s="18" t="s">
        <v>27</v>
      </c>
      <c r="U688" s="1"/>
      <c r="V688" s="1"/>
      <c r="W688" s="1"/>
      <c r="X688" s="407">
        <v>100.05</v>
      </c>
      <c r="Y688" s="74"/>
      <c r="Z688" s="118" t="s">
        <v>85</v>
      </c>
      <c r="AA688" s="1"/>
      <c r="AB688" s="501"/>
      <c r="AC688" s="18">
        <v>49.160818087349604</v>
      </c>
      <c r="AD688" s="18">
        <v>50.525716996728818</v>
      </c>
      <c r="AE688" s="18" t="s">
        <v>27</v>
      </c>
      <c r="AF688" s="18" t="s">
        <v>27</v>
      </c>
      <c r="AG688" s="18" t="s">
        <v>27</v>
      </c>
      <c r="AH688" s="18" t="s">
        <v>27</v>
      </c>
      <c r="AI688" s="18" t="s">
        <v>27</v>
      </c>
      <c r="AJ688" s="18">
        <v>0.29859582379628669</v>
      </c>
      <c r="AK688" s="18">
        <v>1.4869092125299044E-2</v>
      </c>
      <c r="AL688" s="18" t="s">
        <v>27</v>
      </c>
      <c r="AM688" s="18" t="s">
        <v>27</v>
      </c>
      <c r="AN688" s="18" t="s">
        <v>27</v>
      </c>
      <c r="AO688" s="18" t="s">
        <v>27</v>
      </c>
      <c r="AP688" s="18" t="s">
        <v>27</v>
      </c>
      <c r="AQ688" s="18" t="s">
        <v>27</v>
      </c>
      <c r="AR688" s="18">
        <v>100.00000000000001</v>
      </c>
      <c r="AS688" s="18"/>
      <c r="AT688" s="281" t="s">
        <v>134</v>
      </c>
      <c r="AU688" s="18" t="str">
        <f t="shared" si="75"/>
        <v>po</v>
      </c>
      <c r="AV688" s="44">
        <f t="shared" si="73"/>
        <v>0.97298605560674023</v>
      </c>
      <c r="AW688" s="86">
        <f t="shared" si="74"/>
        <v>0.97919012225940893</v>
      </c>
      <c r="AX688" s="62"/>
      <c r="AY688" s="62"/>
    </row>
    <row r="689" spans="1:51" x14ac:dyDescent="0.2">
      <c r="A689" s="434" t="s">
        <v>441</v>
      </c>
      <c r="B689" s="139" t="s">
        <v>451</v>
      </c>
      <c r="C689" s="3" t="s">
        <v>175</v>
      </c>
      <c r="D689" s="3" t="s">
        <v>522</v>
      </c>
      <c r="E689" s="1"/>
      <c r="F689" s="3" t="s">
        <v>391</v>
      </c>
      <c r="G689" s="188" t="s">
        <v>440</v>
      </c>
      <c r="H689" s="78">
        <v>62.22</v>
      </c>
      <c r="I689" s="78">
        <v>36.71</v>
      </c>
      <c r="J689" s="18">
        <v>0.05</v>
      </c>
      <c r="K689" s="18" t="s">
        <v>27</v>
      </c>
      <c r="L689" s="2"/>
      <c r="M689" s="18" t="s">
        <v>27</v>
      </c>
      <c r="N689" s="1"/>
      <c r="O689" s="18">
        <v>0.04</v>
      </c>
      <c r="P689" s="18" t="s">
        <v>27</v>
      </c>
      <c r="Q689" s="2"/>
      <c r="R689" s="18">
        <v>0.02</v>
      </c>
      <c r="S689" s="2"/>
      <c r="T689" s="18" t="s">
        <v>27</v>
      </c>
      <c r="U689" s="1"/>
      <c r="V689" s="1"/>
      <c r="W689" s="1"/>
      <c r="X689" s="407">
        <v>99.04</v>
      </c>
      <c r="Y689" s="74"/>
      <c r="Z689" s="118" t="s">
        <v>85</v>
      </c>
      <c r="AA689" s="1"/>
      <c r="AB689" s="501"/>
      <c r="AC689" s="18">
        <v>49.244076053981559</v>
      </c>
      <c r="AD689" s="18">
        <v>50.610740877248382</v>
      </c>
      <c r="AE689" s="18">
        <v>7.8689959511263938E-2</v>
      </c>
      <c r="AF689" s="18" t="s">
        <v>27</v>
      </c>
      <c r="AG689" s="18" t="s">
        <v>27</v>
      </c>
      <c r="AH689" s="18" t="s">
        <v>27</v>
      </c>
      <c r="AI689" s="18" t="s">
        <v>27</v>
      </c>
      <c r="AJ689" s="18">
        <v>3.0121667143690248E-2</v>
      </c>
      <c r="AK689" s="18" t="s">
        <v>27</v>
      </c>
      <c r="AL689" s="18" t="s">
        <v>27</v>
      </c>
      <c r="AM689" s="18">
        <v>3.6371442115114158E-2</v>
      </c>
      <c r="AN689" s="18" t="s">
        <v>27</v>
      </c>
      <c r="AO689" s="18" t="s">
        <v>27</v>
      </c>
      <c r="AP689" s="18" t="s">
        <v>27</v>
      </c>
      <c r="AQ689" s="18" t="s">
        <v>27</v>
      </c>
      <c r="AR689" s="18">
        <v>100.00000000000001</v>
      </c>
      <c r="AS689" s="18"/>
      <c r="AT689" s="281" t="s">
        <v>134</v>
      </c>
      <c r="AU689" s="18" t="str">
        <f t="shared" si="75"/>
        <v>po</v>
      </c>
      <c r="AV689" s="44">
        <f t="shared" si="73"/>
        <v>0.97299654580079076</v>
      </c>
      <c r="AW689" s="86">
        <f t="shared" si="74"/>
        <v>0.97359170932974892</v>
      </c>
      <c r="AX689" s="62"/>
      <c r="AY689" s="62"/>
    </row>
    <row r="690" spans="1:51" x14ac:dyDescent="0.2">
      <c r="A690" s="434" t="s">
        <v>441</v>
      </c>
      <c r="B690" s="139" t="s">
        <v>451</v>
      </c>
      <c r="C690" s="3" t="s">
        <v>175</v>
      </c>
      <c r="D690" s="3" t="s">
        <v>522</v>
      </c>
      <c r="E690" s="1"/>
      <c r="F690" s="3" t="s">
        <v>394</v>
      </c>
      <c r="G690" s="188" t="s">
        <v>419</v>
      </c>
      <c r="H690" s="78">
        <v>62.55</v>
      </c>
      <c r="I690" s="78">
        <v>36.9</v>
      </c>
      <c r="J690" s="18" t="s">
        <v>27</v>
      </c>
      <c r="K690" s="18" t="s">
        <v>27</v>
      </c>
      <c r="L690" s="2"/>
      <c r="M690" s="18" t="s">
        <v>27</v>
      </c>
      <c r="N690" s="1"/>
      <c r="O690" s="18">
        <v>0.45</v>
      </c>
      <c r="P690" s="18">
        <v>0.02</v>
      </c>
      <c r="Q690" s="2"/>
      <c r="R690" s="18">
        <v>0.04</v>
      </c>
      <c r="S690" s="2"/>
      <c r="T690" s="18" t="s">
        <v>27</v>
      </c>
      <c r="U690" s="1"/>
      <c r="V690" s="1"/>
      <c r="W690" s="1"/>
      <c r="X690" s="407">
        <v>99.96</v>
      </c>
      <c r="Y690" s="74"/>
      <c r="Z690" s="118" t="s">
        <v>85</v>
      </c>
      <c r="AA690" s="1"/>
      <c r="AB690" s="501"/>
      <c r="AC690" s="18">
        <v>49.110137740721257</v>
      </c>
      <c r="AD690" s="18">
        <v>50.466655937357288</v>
      </c>
      <c r="AE690" s="18" t="s">
        <v>27</v>
      </c>
      <c r="AF690" s="18" t="s">
        <v>27</v>
      </c>
      <c r="AG690" s="18" t="s">
        <v>27</v>
      </c>
      <c r="AH690" s="18" t="s">
        <v>27</v>
      </c>
      <c r="AI690" s="18" t="s">
        <v>27</v>
      </c>
      <c r="AJ690" s="18">
        <v>0.33616413652021898</v>
      </c>
      <c r="AK690" s="18">
        <v>1.4879885165591675E-2</v>
      </c>
      <c r="AL690" s="18" t="s">
        <v>27</v>
      </c>
      <c r="AM690" s="18">
        <v>7.2162300235666083E-2</v>
      </c>
      <c r="AN690" s="18" t="s">
        <v>27</v>
      </c>
      <c r="AO690" s="18" t="s">
        <v>27</v>
      </c>
      <c r="AP690" s="18" t="s">
        <v>27</v>
      </c>
      <c r="AQ690" s="18" t="s">
        <v>27</v>
      </c>
      <c r="AR690" s="18">
        <v>100.00000000000003</v>
      </c>
      <c r="AS690" s="18"/>
      <c r="AT690" s="281" t="s">
        <v>134</v>
      </c>
      <c r="AU690" s="18" t="str">
        <f t="shared" si="75"/>
        <v>po</v>
      </c>
      <c r="AV690" s="44">
        <f t="shared" si="73"/>
        <v>0.97312050558055929</v>
      </c>
      <c r="AW690" s="86">
        <f t="shared" si="74"/>
        <v>0.98007646521698832</v>
      </c>
      <c r="AX690" s="62"/>
      <c r="AY690" s="62"/>
    </row>
    <row r="691" spans="1:51" x14ac:dyDescent="0.2">
      <c r="A691" s="434" t="s">
        <v>441</v>
      </c>
      <c r="B691" s="139" t="s">
        <v>451</v>
      </c>
      <c r="C691" s="3" t="s">
        <v>175</v>
      </c>
      <c r="D691" s="3" t="s">
        <v>522</v>
      </c>
      <c r="E691" s="1"/>
      <c r="F691" s="3" t="s">
        <v>399</v>
      </c>
      <c r="G691" s="188" t="s">
        <v>424</v>
      </c>
      <c r="H691" s="78">
        <v>62.03</v>
      </c>
      <c r="I691" s="78">
        <v>36.57</v>
      </c>
      <c r="J691" s="18">
        <v>0.22</v>
      </c>
      <c r="K691" s="18" t="s">
        <v>27</v>
      </c>
      <c r="L691" s="2"/>
      <c r="M691" s="18" t="s">
        <v>27</v>
      </c>
      <c r="N691" s="1"/>
      <c r="O691" s="18">
        <v>0.05</v>
      </c>
      <c r="P691" s="18" t="s">
        <v>27</v>
      </c>
      <c r="Q691" s="2"/>
      <c r="R691" s="18">
        <v>0.14000000000000001</v>
      </c>
      <c r="S691" s="2"/>
      <c r="T691" s="18" t="s">
        <v>27</v>
      </c>
      <c r="U691" s="1"/>
      <c r="V691" s="1"/>
      <c r="W691" s="1"/>
      <c r="X691" s="407">
        <v>99.009999999999991</v>
      </c>
      <c r="Y691" s="74"/>
      <c r="Z691" s="118" t="s">
        <v>85</v>
      </c>
      <c r="AA691" s="1"/>
      <c r="AB691" s="501"/>
      <c r="AC691" s="18">
        <v>49.020211067029649</v>
      </c>
      <c r="AD691" s="18">
        <v>50.342256697462858</v>
      </c>
      <c r="AE691" s="18">
        <v>0.34571753472937145</v>
      </c>
      <c r="AF691" s="18" t="s">
        <v>27</v>
      </c>
      <c r="AG691" s="18" t="s">
        <v>27</v>
      </c>
      <c r="AH691" s="18" t="s">
        <v>27</v>
      </c>
      <c r="AI691" s="18" t="s">
        <v>27</v>
      </c>
      <c r="AJ691" s="18">
        <v>3.75957217945663E-2</v>
      </c>
      <c r="AK691" s="18" t="s">
        <v>27</v>
      </c>
      <c r="AL691" s="18" t="s">
        <v>27</v>
      </c>
      <c r="AM691" s="18">
        <v>0.25421897898354812</v>
      </c>
      <c r="AN691" s="18" t="s">
        <v>27</v>
      </c>
      <c r="AO691" s="18" t="s">
        <v>27</v>
      </c>
      <c r="AP691" s="18" t="s">
        <v>27</v>
      </c>
      <c r="AQ691" s="18" t="s">
        <v>27</v>
      </c>
      <c r="AR691" s="18">
        <v>99.999999999999986</v>
      </c>
      <c r="AS691" s="18"/>
      <c r="AT691" s="281" t="s">
        <v>134</v>
      </c>
      <c r="AU691" s="18" t="str">
        <f t="shared" si="75"/>
        <v>po</v>
      </c>
      <c r="AV691" s="44">
        <f t="shared" si="73"/>
        <v>0.97373884849107617</v>
      </c>
      <c r="AW691" s="86">
        <f t="shared" si="74"/>
        <v>0.97448565096400663</v>
      </c>
      <c r="AX691" s="62"/>
      <c r="AY691" s="62"/>
    </row>
    <row r="692" spans="1:51" x14ac:dyDescent="0.2">
      <c r="A692" s="434" t="s">
        <v>441</v>
      </c>
      <c r="B692" s="139" t="s">
        <v>451</v>
      </c>
      <c r="C692" s="3" t="s">
        <v>175</v>
      </c>
      <c r="D692" s="3" t="s">
        <v>522</v>
      </c>
      <c r="E692" s="1"/>
      <c r="F692" s="3" t="s">
        <v>397</v>
      </c>
      <c r="G692" s="188" t="s">
        <v>419</v>
      </c>
      <c r="H692" s="78">
        <v>62.79</v>
      </c>
      <c r="I692" s="78">
        <v>37.01</v>
      </c>
      <c r="J692" s="18" t="s">
        <v>27</v>
      </c>
      <c r="K692" s="18" t="s">
        <v>27</v>
      </c>
      <c r="L692" s="2"/>
      <c r="M692" s="18" t="s">
        <v>27</v>
      </c>
      <c r="N692" s="1"/>
      <c r="O692" s="18">
        <v>0.18</v>
      </c>
      <c r="P692" s="18" t="s">
        <v>27</v>
      </c>
      <c r="Q692" s="2"/>
      <c r="R692" s="18" t="s">
        <v>27</v>
      </c>
      <c r="S692" s="2"/>
      <c r="T692" s="18" t="s">
        <v>27</v>
      </c>
      <c r="U692" s="1"/>
      <c r="V692" s="1"/>
      <c r="W692" s="1"/>
      <c r="X692" s="407">
        <v>99.98</v>
      </c>
      <c r="Y692" s="74"/>
      <c r="Z692" s="118" t="s">
        <v>85</v>
      </c>
      <c r="AA692" s="1"/>
      <c r="AB692" s="501"/>
      <c r="AC692" s="18">
        <v>49.273866903529047</v>
      </c>
      <c r="AD692" s="18">
        <v>50.591734821257639</v>
      </c>
      <c r="AE692" s="18" t="s">
        <v>27</v>
      </c>
      <c r="AF692" s="18" t="s">
        <v>27</v>
      </c>
      <c r="AG692" s="18" t="s">
        <v>27</v>
      </c>
      <c r="AH692" s="18" t="s">
        <v>27</v>
      </c>
      <c r="AI692" s="18" t="s">
        <v>27</v>
      </c>
      <c r="AJ692" s="18">
        <v>0.13439827521331038</v>
      </c>
      <c r="AK692" s="18" t="s">
        <v>27</v>
      </c>
      <c r="AL692" s="18" t="s">
        <v>27</v>
      </c>
      <c r="AM692" s="18" t="s">
        <v>27</v>
      </c>
      <c r="AN692" s="18" t="s">
        <v>27</v>
      </c>
      <c r="AO692" s="18" t="s">
        <v>27</v>
      </c>
      <c r="AP692" s="18" t="s">
        <v>27</v>
      </c>
      <c r="AQ692" s="18" t="s">
        <v>27</v>
      </c>
      <c r="AR692" s="18">
        <v>100</v>
      </c>
      <c r="AS692" s="18"/>
      <c r="AT692" s="281" t="s">
        <v>134</v>
      </c>
      <c r="AU692" s="18" t="str">
        <f t="shared" si="75"/>
        <v>po</v>
      </c>
      <c r="AV692" s="44">
        <f t="shared" si="73"/>
        <v>0.97395092454558707</v>
      </c>
      <c r="AW692" s="86">
        <f t="shared" si="74"/>
        <v>0.97660745086729039</v>
      </c>
      <c r="AX692" s="62"/>
      <c r="AY692" s="62"/>
    </row>
    <row r="693" spans="1:51" x14ac:dyDescent="0.2">
      <c r="A693" s="434" t="s">
        <v>441</v>
      </c>
      <c r="B693" s="139" t="s">
        <v>451</v>
      </c>
      <c r="C693" s="3" t="s">
        <v>175</v>
      </c>
      <c r="D693" s="3" t="s">
        <v>522</v>
      </c>
      <c r="E693" s="1"/>
      <c r="F693" s="3" t="s">
        <v>401</v>
      </c>
      <c r="G693" s="188" t="s">
        <v>419</v>
      </c>
      <c r="H693" s="78">
        <v>62.56</v>
      </c>
      <c r="I693" s="78">
        <v>36.869999999999997</v>
      </c>
      <c r="J693" s="18">
        <v>0.04</v>
      </c>
      <c r="K693" s="18" t="s">
        <v>27</v>
      </c>
      <c r="L693" s="2"/>
      <c r="M693" s="18" t="s">
        <v>27</v>
      </c>
      <c r="N693" s="1"/>
      <c r="O693" s="18">
        <v>0.36</v>
      </c>
      <c r="P693" s="18" t="s">
        <v>27</v>
      </c>
      <c r="Q693" s="2"/>
      <c r="R693" s="18">
        <v>0.05</v>
      </c>
      <c r="S693" s="2"/>
      <c r="T693" s="18" t="s">
        <v>27</v>
      </c>
      <c r="U693" s="1"/>
      <c r="V693" s="1"/>
      <c r="W693" s="1"/>
      <c r="X693" s="407">
        <v>99.88000000000001</v>
      </c>
      <c r="Y693" s="74"/>
      <c r="Z693" s="118" t="s">
        <v>85</v>
      </c>
      <c r="AA693" s="1"/>
      <c r="AB693" s="501"/>
      <c r="AC693" s="18">
        <v>49.135088618271389</v>
      </c>
      <c r="AD693" s="18">
        <v>50.443180902478055</v>
      </c>
      <c r="AE693" s="18">
        <v>6.2471268690443227E-2</v>
      </c>
      <c r="AF693" s="18" t="s">
        <v>27</v>
      </c>
      <c r="AG693" s="18" t="s">
        <v>27</v>
      </c>
      <c r="AH693" s="18" t="s">
        <v>27</v>
      </c>
      <c r="AI693" s="18" t="s">
        <v>27</v>
      </c>
      <c r="AJ693" s="18">
        <v>0.26902493277134515</v>
      </c>
      <c r="AK693" s="18" t="s">
        <v>27</v>
      </c>
      <c r="AL693" s="18" t="s">
        <v>27</v>
      </c>
      <c r="AM693" s="18">
        <v>9.0234277788759448E-2</v>
      </c>
      <c r="AN693" s="18" t="s">
        <v>27</v>
      </c>
      <c r="AO693" s="18" t="s">
        <v>27</v>
      </c>
      <c r="AP693" s="18" t="s">
        <v>27</v>
      </c>
      <c r="AQ693" s="18" t="s">
        <v>27</v>
      </c>
      <c r="AR693" s="18">
        <v>99.999999999999986</v>
      </c>
      <c r="AS693" s="18"/>
      <c r="AT693" s="281" t="s">
        <v>134</v>
      </c>
      <c r="AU693" s="18" t="str">
        <f t="shared" si="75"/>
        <v>po</v>
      </c>
      <c r="AV693" s="44">
        <f t="shared" si="73"/>
        <v>0.97406800560940821</v>
      </c>
      <c r="AW693" s="86">
        <f t="shared" si="74"/>
        <v>0.97940123257801381</v>
      </c>
      <c r="AX693" s="62"/>
      <c r="AY693" s="62"/>
    </row>
    <row r="694" spans="1:51" x14ac:dyDescent="0.2">
      <c r="A694" s="434" t="s">
        <v>441</v>
      </c>
      <c r="B694" s="139" t="s">
        <v>451</v>
      </c>
      <c r="C694" s="3" t="s">
        <v>175</v>
      </c>
      <c r="D694" s="3" t="s">
        <v>522</v>
      </c>
      <c r="E694" s="1"/>
      <c r="F694" s="3" t="s">
        <v>397</v>
      </c>
      <c r="G694" s="188" t="s">
        <v>430</v>
      </c>
      <c r="H694" s="78">
        <v>62.91</v>
      </c>
      <c r="I694" s="78">
        <v>37.07</v>
      </c>
      <c r="J694" s="18" t="s">
        <v>27</v>
      </c>
      <c r="K694" s="18" t="s">
        <v>27</v>
      </c>
      <c r="L694" s="2"/>
      <c r="M694" s="18" t="s">
        <v>27</v>
      </c>
      <c r="N694" s="1"/>
      <c r="O694" s="18">
        <v>0.12</v>
      </c>
      <c r="P694" s="18" t="s">
        <v>27</v>
      </c>
      <c r="Q694" s="2"/>
      <c r="R694" s="18" t="s">
        <v>27</v>
      </c>
      <c r="S694" s="2"/>
      <c r="T694" s="18" t="s">
        <v>27</v>
      </c>
      <c r="U694" s="1"/>
      <c r="V694" s="1"/>
      <c r="W694" s="1"/>
      <c r="X694" s="407">
        <v>100.1</v>
      </c>
      <c r="Y694" s="74"/>
      <c r="Z694" s="118" t="s">
        <v>85</v>
      </c>
      <c r="AA694" s="1"/>
      <c r="AB694" s="501"/>
      <c r="AC694" s="18">
        <v>49.303257250480044</v>
      </c>
      <c r="AD694" s="18">
        <v>50.607261466991261</v>
      </c>
      <c r="AE694" s="18" t="s">
        <v>27</v>
      </c>
      <c r="AF694" s="18" t="s">
        <v>27</v>
      </c>
      <c r="AG694" s="18" t="s">
        <v>27</v>
      </c>
      <c r="AH694" s="18" t="s">
        <v>27</v>
      </c>
      <c r="AI694" s="18" t="s">
        <v>27</v>
      </c>
      <c r="AJ694" s="18">
        <v>8.9481282528693015E-2</v>
      </c>
      <c r="AK694" s="18" t="s">
        <v>27</v>
      </c>
      <c r="AL694" s="18" t="s">
        <v>27</v>
      </c>
      <c r="AM694" s="18" t="s">
        <v>27</v>
      </c>
      <c r="AN694" s="18" t="s">
        <v>27</v>
      </c>
      <c r="AO694" s="18" t="s">
        <v>27</v>
      </c>
      <c r="AP694" s="18" t="s">
        <v>27</v>
      </c>
      <c r="AQ694" s="18" t="s">
        <v>27</v>
      </c>
      <c r="AR694" s="18">
        <v>100</v>
      </c>
      <c r="AS694" s="18"/>
      <c r="AT694" s="281" t="s">
        <v>134</v>
      </c>
      <c r="AU694" s="18" t="str">
        <f t="shared" si="75"/>
        <v>po</v>
      </c>
      <c r="AV694" s="44">
        <f t="shared" si="73"/>
        <v>0.97423286345257476</v>
      </c>
      <c r="AW694" s="86">
        <f t="shared" si="74"/>
        <v>0.97600101450313215</v>
      </c>
      <c r="AX694" s="62"/>
      <c r="AY694" s="62"/>
    </row>
    <row r="695" spans="1:51" x14ac:dyDescent="0.2">
      <c r="A695" s="434" t="s">
        <v>441</v>
      </c>
      <c r="B695" s="139" t="s">
        <v>451</v>
      </c>
      <c r="C695" s="3" t="s">
        <v>175</v>
      </c>
      <c r="D695" s="3" t="s">
        <v>522</v>
      </c>
      <c r="E695" s="1"/>
      <c r="F695" s="3" t="s">
        <v>392</v>
      </c>
      <c r="G695" s="188" t="s">
        <v>395</v>
      </c>
      <c r="H695" s="78">
        <v>62.25</v>
      </c>
      <c r="I695" s="78">
        <v>36.67</v>
      </c>
      <c r="J695" s="18">
        <v>0.08</v>
      </c>
      <c r="K695" s="18" t="s">
        <v>27</v>
      </c>
      <c r="L695" s="2"/>
      <c r="M695" s="18" t="s">
        <v>27</v>
      </c>
      <c r="N695" s="1"/>
      <c r="O695" s="18">
        <v>0.51</v>
      </c>
      <c r="P695" s="18">
        <v>0.02</v>
      </c>
      <c r="Q695" s="2"/>
      <c r="R695" s="18">
        <v>0.2</v>
      </c>
      <c r="S695" s="2"/>
      <c r="T695" s="18" t="s">
        <v>27</v>
      </c>
      <c r="U695" s="1"/>
      <c r="V695" s="1"/>
      <c r="W695" s="1"/>
      <c r="X695" s="407">
        <v>99.73</v>
      </c>
      <c r="Y695" s="74"/>
      <c r="Z695" s="118" t="s">
        <v>85</v>
      </c>
      <c r="AA695" s="1"/>
      <c r="AB695" s="501"/>
      <c r="AC695" s="18">
        <v>48.91947227274089</v>
      </c>
      <c r="AD695" s="18">
        <v>50.198141834146639</v>
      </c>
      <c r="AE695" s="18">
        <v>0.12501373351299927</v>
      </c>
      <c r="AF695" s="18" t="s">
        <v>27</v>
      </c>
      <c r="AG695" s="18" t="s">
        <v>27</v>
      </c>
      <c r="AH695" s="18" t="s">
        <v>27</v>
      </c>
      <c r="AI695" s="18" t="s">
        <v>27</v>
      </c>
      <c r="AJ695" s="18">
        <v>0.38133582798690457</v>
      </c>
      <c r="AK695" s="18">
        <v>1.4893547299386897E-2</v>
      </c>
      <c r="AL695" s="18" t="s">
        <v>27</v>
      </c>
      <c r="AM695" s="18">
        <v>0.3611427843131863</v>
      </c>
      <c r="AN695" s="18" t="s">
        <v>27</v>
      </c>
      <c r="AO695" s="18" t="s">
        <v>27</v>
      </c>
      <c r="AP695" s="18" t="s">
        <v>27</v>
      </c>
      <c r="AQ695" s="18" t="s">
        <v>27</v>
      </c>
      <c r="AR695" s="18">
        <v>100</v>
      </c>
      <c r="AS695" s="18"/>
      <c r="AT695" s="281" t="s">
        <v>134</v>
      </c>
      <c r="AU695" s="18" t="str">
        <f t="shared" si="75"/>
        <v>po</v>
      </c>
      <c r="AV695" s="44">
        <f t="shared" si="73"/>
        <v>0.97452755192352658</v>
      </c>
      <c r="AW695" s="86">
        <f t="shared" si="74"/>
        <v>0.98242085954027902</v>
      </c>
      <c r="AX695" s="62"/>
      <c r="AY695" s="62"/>
    </row>
    <row r="696" spans="1:51" x14ac:dyDescent="0.2">
      <c r="A696" s="434" t="s">
        <v>441</v>
      </c>
      <c r="B696" s="139" t="s">
        <v>451</v>
      </c>
      <c r="C696" s="3" t="s">
        <v>175</v>
      </c>
      <c r="D696" s="3" t="s">
        <v>522</v>
      </c>
      <c r="E696" s="1"/>
      <c r="F696" s="3" t="s">
        <v>397</v>
      </c>
      <c r="G696" s="188" t="s">
        <v>424</v>
      </c>
      <c r="H696" s="78">
        <v>62.33</v>
      </c>
      <c r="I696" s="78">
        <v>36.68</v>
      </c>
      <c r="J696" s="18">
        <v>0.06</v>
      </c>
      <c r="K696" s="18" t="s">
        <v>27</v>
      </c>
      <c r="L696" s="2"/>
      <c r="M696" s="18" t="s">
        <v>27</v>
      </c>
      <c r="N696" s="1"/>
      <c r="O696" s="18">
        <v>0.17</v>
      </c>
      <c r="P696" s="18" t="s">
        <v>27</v>
      </c>
      <c r="Q696" s="2"/>
      <c r="R696" s="18">
        <v>0.05</v>
      </c>
      <c r="S696" s="2"/>
      <c r="T696" s="18" t="s">
        <v>27</v>
      </c>
      <c r="U696" s="1"/>
      <c r="V696" s="1"/>
      <c r="W696" s="1"/>
      <c r="X696" s="407">
        <v>99.289999999999992</v>
      </c>
      <c r="Y696" s="74"/>
      <c r="Z696" s="118" t="s">
        <v>85</v>
      </c>
      <c r="AA696" s="1"/>
      <c r="AB696" s="501"/>
      <c r="AC696" s="18">
        <v>49.225846361096536</v>
      </c>
      <c r="AD696" s="18">
        <v>50.461448841963616</v>
      </c>
      <c r="AE696" s="18">
        <v>9.4226410293840671E-2</v>
      </c>
      <c r="AF696" s="18" t="s">
        <v>27</v>
      </c>
      <c r="AG696" s="18" t="s">
        <v>27</v>
      </c>
      <c r="AH696" s="18" t="s">
        <v>27</v>
      </c>
      <c r="AI696" s="18" t="s">
        <v>27</v>
      </c>
      <c r="AJ696" s="18">
        <v>0.12774385369214647</v>
      </c>
      <c r="AK696" s="18" t="s">
        <v>27</v>
      </c>
      <c r="AL696" s="18" t="s">
        <v>27</v>
      </c>
      <c r="AM696" s="18">
        <v>9.0734532953842359E-2</v>
      </c>
      <c r="AN696" s="18" t="s">
        <v>27</v>
      </c>
      <c r="AO696" s="18" t="s">
        <v>27</v>
      </c>
      <c r="AP696" s="18" t="s">
        <v>27</v>
      </c>
      <c r="AQ696" s="18" t="s">
        <v>27</v>
      </c>
      <c r="AR696" s="18">
        <v>100</v>
      </c>
      <c r="AS696" s="18"/>
      <c r="AT696" s="281" t="s">
        <v>134</v>
      </c>
      <c r="AU696" s="18" t="str">
        <f t="shared" si="75"/>
        <v>po</v>
      </c>
      <c r="AV696" s="44">
        <f t="shared" si="73"/>
        <v>0.97551393173951928</v>
      </c>
      <c r="AW696" s="86">
        <f t="shared" si="74"/>
        <v>0.97804544553121031</v>
      </c>
      <c r="AX696" s="62"/>
      <c r="AY696" s="62"/>
    </row>
    <row r="697" spans="1:51" x14ac:dyDescent="0.2">
      <c r="A697" s="434" t="s">
        <v>441</v>
      </c>
      <c r="B697" s="139" t="s">
        <v>451</v>
      </c>
      <c r="C697" s="3" t="s">
        <v>175</v>
      </c>
      <c r="D697" s="3" t="s">
        <v>522</v>
      </c>
      <c r="E697" s="1"/>
      <c r="F697" s="3" t="s">
        <v>399</v>
      </c>
      <c r="G697" s="188" t="s">
        <v>393</v>
      </c>
      <c r="H697" s="78">
        <v>62.79</v>
      </c>
      <c r="I697" s="78">
        <v>36.950000000000003</v>
      </c>
      <c r="J697" s="18" t="s">
        <v>27</v>
      </c>
      <c r="K697" s="18" t="s">
        <v>27</v>
      </c>
      <c r="L697" s="2"/>
      <c r="M697" s="18" t="s">
        <v>27</v>
      </c>
      <c r="N697" s="1"/>
      <c r="O697" s="18">
        <v>0.14000000000000001</v>
      </c>
      <c r="P697" s="18" t="s">
        <v>27</v>
      </c>
      <c r="Q697" s="2"/>
      <c r="R697" s="18" t="s">
        <v>27</v>
      </c>
      <c r="S697" s="2"/>
      <c r="T697" s="18" t="s">
        <v>27</v>
      </c>
      <c r="U697" s="1"/>
      <c r="V697" s="1"/>
      <c r="W697" s="1"/>
      <c r="X697" s="407">
        <v>99.88000000000001</v>
      </c>
      <c r="Y697" s="74"/>
      <c r="Z697" s="118" t="s">
        <v>85</v>
      </c>
      <c r="AA697" s="1"/>
      <c r="AB697" s="501"/>
      <c r="AC697" s="18">
        <v>49.329058605953911</v>
      </c>
      <c r="AD697" s="18">
        <v>50.566292315835895</v>
      </c>
      <c r="AE697" s="18" t="s">
        <v>27</v>
      </c>
      <c r="AF697" s="18" t="s">
        <v>27</v>
      </c>
      <c r="AG697" s="18" t="s">
        <v>27</v>
      </c>
      <c r="AH697" s="18" t="s">
        <v>27</v>
      </c>
      <c r="AI697" s="18" t="s">
        <v>27</v>
      </c>
      <c r="AJ697" s="18">
        <v>0.10464907821019552</v>
      </c>
      <c r="AK697" s="18" t="s">
        <v>27</v>
      </c>
      <c r="AL697" s="18" t="s">
        <v>27</v>
      </c>
      <c r="AM697" s="18" t="s">
        <v>27</v>
      </c>
      <c r="AN697" s="18" t="s">
        <v>27</v>
      </c>
      <c r="AO697" s="18" t="s">
        <v>27</v>
      </c>
      <c r="AP697" s="18" t="s">
        <v>27</v>
      </c>
      <c r="AQ697" s="18" t="s">
        <v>27</v>
      </c>
      <c r="AR697" s="18">
        <v>100</v>
      </c>
      <c r="AS697" s="18"/>
      <c r="AT697" s="281" t="s">
        <v>134</v>
      </c>
      <c r="AU697" s="18" t="str">
        <f t="shared" si="75"/>
        <v>po</v>
      </c>
      <c r="AV697" s="44">
        <f t="shared" si="73"/>
        <v>0.97553244160844832</v>
      </c>
      <c r="AW697" s="86">
        <f t="shared" si="74"/>
        <v>0.97760198385521935</v>
      </c>
      <c r="AX697" s="62"/>
      <c r="AY697" s="62"/>
    </row>
    <row r="698" spans="1:51" x14ac:dyDescent="0.2">
      <c r="A698" s="434" t="s">
        <v>441</v>
      </c>
      <c r="B698" s="139" t="s">
        <v>451</v>
      </c>
      <c r="C698" s="3" t="s">
        <v>175</v>
      </c>
      <c r="D698" s="3" t="s">
        <v>522</v>
      </c>
      <c r="E698" s="1"/>
      <c r="F698" s="3" t="s">
        <v>399</v>
      </c>
      <c r="G698" s="188" t="s">
        <v>411</v>
      </c>
      <c r="H698" s="78">
        <v>62.14</v>
      </c>
      <c r="I698" s="78">
        <v>36.56</v>
      </c>
      <c r="J698" s="18">
        <v>0.03</v>
      </c>
      <c r="K698" s="18" t="s">
        <v>27</v>
      </c>
      <c r="L698" s="2"/>
      <c r="M698" s="18" t="s">
        <v>27</v>
      </c>
      <c r="N698" s="1"/>
      <c r="O698" s="18">
        <v>0.32</v>
      </c>
      <c r="P698" s="18" t="s">
        <v>27</v>
      </c>
      <c r="Q698" s="2"/>
      <c r="R698" s="18">
        <v>0.02</v>
      </c>
      <c r="S698" s="2"/>
      <c r="T698" s="18" t="s">
        <v>27</v>
      </c>
      <c r="U698" s="1"/>
      <c r="V698" s="1"/>
      <c r="W698" s="1"/>
      <c r="X698" s="407">
        <v>99.07</v>
      </c>
      <c r="Y698" s="74"/>
      <c r="Z698" s="118" t="s">
        <v>85</v>
      </c>
      <c r="AA698" s="1"/>
      <c r="AB698" s="501"/>
      <c r="AC698" s="18">
        <v>49.225427097558452</v>
      </c>
      <c r="AD698" s="18">
        <v>50.44971937561494</v>
      </c>
      <c r="AE698" s="18">
        <v>4.7256856544197097E-2</v>
      </c>
      <c r="AF698" s="18" t="s">
        <v>27</v>
      </c>
      <c r="AG698" s="18" t="s">
        <v>27</v>
      </c>
      <c r="AH698" s="18" t="s">
        <v>27</v>
      </c>
      <c r="AI698" s="18" t="s">
        <v>27</v>
      </c>
      <c r="AJ698" s="18">
        <v>0.24119219477256046</v>
      </c>
      <c r="AK698" s="18" t="s">
        <v>27</v>
      </c>
      <c r="AL698" s="18" t="s">
        <v>27</v>
      </c>
      <c r="AM698" s="18">
        <v>3.6404475509853824E-2</v>
      </c>
      <c r="AN698" s="18" t="s">
        <v>27</v>
      </c>
      <c r="AO698" s="18" t="s">
        <v>27</v>
      </c>
      <c r="AP698" s="18" t="s">
        <v>27</v>
      </c>
      <c r="AQ698" s="18" t="s">
        <v>27</v>
      </c>
      <c r="AR698" s="18">
        <v>100</v>
      </c>
      <c r="AS698" s="18"/>
      <c r="AT698" s="281" t="s">
        <v>134</v>
      </c>
      <c r="AU698" s="18" t="str">
        <f t="shared" si="75"/>
        <v>po</v>
      </c>
      <c r="AV698" s="44">
        <f t="shared" si="73"/>
        <v>0.9757324263998135</v>
      </c>
      <c r="AW698" s="86">
        <f t="shared" si="74"/>
        <v>0.98051326953943152</v>
      </c>
      <c r="AX698" s="62"/>
      <c r="AY698" s="62"/>
    </row>
    <row r="699" spans="1:51" x14ac:dyDescent="0.2">
      <c r="A699" s="434" t="s">
        <v>441</v>
      </c>
      <c r="B699" s="139" t="s">
        <v>451</v>
      </c>
      <c r="C699" s="3" t="s">
        <v>175</v>
      </c>
      <c r="D699" s="3" t="s">
        <v>522</v>
      </c>
      <c r="E699" s="1"/>
      <c r="F699" s="3" t="s">
        <v>399</v>
      </c>
      <c r="G699" s="188" t="s">
        <v>425</v>
      </c>
      <c r="H699" s="78">
        <v>62.72</v>
      </c>
      <c r="I699" s="78">
        <v>36.9</v>
      </c>
      <c r="J699" s="18" t="s">
        <v>27</v>
      </c>
      <c r="K699" s="18" t="s">
        <v>27</v>
      </c>
      <c r="L699" s="2"/>
      <c r="M699" s="18" t="s">
        <v>27</v>
      </c>
      <c r="N699" s="1"/>
      <c r="O699" s="18">
        <v>0.15</v>
      </c>
      <c r="P699" s="18" t="s">
        <v>27</v>
      </c>
      <c r="Q699" s="2"/>
      <c r="R699" s="18" t="s">
        <v>27</v>
      </c>
      <c r="S699" s="2"/>
      <c r="T699" s="18" t="s">
        <v>27</v>
      </c>
      <c r="U699" s="1"/>
      <c r="V699" s="1"/>
      <c r="W699" s="1"/>
      <c r="X699" s="407">
        <v>99.77000000000001</v>
      </c>
      <c r="Y699" s="74"/>
      <c r="Z699" s="118" t="s">
        <v>85</v>
      </c>
      <c r="AA699" s="1"/>
      <c r="AB699" s="501"/>
      <c r="AC699" s="18">
        <v>49.331261737595177</v>
      </c>
      <c r="AD699" s="18">
        <v>50.556484098364848</v>
      </c>
      <c r="AE699" s="18" t="s">
        <v>27</v>
      </c>
      <c r="AF699" s="18" t="s">
        <v>27</v>
      </c>
      <c r="AG699" s="18" t="s">
        <v>27</v>
      </c>
      <c r="AH699" s="18" t="s">
        <v>27</v>
      </c>
      <c r="AI699" s="18" t="s">
        <v>27</v>
      </c>
      <c r="AJ699" s="18">
        <v>0.11225416403998656</v>
      </c>
      <c r="AK699" s="18" t="s">
        <v>27</v>
      </c>
      <c r="AL699" s="18" t="s">
        <v>27</v>
      </c>
      <c r="AM699" s="18" t="s">
        <v>27</v>
      </c>
      <c r="AN699" s="18" t="s">
        <v>27</v>
      </c>
      <c r="AO699" s="18" t="s">
        <v>27</v>
      </c>
      <c r="AP699" s="18" t="s">
        <v>27</v>
      </c>
      <c r="AQ699" s="18" t="s">
        <v>27</v>
      </c>
      <c r="AR699" s="18">
        <v>100.00000000000001</v>
      </c>
      <c r="AS699" s="18"/>
      <c r="AT699" s="281" t="s">
        <v>134</v>
      </c>
      <c r="AU699" s="18" t="str">
        <f t="shared" si="75"/>
        <v>po</v>
      </c>
      <c r="AV699" s="44">
        <f t="shared" si="73"/>
        <v>0.97576527753817244</v>
      </c>
      <c r="AW699" s="86">
        <f t="shared" si="74"/>
        <v>0.97798564879305605</v>
      </c>
      <c r="AX699" s="62"/>
      <c r="AY699" s="62"/>
    </row>
    <row r="700" spans="1:51" x14ac:dyDescent="0.2">
      <c r="A700" s="434" t="s">
        <v>441</v>
      </c>
      <c r="B700" s="139" t="s">
        <v>451</v>
      </c>
      <c r="C700" s="3" t="s">
        <v>175</v>
      </c>
      <c r="D700" s="3" t="s">
        <v>522</v>
      </c>
      <c r="E700" s="1"/>
      <c r="F700" s="3" t="s">
        <v>391</v>
      </c>
      <c r="G700" s="188" t="s">
        <v>419</v>
      </c>
      <c r="H700" s="78">
        <v>62.23</v>
      </c>
      <c r="I700" s="78">
        <v>36.61</v>
      </c>
      <c r="J700" s="18" t="s">
        <v>27</v>
      </c>
      <c r="K700" s="18" t="s">
        <v>27</v>
      </c>
      <c r="L700" s="2"/>
      <c r="M700" s="18" t="s">
        <v>27</v>
      </c>
      <c r="N700" s="1"/>
      <c r="O700" s="18">
        <v>0.09</v>
      </c>
      <c r="P700" s="18" t="s">
        <v>27</v>
      </c>
      <c r="Q700" s="2"/>
      <c r="R700" s="18" t="s">
        <v>27</v>
      </c>
      <c r="S700" s="2"/>
      <c r="T700" s="18" t="s">
        <v>27</v>
      </c>
      <c r="U700" s="1"/>
      <c r="V700" s="1"/>
      <c r="W700" s="1"/>
      <c r="X700" s="407">
        <v>98.93</v>
      </c>
      <c r="Y700" s="74"/>
      <c r="Z700" s="118" t="s">
        <v>85</v>
      </c>
      <c r="AA700" s="1"/>
      <c r="AB700" s="501"/>
      <c r="AC700" s="18">
        <v>49.354332283455982</v>
      </c>
      <c r="AD700" s="18">
        <v>50.577753137004756</v>
      </c>
      <c r="AE700" s="18" t="s">
        <v>27</v>
      </c>
      <c r="AF700" s="18" t="s">
        <v>27</v>
      </c>
      <c r="AG700" s="18" t="s">
        <v>27</v>
      </c>
      <c r="AH700" s="18" t="s">
        <v>27</v>
      </c>
      <c r="AI700" s="18" t="s">
        <v>27</v>
      </c>
      <c r="AJ700" s="18">
        <v>6.7914579539260209E-2</v>
      </c>
      <c r="AK700" s="18" t="s">
        <v>27</v>
      </c>
      <c r="AL700" s="18" t="s">
        <v>27</v>
      </c>
      <c r="AM700" s="18" t="s">
        <v>27</v>
      </c>
      <c r="AN700" s="18" t="s">
        <v>27</v>
      </c>
      <c r="AO700" s="18" t="s">
        <v>27</v>
      </c>
      <c r="AP700" s="18" t="s">
        <v>27</v>
      </c>
      <c r="AQ700" s="18" t="s">
        <v>27</v>
      </c>
      <c r="AR700" s="18">
        <v>100</v>
      </c>
      <c r="AS700" s="18"/>
      <c r="AT700" s="281" t="s">
        <v>134</v>
      </c>
      <c r="AU700" s="18" t="str">
        <f t="shared" si="75"/>
        <v>po</v>
      </c>
      <c r="AV700" s="44">
        <f t="shared" si="73"/>
        <v>0.97581108733251198</v>
      </c>
      <c r="AW700" s="86">
        <f t="shared" si="74"/>
        <v>0.97715386306545726</v>
      </c>
      <c r="AX700" s="62"/>
      <c r="AY700" s="62"/>
    </row>
    <row r="701" spans="1:51" x14ac:dyDescent="0.2">
      <c r="A701" s="434" t="s">
        <v>441</v>
      </c>
      <c r="B701" s="139" t="s">
        <v>451</v>
      </c>
      <c r="C701" s="3" t="s">
        <v>175</v>
      </c>
      <c r="D701" s="3" t="s">
        <v>522</v>
      </c>
      <c r="E701" s="1"/>
      <c r="F701" s="3" t="s">
        <v>399</v>
      </c>
      <c r="G701" s="188" t="s">
        <v>395</v>
      </c>
      <c r="H701" s="78">
        <v>62.23</v>
      </c>
      <c r="I701" s="78">
        <v>36.61</v>
      </c>
      <c r="J701" s="18">
        <v>0.03</v>
      </c>
      <c r="K701" s="18" t="s">
        <v>27</v>
      </c>
      <c r="L701" s="2"/>
      <c r="M701" s="18" t="s">
        <v>27</v>
      </c>
      <c r="N701" s="1"/>
      <c r="O701" s="18">
        <v>0.34</v>
      </c>
      <c r="P701" s="18" t="s">
        <v>27</v>
      </c>
      <c r="Q701" s="2"/>
      <c r="R701" s="18">
        <v>0.02</v>
      </c>
      <c r="S701" s="2"/>
      <c r="T701" s="18" t="s">
        <v>27</v>
      </c>
      <c r="U701" s="1"/>
      <c r="V701" s="1"/>
      <c r="W701" s="1"/>
      <c r="X701" s="407">
        <v>99.23</v>
      </c>
      <c r="Y701" s="74"/>
      <c r="Z701" s="118" t="s">
        <v>85</v>
      </c>
      <c r="AA701" s="1"/>
      <c r="AB701" s="501"/>
      <c r="AC701" s="18">
        <v>49.22025104737309</v>
      </c>
      <c r="AD701" s="18">
        <v>50.440348225517816</v>
      </c>
      <c r="AE701" s="18">
        <v>4.7183549551190612E-2</v>
      </c>
      <c r="AF701" s="18" t="s">
        <v>27</v>
      </c>
      <c r="AG701" s="18" t="s">
        <v>27</v>
      </c>
      <c r="AH701" s="18" t="s">
        <v>27</v>
      </c>
      <c r="AI701" s="18" t="s">
        <v>27</v>
      </c>
      <c r="AJ701" s="18">
        <v>0.25586917433221718</v>
      </c>
      <c r="AK701" s="18" t="s">
        <v>27</v>
      </c>
      <c r="AL701" s="18" t="s">
        <v>27</v>
      </c>
      <c r="AM701" s="18">
        <v>3.6348003225686779E-2</v>
      </c>
      <c r="AN701" s="18" t="s">
        <v>27</v>
      </c>
      <c r="AO701" s="18" t="s">
        <v>27</v>
      </c>
      <c r="AP701" s="18" t="s">
        <v>27</v>
      </c>
      <c r="AQ701" s="18" t="s">
        <v>27</v>
      </c>
      <c r="AR701" s="18">
        <v>100</v>
      </c>
      <c r="AS701" s="18"/>
      <c r="AT701" s="281" t="s">
        <v>134</v>
      </c>
      <c r="AU701" s="18" t="str">
        <f t="shared" si="75"/>
        <v>po</v>
      </c>
      <c r="AV701" s="44">
        <f t="shared" si="73"/>
        <v>0.97581108733251209</v>
      </c>
      <c r="AW701" s="86">
        <f t="shared" si="74"/>
        <v>0.98088379565697159</v>
      </c>
      <c r="AX701" s="62"/>
      <c r="AY701" s="62"/>
    </row>
    <row r="702" spans="1:51" x14ac:dyDescent="0.2">
      <c r="A702" s="434" t="s">
        <v>441</v>
      </c>
      <c r="B702" s="139" t="s">
        <v>451</v>
      </c>
      <c r="C702" s="3" t="s">
        <v>175</v>
      </c>
      <c r="D702" s="3" t="s">
        <v>522</v>
      </c>
      <c r="E702" s="1"/>
      <c r="F702" s="3" t="s">
        <v>391</v>
      </c>
      <c r="G702" s="188" t="s">
        <v>393</v>
      </c>
      <c r="H702" s="78">
        <v>62.04</v>
      </c>
      <c r="I702" s="78">
        <v>36.49</v>
      </c>
      <c r="J702" s="18">
        <v>0.04</v>
      </c>
      <c r="K702" s="18" t="s">
        <v>27</v>
      </c>
      <c r="L702" s="2"/>
      <c r="M702" s="18" t="s">
        <v>27</v>
      </c>
      <c r="N702" s="1"/>
      <c r="O702" s="18">
        <v>0.08</v>
      </c>
      <c r="P702" s="18" t="s">
        <v>27</v>
      </c>
      <c r="Q702" s="2"/>
      <c r="R702" s="18">
        <v>0.02</v>
      </c>
      <c r="S702" s="2"/>
      <c r="T702" s="18" t="s">
        <v>27</v>
      </c>
      <c r="U702" s="1"/>
      <c r="V702" s="1"/>
      <c r="W702" s="1"/>
      <c r="X702" s="407">
        <v>98.67</v>
      </c>
      <c r="Y702" s="74"/>
      <c r="Z702" s="118" t="s">
        <v>85</v>
      </c>
      <c r="AA702" s="1"/>
      <c r="AB702" s="501"/>
      <c r="AC702" s="18">
        <v>49.31434884436343</v>
      </c>
      <c r="AD702" s="18">
        <v>50.525393084777939</v>
      </c>
      <c r="AE702" s="18">
        <v>6.3224708558617129E-2</v>
      </c>
      <c r="AF702" s="18" t="s">
        <v>27</v>
      </c>
      <c r="AG702" s="18" t="s">
        <v>27</v>
      </c>
      <c r="AH702" s="18" t="s">
        <v>27</v>
      </c>
      <c r="AI702" s="18" t="s">
        <v>27</v>
      </c>
      <c r="AJ702" s="18">
        <v>6.0504340016431284E-2</v>
      </c>
      <c r="AK702" s="18" t="s">
        <v>27</v>
      </c>
      <c r="AL702" s="18" t="s">
        <v>27</v>
      </c>
      <c r="AM702" s="18">
        <v>3.6529022283578912E-2</v>
      </c>
      <c r="AN702" s="18" t="s">
        <v>27</v>
      </c>
      <c r="AO702" s="18" t="s">
        <v>27</v>
      </c>
      <c r="AP702" s="18" t="s">
        <v>27</v>
      </c>
      <c r="AQ702" s="18" t="s">
        <v>27</v>
      </c>
      <c r="AR702" s="18">
        <v>100</v>
      </c>
      <c r="AS702" s="18"/>
      <c r="AT702" s="281" t="s">
        <v>134</v>
      </c>
      <c r="AU702" s="18" t="str">
        <f t="shared" si="75"/>
        <v>po</v>
      </c>
      <c r="AV702" s="44">
        <f t="shared" si="73"/>
        <v>0.97603097835612151</v>
      </c>
      <c r="AW702" s="86">
        <f t="shared" si="74"/>
        <v>0.97722848195426093</v>
      </c>
      <c r="AX702" s="62"/>
      <c r="AY702" s="62"/>
    </row>
    <row r="703" spans="1:51" x14ac:dyDescent="0.2">
      <c r="A703" s="434" t="s">
        <v>441</v>
      </c>
      <c r="B703" s="139" t="s">
        <v>451</v>
      </c>
      <c r="C703" s="3" t="s">
        <v>175</v>
      </c>
      <c r="D703" s="3" t="s">
        <v>522</v>
      </c>
      <c r="E703" s="1"/>
      <c r="F703" s="3" t="s">
        <v>401</v>
      </c>
      <c r="G703" s="188" t="s">
        <v>420</v>
      </c>
      <c r="H703" s="78">
        <v>62.76</v>
      </c>
      <c r="I703" s="78">
        <v>36.9</v>
      </c>
      <c r="J703" s="18">
        <v>0.04</v>
      </c>
      <c r="K703" s="18" t="s">
        <v>27</v>
      </c>
      <c r="L703" s="2"/>
      <c r="M703" s="18" t="s">
        <v>27</v>
      </c>
      <c r="N703" s="1"/>
      <c r="O703" s="18">
        <v>7.0000000000000007E-2</v>
      </c>
      <c r="P703" s="18" t="s">
        <v>27</v>
      </c>
      <c r="Q703" s="2"/>
      <c r="R703" s="18">
        <v>0.04</v>
      </c>
      <c r="S703" s="2"/>
      <c r="T703" s="18" t="s">
        <v>27</v>
      </c>
      <c r="U703" s="1"/>
      <c r="V703" s="1"/>
      <c r="W703" s="1"/>
      <c r="X703" s="407">
        <v>99.81</v>
      </c>
      <c r="Y703" s="74"/>
      <c r="Z703" s="118" t="s">
        <v>85</v>
      </c>
      <c r="AA703" s="1"/>
      <c r="AB703" s="501"/>
      <c r="AC703" s="18">
        <v>49.310235309727858</v>
      </c>
      <c r="AD703" s="18">
        <v>50.502727073002639</v>
      </c>
      <c r="AE703" s="18">
        <v>6.2494163936120076E-2</v>
      </c>
      <c r="AF703" s="18" t="s">
        <v>27</v>
      </c>
      <c r="AG703" s="18" t="s">
        <v>27</v>
      </c>
      <c r="AH703" s="18" t="s">
        <v>27</v>
      </c>
      <c r="AI703" s="18" t="s">
        <v>27</v>
      </c>
      <c r="AJ703" s="18">
        <v>5.2329574960191333E-2</v>
      </c>
      <c r="AK703" s="18" t="s">
        <v>27</v>
      </c>
      <c r="AL703" s="18" t="s">
        <v>27</v>
      </c>
      <c r="AM703" s="18">
        <v>7.2213878373189447E-2</v>
      </c>
      <c r="AN703" s="18" t="s">
        <v>27</v>
      </c>
      <c r="AO703" s="18" t="s">
        <v>27</v>
      </c>
      <c r="AP703" s="18" t="s">
        <v>27</v>
      </c>
      <c r="AQ703" s="18" t="s">
        <v>27</v>
      </c>
      <c r="AR703" s="18">
        <v>100</v>
      </c>
      <c r="AS703" s="18"/>
      <c r="AT703" s="281" t="s">
        <v>134</v>
      </c>
      <c r="AU703" s="18" t="str">
        <f t="shared" si="75"/>
        <v>po</v>
      </c>
      <c r="AV703" s="44">
        <f t="shared" si="73"/>
        <v>0.97638757682231669</v>
      </c>
      <c r="AW703" s="86">
        <f t="shared" si="74"/>
        <v>0.9774237500745957</v>
      </c>
      <c r="AX703" s="62"/>
      <c r="AY703" s="62"/>
    </row>
    <row r="704" spans="1:51" x14ac:dyDescent="0.2">
      <c r="A704" s="434" t="s">
        <v>441</v>
      </c>
      <c r="B704" s="139" t="s">
        <v>451</v>
      </c>
      <c r="C704" s="3" t="s">
        <v>175</v>
      </c>
      <c r="D704" s="3" t="s">
        <v>522</v>
      </c>
      <c r="E704" s="1"/>
      <c r="F704" s="3" t="s">
        <v>391</v>
      </c>
      <c r="G704" s="188" t="s">
        <v>426</v>
      </c>
      <c r="H704" s="78">
        <v>62.32</v>
      </c>
      <c r="I704" s="78">
        <v>36.64</v>
      </c>
      <c r="J704" s="18" t="s">
        <v>27</v>
      </c>
      <c r="K704" s="18" t="s">
        <v>27</v>
      </c>
      <c r="L704" s="2"/>
      <c r="M704" s="18" t="s">
        <v>27</v>
      </c>
      <c r="N704" s="1"/>
      <c r="O704" s="18">
        <v>0.11</v>
      </c>
      <c r="P704" s="18" t="s">
        <v>27</v>
      </c>
      <c r="Q704" s="2"/>
      <c r="R704" s="18" t="s">
        <v>27</v>
      </c>
      <c r="S704" s="2"/>
      <c r="T704" s="18" t="s">
        <v>27</v>
      </c>
      <c r="U704" s="1"/>
      <c r="V704" s="1"/>
      <c r="W704" s="1"/>
      <c r="X704" s="407">
        <v>99.070000000000007</v>
      </c>
      <c r="Y704" s="74"/>
      <c r="Z704" s="118" t="s">
        <v>85</v>
      </c>
      <c r="AA704" s="1"/>
      <c r="AB704" s="501"/>
      <c r="AC704" s="18">
        <v>49.362567971928819</v>
      </c>
      <c r="AD704" s="18">
        <v>50.554531363435018</v>
      </c>
      <c r="AE704" s="18" t="s">
        <v>27</v>
      </c>
      <c r="AF704" s="18" t="s">
        <v>27</v>
      </c>
      <c r="AG704" s="18" t="s">
        <v>27</v>
      </c>
      <c r="AH704" s="18" t="s">
        <v>27</v>
      </c>
      <c r="AI704" s="18" t="s">
        <v>27</v>
      </c>
      <c r="AJ704" s="18">
        <v>8.2900664636150881E-2</v>
      </c>
      <c r="AK704" s="18" t="s">
        <v>27</v>
      </c>
      <c r="AL704" s="18" t="s">
        <v>27</v>
      </c>
      <c r="AM704" s="18" t="s">
        <v>27</v>
      </c>
      <c r="AN704" s="18" t="s">
        <v>27</v>
      </c>
      <c r="AO704" s="18" t="s">
        <v>27</v>
      </c>
      <c r="AP704" s="18" t="s">
        <v>27</v>
      </c>
      <c r="AQ704" s="18" t="s">
        <v>27</v>
      </c>
      <c r="AR704" s="18">
        <v>100</v>
      </c>
      <c r="AS704" s="18"/>
      <c r="AT704" s="281" t="s">
        <v>134</v>
      </c>
      <c r="AU704" s="18" t="str">
        <f t="shared" si="75"/>
        <v>po</v>
      </c>
      <c r="AV704" s="44">
        <f t="shared" si="73"/>
        <v>0.97642222448988381</v>
      </c>
      <c r="AW704" s="86">
        <f t="shared" si="74"/>
        <v>0.97806205107714217</v>
      </c>
      <c r="AX704" s="62"/>
      <c r="AY704" s="62"/>
    </row>
    <row r="705" spans="1:51" x14ac:dyDescent="0.2">
      <c r="A705" s="434" t="s">
        <v>441</v>
      </c>
      <c r="B705" s="139" t="s">
        <v>451</v>
      </c>
      <c r="C705" s="3" t="s">
        <v>175</v>
      </c>
      <c r="D705" s="3" t="s">
        <v>522</v>
      </c>
      <c r="E705" s="1"/>
      <c r="F705" s="3" t="s">
        <v>399</v>
      </c>
      <c r="G705" s="188" t="s">
        <v>432</v>
      </c>
      <c r="H705" s="78">
        <v>62.73</v>
      </c>
      <c r="I705" s="78">
        <v>36.880000000000003</v>
      </c>
      <c r="J705" s="18">
        <v>0.06</v>
      </c>
      <c r="K705" s="18" t="s">
        <v>27</v>
      </c>
      <c r="L705" s="2"/>
      <c r="M705" s="18" t="s">
        <v>27</v>
      </c>
      <c r="N705" s="1"/>
      <c r="O705" s="18">
        <v>0.13</v>
      </c>
      <c r="P705" s="18" t="s">
        <v>27</v>
      </c>
      <c r="Q705" s="2"/>
      <c r="R705" s="18">
        <v>0.05</v>
      </c>
      <c r="S705" s="2"/>
      <c r="T705" s="18" t="s">
        <v>27</v>
      </c>
      <c r="U705" s="1"/>
      <c r="V705" s="1"/>
      <c r="W705" s="1"/>
      <c r="X705" s="407">
        <v>99.85</v>
      </c>
      <c r="Y705" s="74"/>
      <c r="Z705" s="118" t="s">
        <v>85</v>
      </c>
      <c r="AA705" s="1"/>
      <c r="AB705" s="501"/>
      <c r="AC705" s="18">
        <v>49.265376457233629</v>
      </c>
      <c r="AD705" s="18">
        <v>50.453552905588964</v>
      </c>
      <c r="AE705" s="18">
        <v>9.3700756998465959E-2</v>
      </c>
      <c r="AF705" s="18" t="s">
        <v>27</v>
      </c>
      <c r="AG705" s="18" t="s">
        <v>27</v>
      </c>
      <c r="AH705" s="18" t="s">
        <v>27</v>
      </c>
      <c r="AI705" s="18" t="s">
        <v>27</v>
      </c>
      <c r="AJ705" s="18">
        <v>9.71415206652535E-2</v>
      </c>
      <c r="AK705" s="18" t="s">
        <v>27</v>
      </c>
      <c r="AL705" s="18" t="s">
        <v>27</v>
      </c>
      <c r="AM705" s="18">
        <v>9.0228359513691792E-2</v>
      </c>
      <c r="AN705" s="18" t="s">
        <v>27</v>
      </c>
      <c r="AO705" s="18" t="s">
        <v>27</v>
      </c>
      <c r="AP705" s="18" t="s">
        <v>27</v>
      </c>
      <c r="AQ705" s="18" t="s">
        <v>27</v>
      </c>
      <c r="AR705" s="18">
        <v>100</v>
      </c>
      <c r="AS705" s="18"/>
      <c r="AT705" s="281" t="s">
        <v>134</v>
      </c>
      <c r="AU705" s="18" t="str">
        <f t="shared" si="75"/>
        <v>po</v>
      </c>
      <c r="AV705" s="44">
        <f t="shared" si="73"/>
        <v>0.97645009360235335</v>
      </c>
      <c r="AW705" s="86">
        <f t="shared" si="74"/>
        <v>0.97837545891502076</v>
      </c>
      <c r="AX705" s="62"/>
      <c r="AY705" s="62"/>
    </row>
    <row r="706" spans="1:51" x14ac:dyDescent="0.2">
      <c r="A706" s="434" t="s">
        <v>441</v>
      </c>
      <c r="B706" s="139" t="s">
        <v>451</v>
      </c>
      <c r="C706" s="3" t="s">
        <v>175</v>
      </c>
      <c r="D706" s="3" t="s">
        <v>522</v>
      </c>
      <c r="E706" s="1"/>
      <c r="F706" s="3" t="s">
        <v>401</v>
      </c>
      <c r="G706" s="188" t="s">
        <v>244</v>
      </c>
      <c r="H706" s="78">
        <v>62.44</v>
      </c>
      <c r="I706" s="78">
        <v>36.700000000000003</v>
      </c>
      <c r="J706" s="18">
        <v>0.05</v>
      </c>
      <c r="K706" s="18" t="s">
        <v>27</v>
      </c>
      <c r="L706" s="2"/>
      <c r="M706" s="18" t="s">
        <v>27</v>
      </c>
      <c r="N706" s="1"/>
      <c r="O706" s="18">
        <v>0.35</v>
      </c>
      <c r="P706" s="18" t="s">
        <v>27</v>
      </c>
      <c r="Q706" s="2"/>
      <c r="R706" s="18">
        <v>0.09</v>
      </c>
      <c r="S706" s="2"/>
      <c r="T706" s="18" t="s">
        <v>27</v>
      </c>
      <c r="U706" s="1"/>
      <c r="V706" s="1"/>
      <c r="W706" s="1"/>
      <c r="X706" s="407">
        <v>99.63</v>
      </c>
      <c r="Y706" s="74"/>
      <c r="Z706" s="118" t="s">
        <v>85</v>
      </c>
      <c r="AA706" s="1"/>
      <c r="AB706" s="501"/>
      <c r="AC706" s="18">
        <v>49.162023977013817</v>
      </c>
      <c r="AD706" s="18">
        <v>50.33467257756282</v>
      </c>
      <c r="AE706" s="18">
        <v>7.8282050896943581E-2</v>
      </c>
      <c r="AF706" s="18" t="s">
        <v>27</v>
      </c>
      <c r="AG706" s="18" t="s">
        <v>27</v>
      </c>
      <c r="AH706" s="18" t="s">
        <v>27</v>
      </c>
      <c r="AI706" s="18" t="s">
        <v>27</v>
      </c>
      <c r="AJ706" s="18">
        <v>0.26219833612856541</v>
      </c>
      <c r="AK706" s="18" t="s">
        <v>27</v>
      </c>
      <c r="AL706" s="18" t="s">
        <v>27</v>
      </c>
      <c r="AM706" s="18">
        <v>0.16282305839785935</v>
      </c>
      <c r="AN706" s="18" t="s">
        <v>27</v>
      </c>
      <c r="AO706" s="18" t="s">
        <v>27</v>
      </c>
      <c r="AP706" s="18" t="s">
        <v>27</v>
      </c>
      <c r="AQ706" s="18" t="s">
        <v>27</v>
      </c>
      <c r="AR706" s="18">
        <v>100</v>
      </c>
      <c r="AS706" s="18"/>
      <c r="AT706" s="281" t="s">
        <v>134</v>
      </c>
      <c r="AU706" s="18" t="str">
        <f t="shared" ref="AU706:AU741" si="76">Z706</f>
        <v>po</v>
      </c>
      <c r="AV706" s="44">
        <f t="shared" ref="AV706:AV741" si="77">AC706/AD706</f>
        <v>0.97670296556032987</v>
      </c>
      <c r="AW706" s="86">
        <f t="shared" ref="AW706:AW741" si="78">SUM(AC706,AJ706,AK706,AL706,AO706,AG706)/AD706</f>
        <v>0.98191206542532905</v>
      </c>
      <c r="AX706" s="62"/>
      <c r="AY706" s="62"/>
    </row>
    <row r="707" spans="1:51" x14ac:dyDescent="0.2">
      <c r="A707" s="434" t="s">
        <v>441</v>
      </c>
      <c r="B707" s="139" t="s">
        <v>451</v>
      </c>
      <c r="C707" s="3" t="s">
        <v>175</v>
      </c>
      <c r="D707" s="3" t="s">
        <v>522</v>
      </c>
      <c r="E707" s="1"/>
      <c r="F707" s="3" t="s">
        <v>436</v>
      </c>
      <c r="G707" s="188" t="s">
        <v>403</v>
      </c>
      <c r="H707" s="78">
        <v>63.02</v>
      </c>
      <c r="I707" s="78">
        <v>36.950000000000003</v>
      </c>
      <c r="J707" s="18" t="s">
        <v>27</v>
      </c>
      <c r="K707" s="18" t="s">
        <v>27</v>
      </c>
      <c r="L707" s="2"/>
      <c r="M707" s="18" t="s">
        <v>27</v>
      </c>
      <c r="N707" s="1"/>
      <c r="O707" s="18">
        <v>0.08</v>
      </c>
      <c r="P707" s="18" t="s">
        <v>27</v>
      </c>
      <c r="Q707" s="2"/>
      <c r="R707" s="18">
        <v>0.02</v>
      </c>
      <c r="S707" s="2"/>
      <c r="T707" s="18" t="s">
        <v>27</v>
      </c>
      <c r="U707" s="1"/>
      <c r="V707" s="1"/>
      <c r="W707" s="1"/>
      <c r="X707" s="407">
        <v>100.07</v>
      </c>
      <c r="Y707" s="74"/>
      <c r="Z707" s="118" t="s">
        <v>85</v>
      </c>
      <c r="AA707" s="1"/>
      <c r="AB707" s="501"/>
      <c r="AC707" s="18">
        <v>49.424767029644897</v>
      </c>
      <c r="AD707" s="18">
        <v>50.479494651176502</v>
      </c>
      <c r="AE707" s="18" t="s">
        <v>27</v>
      </c>
      <c r="AF707" s="18" t="s">
        <v>27</v>
      </c>
      <c r="AG707" s="18" t="s">
        <v>27</v>
      </c>
      <c r="AH707" s="18" t="s">
        <v>27</v>
      </c>
      <c r="AI707" s="18" t="s">
        <v>27</v>
      </c>
      <c r="AJ707" s="18">
        <v>5.9696826729292482E-2</v>
      </c>
      <c r="AK707" s="18" t="s">
        <v>27</v>
      </c>
      <c r="AL707" s="18" t="s">
        <v>27</v>
      </c>
      <c r="AM707" s="18">
        <v>3.6041492449319604E-2</v>
      </c>
      <c r="AN707" s="18" t="s">
        <v>27</v>
      </c>
      <c r="AO707" s="18" t="s">
        <v>27</v>
      </c>
      <c r="AP707" s="18" t="s">
        <v>27</v>
      </c>
      <c r="AQ707" s="18" t="s">
        <v>27</v>
      </c>
      <c r="AR707" s="18">
        <v>100.00000000000001</v>
      </c>
      <c r="AS707" s="18"/>
      <c r="AT707" s="281" t="s">
        <v>134</v>
      </c>
      <c r="AU707" s="18" t="str">
        <f t="shared" si="76"/>
        <v>po</v>
      </c>
      <c r="AV707" s="44">
        <f t="shared" si="77"/>
        <v>0.97910582051543926</v>
      </c>
      <c r="AW707" s="86">
        <f t="shared" si="78"/>
        <v>0.98028841608502271</v>
      </c>
      <c r="AX707" s="62"/>
      <c r="AY707" s="62"/>
    </row>
    <row r="708" spans="1:51" x14ac:dyDescent="0.2">
      <c r="A708" s="434" t="s">
        <v>441</v>
      </c>
      <c r="B708" s="139" t="s">
        <v>451</v>
      </c>
      <c r="C708" s="3" t="s">
        <v>175</v>
      </c>
      <c r="D708" s="3" t="s">
        <v>522</v>
      </c>
      <c r="E708" s="1"/>
      <c r="F708" s="3" t="s">
        <v>394</v>
      </c>
      <c r="G708" s="188" t="s">
        <v>430</v>
      </c>
      <c r="H708" s="78">
        <v>62.51</v>
      </c>
      <c r="I708" s="78">
        <v>36.64</v>
      </c>
      <c r="J708" s="18" t="s">
        <v>27</v>
      </c>
      <c r="K708" s="18" t="s">
        <v>27</v>
      </c>
      <c r="L708" s="2"/>
      <c r="M708" s="18" t="s">
        <v>27</v>
      </c>
      <c r="N708" s="1"/>
      <c r="O708" s="18">
        <v>0.1</v>
      </c>
      <c r="P708" s="18" t="s">
        <v>27</v>
      </c>
      <c r="Q708" s="2"/>
      <c r="R708" s="18">
        <v>0.02</v>
      </c>
      <c r="S708" s="2"/>
      <c r="T708" s="18" t="s">
        <v>27</v>
      </c>
      <c r="U708" s="1"/>
      <c r="V708" s="1"/>
      <c r="W708" s="1"/>
      <c r="X708" s="407">
        <v>99.27</v>
      </c>
      <c r="Y708" s="74"/>
      <c r="Z708" s="118" t="s">
        <v>85</v>
      </c>
      <c r="AA708" s="1"/>
      <c r="AB708" s="501"/>
      <c r="AC708" s="18">
        <v>49.424416137854422</v>
      </c>
      <c r="AD708" s="18">
        <v>50.464019266591443</v>
      </c>
      <c r="AE708" s="18" t="s">
        <v>27</v>
      </c>
      <c r="AF708" s="18" t="s">
        <v>27</v>
      </c>
      <c r="AG708" s="18" t="s">
        <v>27</v>
      </c>
      <c r="AH708" s="18" t="s">
        <v>27</v>
      </c>
      <c r="AI708" s="18" t="s">
        <v>27</v>
      </c>
      <c r="AJ708" s="18">
        <v>7.5229309539343883E-2</v>
      </c>
      <c r="AK708" s="18" t="s">
        <v>27</v>
      </c>
      <c r="AL708" s="18" t="s">
        <v>27</v>
      </c>
      <c r="AM708" s="18">
        <v>3.6335286014783787E-2</v>
      </c>
      <c r="AN708" s="18" t="s">
        <v>27</v>
      </c>
      <c r="AO708" s="18" t="s">
        <v>27</v>
      </c>
      <c r="AP708" s="18" t="s">
        <v>27</v>
      </c>
      <c r="AQ708" s="18" t="s">
        <v>27</v>
      </c>
      <c r="AR708" s="18">
        <v>99.999999999999986</v>
      </c>
      <c r="AS708" s="18"/>
      <c r="AT708" s="281" t="s">
        <v>134</v>
      </c>
      <c r="AU708" s="18" t="str">
        <f t="shared" si="76"/>
        <v>po</v>
      </c>
      <c r="AV708" s="44">
        <f t="shared" si="77"/>
        <v>0.97939912151576747</v>
      </c>
      <c r="AW708" s="86">
        <f t="shared" si="78"/>
        <v>0.98088987295872965</v>
      </c>
      <c r="AX708" s="62"/>
      <c r="AY708" s="62"/>
    </row>
    <row r="709" spans="1:51" x14ac:dyDescent="0.2">
      <c r="A709" s="434" t="s">
        <v>441</v>
      </c>
      <c r="B709" s="139" t="s">
        <v>451</v>
      </c>
      <c r="C709" s="3" t="s">
        <v>175</v>
      </c>
      <c r="D709" s="3" t="s">
        <v>522</v>
      </c>
      <c r="E709" s="1"/>
      <c r="F709" s="3" t="s">
        <v>391</v>
      </c>
      <c r="G709" s="188" t="s">
        <v>409</v>
      </c>
      <c r="H709" s="78">
        <v>61.57</v>
      </c>
      <c r="I709" s="78">
        <v>36.07</v>
      </c>
      <c r="J709" s="18">
        <v>0.03</v>
      </c>
      <c r="K709" s="18" t="s">
        <v>27</v>
      </c>
      <c r="L709" s="2"/>
      <c r="M709" s="18" t="s">
        <v>27</v>
      </c>
      <c r="N709" s="1"/>
      <c r="O709" s="18">
        <v>0.73</v>
      </c>
      <c r="P709" s="18">
        <v>0.02</v>
      </c>
      <c r="Q709" s="2"/>
      <c r="R709" s="18" t="s">
        <v>27</v>
      </c>
      <c r="S709" s="2"/>
      <c r="T709" s="18" t="s">
        <v>27</v>
      </c>
      <c r="U709" s="1"/>
      <c r="V709" s="1"/>
      <c r="W709" s="1"/>
      <c r="X709" s="407">
        <v>98.42</v>
      </c>
      <c r="Y709" s="74"/>
      <c r="Z709" s="118" t="s">
        <v>85</v>
      </c>
      <c r="AA709" s="1"/>
      <c r="AB709" s="501"/>
      <c r="AC709" s="18">
        <v>49.187091038957874</v>
      </c>
      <c r="AD709" s="18">
        <v>50.195230319129877</v>
      </c>
      <c r="AE709" s="18">
        <v>4.7657205286226099E-2</v>
      </c>
      <c r="AF709" s="18" t="s">
        <v>27</v>
      </c>
      <c r="AG709" s="18" t="s">
        <v>27</v>
      </c>
      <c r="AH709" s="18" t="s">
        <v>27</v>
      </c>
      <c r="AI709" s="18" t="s">
        <v>27</v>
      </c>
      <c r="AJ709" s="18">
        <v>0.55488102346465573</v>
      </c>
      <c r="AK709" s="18">
        <v>1.5140413161368263E-2</v>
      </c>
      <c r="AL709" s="18" t="s">
        <v>27</v>
      </c>
      <c r="AM709" s="18" t="s">
        <v>27</v>
      </c>
      <c r="AN709" s="18" t="s">
        <v>27</v>
      </c>
      <c r="AO709" s="18" t="s">
        <v>27</v>
      </c>
      <c r="AP709" s="18" t="s">
        <v>27</v>
      </c>
      <c r="AQ709" s="18" t="s">
        <v>27</v>
      </c>
      <c r="AR709" s="18">
        <v>100</v>
      </c>
      <c r="AS709" s="18"/>
      <c r="AT709" s="281" t="s">
        <v>134</v>
      </c>
      <c r="AU709" s="18" t="str">
        <f t="shared" si="76"/>
        <v>po</v>
      </c>
      <c r="AV709" s="44">
        <f t="shared" si="77"/>
        <v>0.9799156359326876</v>
      </c>
      <c r="AW709" s="86">
        <f t="shared" si="78"/>
        <v>0.99127172361277105</v>
      </c>
      <c r="AX709" s="62"/>
      <c r="AY709" s="62"/>
    </row>
    <row r="710" spans="1:51" x14ac:dyDescent="0.2">
      <c r="A710" s="434" t="s">
        <v>441</v>
      </c>
      <c r="B710" s="139" t="s">
        <v>451</v>
      </c>
      <c r="C710" s="3" t="s">
        <v>175</v>
      </c>
      <c r="D710" s="3" t="s">
        <v>522</v>
      </c>
      <c r="E710" s="1"/>
      <c r="F710" s="3" t="s">
        <v>436</v>
      </c>
      <c r="G710" s="188" t="s">
        <v>431</v>
      </c>
      <c r="H710" s="78">
        <v>62.46</v>
      </c>
      <c r="I710" s="78">
        <v>36.58</v>
      </c>
      <c r="J710" s="18">
        <v>0.06</v>
      </c>
      <c r="K710" s="18" t="s">
        <v>27</v>
      </c>
      <c r="L710" s="2"/>
      <c r="M710" s="18" t="s">
        <v>27</v>
      </c>
      <c r="N710" s="1"/>
      <c r="O710" s="18">
        <v>0.2</v>
      </c>
      <c r="P710" s="18" t="s">
        <v>27</v>
      </c>
      <c r="Q710" s="2"/>
      <c r="R710" s="18">
        <v>0.1</v>
      </c>
      <c r="S710" s="2"/>
      <c r="T710" s="18" t="s">
        <v>27</v>
      </c>
      <c r="U710" s="1"/>
      <c r="V710" s="1"/>
      <c r="W710" s="1"/>
      <c r="X710" s="407">
        <v>99.399999999999991</v>
      </c>
      <c r="Y710" s="74"/>
      <c r="Z710" s="118" t="s">
        <v>85</v>
      </c>
      <c r="AA710" s="1"/>
      <c r="AB710" s="501"/>
      <c r="AC710" s="18">
        <v>49.289884690867474</v>
      </c>
      <c r="AD710" s="18">
        <v>50.284466546235215</v>
      </c>
      <c r="AE710" s="18">
        <v>9.415261866936224E-2</v>
      </c>
      <c r="AF710" s="18" t="s">
        <v>27</v>
      </c>
      <c r="AG710" s="18" t="s">
        <v>27</v>
      </c>
      <c r="AH710" s="18" t="s">
        <v>27</v>
      </c>
      <c r="AI710" s="18" t="s">
        <v>27</v>
      </c>
      <c r="AJ710" s="18">
        <v>0.15016919237429135</v>
      </c>
      <c r="AK710" s="18" t="s">
        <v>27</v>
      </c>
      <c r="AL710" s="18" t="s">
        <v>27</v>
      </c>
      <c r="AM710" s="18">
        <v>0.18132695185362968</v>
      </c>
      <c r="AN710" s="18" t="s">
        <v>27</v>
      </c>
      <c r="AO710" s="18" t="s">
        <v>27</v>
      </c>
      <c r="AP710" s="18" t="s">
        <v>27</v>
      </c>
      <c r="AQ710" s="18" t="s">
        <v>27</v>
      </c>
      <c r="AR710" s="18">
        <v>99.999999999999986</v>
      </c>
      <c r="AS710" s="18"/>
      <c r="AT710" s="281" t="s">
        <v>134</v>
      </c>
      <c r="AU710" s="18" t="str">
        <f t="shared" si="76"/>
        <v>po</v>
      </c>
      <c r="AV710" s="44">
        <f t="shared" si="77"/>
        <v>0.98022089277902058</v>
      </c>
      <c r="AW710" s="86">
        <f t="shared" si="78"/>
        <v>0.98320728604693397</v>
      </c>
      <c r="AX710" s="62"/>
      <c r="AY710" s="62"/>
    </row>
    <row r="711" spans="1:51" x14ac:dyDescent="0.2">
      <c r="A711" s="434" t="s">
        <v>441</v>
      </c>
      <c r="B711" s="139" t="s">
        <v>451</v>
      </c>
      <c r="C711" s="3" t="s">
        <v>175</v>
      </c>
      <c r="D711" s="3" t="s">
        <v>522</v>
      </c>
      <c r="E711" s="1"/>
      <c r="F711" s="3" t="s">
        <v>401</v>
      </c>
      <c r="G711" s="188" t="s">
        <v>418</v>
      </c>
      <c r="H711" s="78">
        <v>62.86</v>
      </c>
      <c r="I711" s="78">
        <v>36.81</v>
      </c>
      <c r="J711" s="18">
        <v>0.06</v>
      </c>
      <c r="K711" s="18" t="s">
        <v>27</v>
      </c>
      <c r="L711" s="2"/>
      <c r="M711" s="18" t="s">
        <v>27</v>
      </c>
      <c r="N711" s="1"/>
      <c r="O711" s="18">
        <v>0.09</v>
      </c>
      <c r="P711" s="18" t="s">
        <v>27</v>
      </c>
      <c r="Q711" s="2"/>
      <c r="R711" s="18">
        <v>0.04</v>
      </c>
      <c r="S711" s="2"/>
      <c r="T711" s="18" t="s">
        <v>27</v>
      </c>
      <c r="U711" s="1"/>
      <c r="V711" s="1"/>
      <c r="W711" s="1"/>
      <c r="X711" s="407">
        <v>99.860000000000014</v>
      </c>
      <c r="Y711" s="74"/>
      <c r="Z711" s="118" t="s">
        <v>85</v>
      </c>
      <c r="AA711" s="1"/>
      <c r="AB711" s="501"/>
      <c r="AC711" s="18">
        <v>49.388019304118096</v>
      </c>
      <c r="AD711" s="18">
        <v>50.378748399150098</v>
      </c>
      <c r="AE711" s="18">
        <v>9.3739754942202894E-2</v>
      </c>
      <c r="AF711" s="18" t="s">
        <v>27</v>
      </c>
      <c r="AG711" s="18" t="s">
        <v>27</v>
      </c>
      <c r="AH711" s="18" t="s">
        <v>27</v>
      </c>
      <c r="AI711" s="18" t="s">
        <v>27</v>
      </c>
      <c r="AJ711" s="18">
        <v>6.7279811983889826E-2</v>
      </c>
      <c r="AK711" s="18" t="s">
        <v>27</v>
      </c>
      <c r="AL711" s="18" t="s">
        <v>27</v>
      </c>
      <c r="AM711" s="18">
        <v>7.2212729805706227E-2</v>
      </c>
      <c r="AN711" s="18" t="s">
        <v>27</v>
      </c>
      <c r="AO711" s="18" t="s">
        <v>27</v>
      </c>
      <c r="AP711" s="18" t="s">
        <v>27</v>
      </c>
      <c r="AQ711" s="18" t="s">
        <v>27</v>
      </c>
      <c r="AR711" s="18">
        <v>100</v>
      </c>
      <c r="AS711" s="18"/>
      <c r="AT711" s="281" t="s">
        <v>134</v>
      </c>
      <c r="AU711" s="18" t="str">
        <f t="shared" si="76"/>
        <v>po</v>
      </c>
      <c r="AV711" s="44">
        <f t="shared" si="77"/>
        <v>0.98033438450708488</v>
      </c>
      <c r="AW711" s="86">
        <f t="shared" si="78"/>
        <v>0.98166986452835947</v>
      </c>
      <c r="AX711" s="62"/>
      <c r="AY711" s="62"/>
    </row>
    <row r="712" spans="1:51" x14ac:dyDescent="0.2">
      <c r="A712" s="434" t="s">
        <v>441</v>
      </c>
      <c r="B712" s="139" t="s">
        <v>451</v>
      </c>
      <c r="C712" s="3" t="s">
        <v>175</v>
      </c>
      <c r="D712" s="3" t="s">
        <v>522</v>
      </c>
      <c r="E712" s="1"/>
      <c r="F712" s="3" t="s">
        <v>391</v>
      </c>
      <c r="G712" s="188" t="s">
        <v>427</v>
      </c>
      <c r="H712" s="78">
        <v>62.32</v>
      </c>
      <c r="I712" s="78">
        <v>36.479999999999997</v>
      </c>
      <c r="J712" s="18" t="s">
        <v>27</v>
      </c>
      <c r="K712" s="18" t="s">
        <v>27</v>
      </c>
      <c r="L712" s="2"/>
      <c r="M712" s="18" t="s">
        <v>27</v>
      </c>
      <c r="N712" s="1"/>
      <c r="O712" s="18">
        <v>0.24</v>
      </c>
      <c r="P712" s="18" t="s">
        <v>27</v>
      </c>
      <c r="Q712" s="2"/>
      <c r="R712" s="18" t="s">
        <v>27</v>
      </c>
      <c r="S712" s="2"/>
      <c r="T712" s="18" t="s">
        <v>27</v>
      </c>
      <c r="U712" s="1"/>
      <c r="V712" s="1"/>
      <c r="W712" s="1"/>
      <c r="X712" s="407">
        <v>99.039999999999992</v>
      </c>
      <c r="Y712" s="74"/>
      <c r="Z712" s="118" t="s">
        <v>85</v>
      </c>
      <c r="AA712" s="1"/>
      <c r="AB712" s="501"/>
      <c r="AC712" s="18">
        <v>49.423254110004976</v>
      </c>
      <c r="AD712" s="18">
        <v>50.395649346637164</v>
      </c>
      <c r="AE712" s="18" t="s">
        <v>27</v>
      </c>
      <c r="AF712" s="18" t="s">
        <v>27</v>
      </c>
      <c r="AG712" s="18" t="s">
        <v>27</v>
      </c>
      <c r="AH712" s="18" t="s">
        <v>27</v>
      </c>
      <c r="AI712" s="18" t="s">
        <v>27</v>
      </c>
      <c r="AJ712" s="18">
        <v>0.1810965433578563</v>
      </c>
      <c r="AK712" s="18" t="s">
        <v>27</v>
      </c>
      <c r="AL712" s="18" t="s">
        <v>27</v>
      </c>
      <c r="AM712" s="18" t="s">
        <v>27</v>
      </c>
      <c r="AN712" s="18" t="s">
        <v>27</v>
      </c>
      <c r="AO712" s="18" t="s">
        <v>27</v>
      </c>
      <c r="AP712" s="18" t="s">
        <v>27</v>
      </c>
      <c r="AQ712" s="18" t="s">
        <v>27</v>
      </c>
      <c r="AR712" s="18">
        <v>100</v>
      </c>
      <c r="AS712" s="18"/>
      <c r="AT712" s="281" t="s">
        <v>134</v>
      </c>
      <c r="AU712" s="18" t="str">
        <f t="shared" si="76"/>
        <v>po</v>
      </c>
      <c r="AV712" s="44">
        <f t="shared" si="77"/>
        <v>0.98070477810606727</v>
      </c>
      <c r="AW712" s="86">
        <f t="shared" si="78"/>
        <v>0.98429827368962874</v>
      </c>
      <c r="AX712" s="62"/>
      <c r="AY712" s="62"/>
    </row>
    <row r="713" spans="1:51" x14ac:dyDescent="0.2">
      <c r="A713" s="434" t="s">
        <v>441</v>
      </c>
      <c r="B713" s="139" t="s">
        <v>451</v>
      </c>
      <c r="C713" s="3" t="s">
        <v>175</v>
      </c>
      <c r="D713" s="3" t="s">
        <v>522</v>
      </c>
      <c r="E713" s="1"/>
      <c r="F713" s="3" t="s">
        <v>394</v>
      </c>
      <c r="G713" s="188" t="s">
        <v>433</v>
      </c>
      <c r="H713" s="78">
        <v>62.97</v>
      </c>
      <c r="I713" s="78">
        <v>36.83</v>
      </c>
      <c r="J713" s="18" t="s">
        <v>27</v>
      </c>
      <c r="K713" s="18" t="s">
        <v>27</v>
      </c>
      <c r="L713" s="2"/>
      <c r="M713" s="18" t="s">
        <v>27</v>
      </c>
      <c r="N713" s="1"/>
      <c r="O713" s="18">
        <v>0.05</v>
      </c>
      <c r="P713" s="18" t="s">
        <v>27</v>
      </c>
      <c r="Q713" s="2"/>
      <c r="R713" s="18" t="s">
        <v>27</v>
      </c>
      <c r="S713" s="2"/>
      <c r="T713" s="18" t="s">
        <v>27</v>
      </c>
      <c r="U713" s="1"/>
      <c r="V713" s="1"/>
      <c r="W713" s="1"/>
      <c r="X713" s="407">
        <v>99.85</v>
      </c>
      <c r="Y713" s="74"/>
      <c r="Z713" s="118" t="s">
        <v>85</v>
      </c>
      <c r="AA713" s="1"/>
      <c r="AB713" s="501"/>
      <c r="AC713" s="18">
        <v>49.515075094480984</v>
      </c>
      <c r="AD713" s="18">
        <v>50.447516535933403</v>
      </c>
      <c r="AE713" s="18" t="s">
        <v>27</v>
      </c>
      <c r="AF713" s="18" t="s">
        <v>27</v>
      </c>
      <c r="AG713" s="18" t="s">
        <v>27</v>
      </c>
      <c r="AH713" s="18" t="s">
        <v>27</v>
      </c>
      <c r="AI713" s="18" t="s">
        <v>27</v>
      </c>
      <c r="AJ713" s="18">
        <v>3.7408369585630832E-2</v>
      </c>
      <c r="AK713" s="18" t="s">
        <v>27</v>
      </c>
      <c r="AL713" s="18" t="s">
        <v>27</v>
      </c>
      <c r="AM713" s="18" t="s">
        <v>27</v>
      </c>
      <c r="AN713" s="18" t="s">
        <v>27</v>
      </c>
      <c r="AO713" s="18" t="s">
        <v>27</v>
      </c>
      <c r="AP713" s="18" t="s">
        <v>27</v>
      </c>
      <c r="AQ713" s="18" t="s">
        <v>27</v>
      </c>
      <c r="AR713" s="18">
        <v>100.00000000000001</v>
      </c>
      <c r="AS713" s="18"/>
      <c r="AT713" s="281" t="s">
        <v>134</v>
      </c>
      <c r="AU713" s="18" t="str">
        <f t="shared" si="76"/>
        <v>po</v>
      </c>
      <c r="AV713" s="44">
        <f t="shared" si="77"/>
        <v>0.98151660368081262</v>
      </c>
      <c r="AW713" s="86">
        <f t="shared" si="78"/>
        <v>0.98225813412976914</v>
      </c>
      <c r="AX713" s="62"/>
      <c r="AY713" s="62"/>
    </row>
    <row r="714" spans="1:51" x14ac:dyDescent="0.2">
      <c r="A714" s="434" t="s">
        <v>441</v>
      </c>
      <c r="B714" s="139" t="s">
        <v>451</v>
      </c>
      <c r="C714" s="3" t="s">
        <v>175</v>
      </c>
      <c r="D714" s="3" t="s">
        <v>522</v>
      </c>
      <c r="E714" s="1"/>
      <c r="F714" s="3" t="s">
        <v>391</v>
      </c>
      <c r="G714" s="188" t="s">
        <v>425</v>
      </c>
      <c r="H714" s="78">
        <v>62.41</v>
      </c>
      <c r="I714" s="78">
        <v>36.5</v>
      </c>
      <c r="J714" s="18" t="s">
        <v>27</v>
      </c>
      <c r="K714" s="18" t="s">
        <v>27</v>
      </c>
      <c r="L714" s="2"/>
      <c r="M714" s="18" t="s">
        <v>27</v>
      </c>
      <c r="N714" s="1"/>
      <c r="O714" s="18">
        <v>0.12</v>
      </c>
      <c r="P714" s="18" t="s">
        <v>27</v>
      </c>
      <c r="Q714" s="2"/>
      <c r="R714" s="18">
        <v>0.02</v>
      </c>
      <c r="S714" s="2"/>
      <c r="T714" s="18" t="s">
        <v>27</v>
      </c>
      <c r="U714" s="1"/>
      <c r="V714" s="1"/>
      <c r="W714" s="1"/>
      <c r="X714" s="407">
        <v>99.05</v>
      </c>
      <c r="Y714" s="74"/>
      <c r="Z714" s="118" t="s">
        <v>85</v>
      </c>
      <c r="AA714" s="1"/>
      <c r="AB714" s="501"/>
      <c r="AC714" s="18">
        <v>49.472415459952614</v>
      </c>
      <c r="AD714" s="18">
        <v>50.40064805690686</v>
      </c>
      <c r="AE714" s="18" t="s">
        <v>27</v>
      </c>
      <c r="AF714" s="18" t="s">
        <v>27</v>
      </c>
      <c r="AG714" s="18" t="s">
        <v>27</v>
      </c>
      <c r="AH714" s="18" t="s">
        <v>27</v>
      </c>
      <c r="AI714" s="18" t="s">
        <v>27</v>
      </c>
      <c r="AJ714" s="18">
        <v>9.0507632687909137E-2</v>
      </c>
      <c r="AK714" s="18" t="s">
        <v>27</v>
      </c>
      <c r="AL714" s="18" t="s">
        <v>27</v>
      </c>
      <c r="AM714" s="18">
        <v>3.6428850452631438E-2</v>
      </c>
      <c r="AN714" s="18" t="s">
        <v>27</v>
      </c>
      <c r="AO714" s="18" t="s">
        <v>27</v>
      </c>
      <c r="AP714" s="18" t="s">
        <v>27</v>
      </c>
      <c r="AQ714" s="18" t="s">
        <v>27</v>
      </c>
      <c r="AR714" s="18">
        <v>100.00000000000001</v>
      </c>
      <c r="AS714" s="18"/>
      <c r="AT714" s="281" t="s">
        <v>134</v>
      </c>
      <c r="AU714" s="18" t="str">
        <f t="shared" si="76"/>
        <v>po</v>
      </c>
      <c r="AV714" s="44">
        <f t="shared" si="77"/>
        <v>0.98158292338014808</v>
      </c>
      <c r="AW714" s="86">
        <f t="shared" si="78"/>
        <v>0.98337868665259087</v>
      </c>
      <c r="AX714" s="62"/>
      <c r="AY714" s="62"/>
    </row>
    <row r="715" spans="1:51" x14ac:dyDescent="0.2">
      <c r="A715" s="434" t="s">
        <v>441</v>
      </c>
      <c r="B715" s="139" t="s">
        <v>451</v>
      </c>
      <c r="C715" s="3" t="s">
        <v>175</v>
      </c>
      <c r="D715" s="3" t="s">
        <v>522</v>
      </c>
      <c r="E715" s="1"/>
      <c r="F715" s="3" t="s">
        <v>392</v>
      </c>
      <c r="G715" s="188" t="s">
        <v>244</v>
      </c>
      <c r="H715" s="78">
        <v>62.77</v>
      </c>
      <c r="I715" s="78">
        <v>36.71</v>
      </c>
      <c r="J715" s="18" t="s">
        <v>27</v>
      </c>
      <c r="K715" s="18" t="s">
        <v>27</v>
      </c>
      <c r="L715" s="2"/>
      <c r="M715" s="18" t="s">
        <v>27</v>
      </c>
      <c r="N715" s="1"/>
      <c r="O715" s="18">
        <v>0.17</v>
      </c>
      <c r="P715" s="18" t="s">
        <v>27</v>
      </c>
      <c r="Q715" s="2"/>
      <c r="R715" s="18">
        <v>0.05</v>
      </c>
      <c r="S715" s="2"/>
      <c r="T715" s="18" t="s">
        <v>27</v>
      </c>
      <c r="U715" s="1"/>
      <c r="V715" s="1"/>
      <c r="W715" s="1"/>
      <c r="X715" s="407">
        <v>99.7</v>
      </c>
      <c r="Y715" s="74"/>
      <c r="Z715" s="118" t="s">
        <v>85</v>
      </c>
      <c r="AA715" s="1"/>
      <c r="AB715" s="501"/>
      <c r="AC715" s="18">
        <v>49.427756809976181</v>
      </c>
      <c r="AD715" s="18">
        <v>50.354406420597911</v>
      </c>
      <c r="AE715" s="18" t="s">
        <v>27</v>
      </c>
      <c r="AF715" s="18" t="s">
        <v>27</v>
      </c>
      <c r="AG715" s="18" t="s">
        <v>27</v>
      </c>
      <c r="AH715" s="18" t="s">
        <v>27</v>
      </c>
      <c r="AI715" s="18" t="s">
        <v>27</v>
      </c>
      <c r="AJ715" s="18">
        <v>0.12736870145147547</v>
      </c>
      <c r="AK715" s="18" t="s">
        <v>27</v>
      </c>
      <c r="AL715" s="18" t="s">
        <v>27</v>
      </c>
      <c r="AM715" s="18">
        <v>9.0468067974432076E-2</v>
      </c>
      <c r="AN715" s="18" t="s">
        <v>27</v>
      </c>
      <c r="AO715" s="18" t="s">
        <v>27</v>
      </c>
      <c r="AP715" s="18" t="s">
        <v>27</v>
      </c>
      <c r="AQ715" s="18" t="s">
        <v>27</v>
      </c>
      <c r="AR715" s="18">
        <v>100</v>
      </c>
      <c r="AS715" s="18"/>
      <c r="AT715" s="281" t="s">
        <v>134</v>
      </c>
      <c r="AU715" s="18" t="str">
        <f t="shared" si="76"/>
        <v>po</v>
      </c>
      <c r="AV715" s="44">
        <f t="shared" si="77"/>
        <v>0.98159744744319588</v>
      </c>
      <c r="AW715" s="86">
        <f t="shared" si="78"/>
        <v>0.98412689244126794</v>
      </c>
      <c r="AX715" s="62"/>
      <c r="AY715" s="62"/>
    </row>
    <row r="716" spans="1:51" x14ac:dyDescent="0.2">
      <c r="A716" s="434" t="s">
        <v>441</v>
      </c>
      <c r="B716" s="139" t="s">
        <v>451</v>
      </c>
      <c r="C716" s="3" t="s">
        <v>175</v>
      </c>
      <c r="D716" s="3" t="s">
        <v>522</v>
      </c>
      <c r="E716" s="1"/>
      <c r="F716" s="3" t="s">
        <v>401</v>
      </c>
      <c r="G716" s="188" t="s">
        <v>426</v>
      </c>
      <c r="H716" s="78">
        <v>62.62</v>
      </c>
      <c r="I716" s="78">
        <v>36.619999999999997</v>
      </c>
      <c r="J716" s="18">
        <v>0.04</v>
      </c>
      <c r="K716" s="18" t="s">
        <v>27</v>
      </c>
      <c r="L716" s="2"/>
      <c r="M716" s="18" t="s">
        <v>27</v>
      </c>
      <c r="N716" s="1"/>
      <c r="O716" s="18">
        <v>0.15</v>
      </c>
      <c r="P716" s="18" t="s">
        <v>27</v>
      </c>
      <c r="Q716" s="2"/>
      <c r="R716" s="18">
        <v>0.12</v>
      </c>
      <c r="S716" s="2"/>
      <c r="T716" s="18" t="s">
        <v>27</v>
      </c>
      <c r="U716" s="1"/>
      <c r="V716" s="1"/>
      <c r="W716" s="1"/>
      <c r="X716" s="407">
        <v>99.550000000000011</v>
      </c>
      <c r="Y716" s="74"/>
      <c r="Z716" s="118" t="s">
        <v>85</v>
      </c>
      <c r="AA716" s="1"/>
      <c r="AB716" s="501"/>
      <c r="AC716" s="18">
        <v>49.342830302710503</v>
      </c>
      <c r="AD716" s="18">
        <v>50.264765112685261</v>
      </c>
      <c r="AE716" s="18">
        <v>6.2675284777934923E-2</v>
      </c>
      <c r="AF716" s="18" t="s">
        <v>27</v>
      </c>
      <c r="AG716" s="18" t="s">
        <v>27</v>
      </c>
      <c r="AH716" s="18" t="s">
        <v>27</v>
      </c>
      <c r="AI716" s="18" t="s">
        <v>27</v>
      </c>
      <c r="AJ716" s="18">
        <v>0.11245979303274674</v>
      </c>
      <c r="AK716" s="18" t="s">
        <v>27</v>
      </c>
      <c r="AL716" s="18" t="s">
        <v>27</v>
      </c>
      <c r="AM716" s="18">
        <v>0.21726950679355558</v>
      </c>
      <c r="AN716" s="18" t="s">
        <v>27</v>
      </c>
      <c r="AO716" s="18" t="s">
        <v>27</v>
      </c>
      <c r="AP716" s="18" t="s">
        <v>27</v>
      </c>
      <c r="AQ716" s="18" t="s">
        <v>27</v>
      </c>
      <c r="AR716" s="18">
        <v>100</v>
      </c>
      <c r="AS716" s="18"/>
      <c r="AT716" s="281" t="s">
        <v>134</v>
      </c>
      <c r="AU716" s="18" t="str">
        <f t="shared" si="76"/>
        <v>po</v>
      </c>
      <c r="AV716" s="44">
        <f t="shared" si="77"/>
        <v>0.98165842796822123</v>
      </c>
      <c r="AW716" s="86">
        <f t="shared" si="78"/>
        <v>0.98389577639272163</v>
      </c>
      <c r="AX716" s="62"/>
      <c r="AY716" s="62"/>
    </row>
    <row r="717" spans="1:51" x14ac:dyDescent="0.2">
      <c r="A717" s="434" t="s">
        <v>441</v>
      </c>
      <c r="B717" s="139" t="s">
        <v>451</v>
      </c>
      <c r="C717" s="3" t="s">
        <v>175</v>
      </c>
      <c r="D717" s="3" t="s">
        <v>522</v>
      </c>
      <c r="E717" s="1"/>
      <c r="F717" s="3" t="s">
        <v>401</v>
      </c>
      <c r="G717" s="188" t="s">
        <v>425</v>
      </c>
      <c r="H717" s="78">
        <v>62.4</v>
      </c>
      <c r="I717" s="78">
        <v>36.49</v>
      </c>
      <c r="J717" s="18" t="s">
        <v>27</v>
      </c>
      <c r="K717" s="18" t="s">
        <v>27</v>
      </c>
      <c r="L717" s="2"/>
      <c r="M717" s="18" t="s">
        <v>27</v>
      </c>
      <c r="N717" s="1"/>
      <c r="O717" s="18">
        <v>0.53</v>
      </c>
      <c r="P717" s="18" t="s">
        <v>27</v>
      </c>
      <c r="Q717" s="2"/>
      <c r="R717" s="18">
        <v>0.03</v>
      </c>
      <c r="S717" s="2"/>
      <c r="T717" s="18" t="s">
        <v>27</v>
      </c>
      <c r="U717" s="1"/>
      <c r="V717" s="1"/>
      <c r="W717" s="1"/>
      <c r="X717" s="407">
        <v>99.45</v>
      </c>
      <c r="Y717" s="74"/>
      <c r="Z717" s="118" t="s">
        <v>85</v>
      </c>
      <c r="AA717" s="1"/>
      <c r="AB717" s="501"/>
      <c r="AC717" s="18">
        <v>49.313729759535562</v>
      </c>
      <c r="AD717" s="18">
        <v>50.233269803627245</v>
      </c>
      <c r="AE717" s="18" t="s">
        <v>27</v>
      </c>
      <c r="AF717" s="18" t="s">
        <v>27</v>
      </c>
      <c r="AG717" s="18" t="s">
        <v>27</v>
      </c>
      <c r="AH717" s="18" t="s">
        <v>27</v>
      </c>
      <c r="AI717" s="18" t="s">
        <v>27</v>
      </c>
      <c r="AJ717" s="18">
        <v>0.39852370385201386</v>
      </c>
      <c r="AK717" s="18" t="s">
        <v>27</v>
      </c>
      <c r="AL717" s="18" t="s">
        <v>27</v>
      </c>
      <c r="AM717" s="18">
        <v>5.4476732985177807E-2</v>
      </c>
      <c r="AN717" s="18" t="s">
        <v>27</v>
      </c>
      <c r="AO717" s="18" t="s">
        <v>27</v>
      </c>
      <c r="AP717" s="18" t="s">
        <v>27</v>
      </c>
      <c r="AQ717" s="18" t="s">
        <v>27</v>
      </c>
      <c r="AR717" s="18">
        <v>100</v>
      </c>
      <c r="AS717" s="18"/>
      <c r="AT717" s="281" t="s">
        <v>134</v>
      </c>
      <c r="AU717" s="18" t="str">
        <f t="shared" si="76"/>
        <v>po</v>
      </c>
      <c r="AV717" s="44">
        <f t="shared" si="77"/>
        <v>0.98169460105451301</v>
      </c>
      <c r="AW717" s="86">
        <f t="shared" si="78"/>
        <v>0.98962806239218681</v>
      </c>
      <c r="AX717" s="62"/>
      <c r="AY717" s="62"/>
    </row>
    <row r="718" spans="1:51" x14ac:dyDescent="0.2">
      <c r="A718" s="434" t="s">
        <v>441</v>
      </c>
      <c r="B718" s="139" t="s">
        <v>451</v>
      </c>
      <c r="C718" s="3" t="s">
        <v>175</v>
      </c>
      <c r="D718" s="3" t="s">
        <v>522</v>
      </c>
      <c r="E718" s="1"/>
      <c r="F718" s="3" t="s">
        <v>399</v>
      </c>
      <c r="G718" s="188" t="s">
        <v>409</v>
      </c>
      <c r="H718" s="78">
        <v>62.47</v>
      </c>
      <c r="I718" s="78">
        <v>36.520000000000003</v>
      </c>
      <c r="J718" s="18" t="s">
        <v>27</v>
      </c>
      <c r="K718" s="18" t="s">
        <v>27</v>
      </c>
      <c r="L718" s="2"/>
      <c r="M718" s="18" t="s">
        <v>27</v>
      </c>
      <c r="N718" s="1"/>
      <c r="O718" s="18">
        <v>7.0000000000000007E-2</v>
      </c>
      <c r="P718" s="18" t="s">
        <v>27</v>
      </c>
      <c r="Q718" s="2"/>
      <c r="R718" s="18" t="s">
        <v>27</v>
      </c>
      <c r="S718" s="2"/>
      <c r="T718" s="18" t="s">
        <v>27</v>
      </c>
      <c r="U718" s="1"/>
      <c r="V718" s="1"/>
      <c r="W718" s="1"/>
      <c r="X718" s="407">
        <v>99.06</v>
      </c>
      <c r="Y718" s="74"/>
      <c r="Z718" s="118" t="s">
        <v>85</v>
      </c>
      <c r="AA718" s="1"/>
      <c r="AB718" s="501"/>
      <c r="AC718" s="18">
        <v>49.519463239401624</v>
      </c>
      <c r="AD718" s="18">
        <v>50.427741189779454</v>
      </c>
      <c r="AE718" s="18" t="s">
        <v>27</v>
      </c>
      <c r="AF718" s="18" t="s">
        <v>27</v>
      </c>
      <c r="AG718" s="18" t="s">
        <v>27</v>
      </c>
      <c r="AH718" s="18" t="s">
        <v>27</v>
      </c>
      <c r="AI718" s="18" t="s">
        <v>27</v>
      </c>
      <c r="AJ718" s="18">
        <v>5.2795570818932554E-2</v>
      </c>
      <c r="AK718" s="18" t="s">
        <v>27</v>
      </c>
      <c r="AL718" s="18" t="s">
        <v>27</v>
      </c>
      <c r="AM718" s="18" t="s">
        <v>27</v>
      </c>
      <c r="AN718" s="18" t="s">
        <v>27</v>
      </c>
      <c r="AO718" s="18" t="s">
        <v>27</v>
      </c>
      <c r="AP718" s="18" t="s">
        <v>27</v>
      </c>
      <c r="AQ718" s="18" t="s">
        <v>27</v>
      </c>
      <c r="AR718" s="18">
        <v>100.00000000000001</v>
      </c>
      <c r="AS718" s="18"/>
      <c r="AT718" s="281" t="s">
        <v>134</v>
      </c>
      <c r="AU718" s="18" t="str">
        <f t="shared" si="76"/>
        <v>po</v>
      </c>
      <c r="AV718" s="44">
        <f t="shared" si="77"/>
        <v>0.981988525978992</v>
      </c>
      <c r="AW718" s="86">
        <f t="shared" si="78"/>
        <v>0.98303548088066484</v>
      </c>
      <c r="AX718" s="62"/>
      <c r="AY718" s="62"/>
    </row>
    <row r="719" spans="1:51" x14ac:dyDescent="0.2">
      <c r="A719" s="434" t="s">
        <v>441</v>
      </c>
      <c r="B719" s="139" t="s">
        <v>451</v>
      </c>
      <c r="C719" s="3" t="s">
        <v>175</v>
      </c>
      <c r="D719" s="3" t="s">
        <v>522</v>
      </c>
      <c r="E719" s="1"/>
      <c r="F719" s="3" t="s">
        <v>399</v>
      </c>
      <c r="G719" s="188" t="s">
        <v>398</v>
      </c>
      <c r="H719" s="78">
        <v>61.54</v>
      </c>
      <c r="I719" s="78">
        <v>35.96</v>
      </c>
      <c r="J719" s="18">
        <v>0.03</v>
      </c>
      <c r="K719" s="18" t="s">
        <v>27</v>
      </c>
      <c r="L719" s="2"/>
      <c r="M719" s="18" t="s">
        <v>27</v>
      </c>
      <c r="N719" s="1"/>
      <c r="O719" s="18">
        <v>0.64</v>
      </c>
      <c r="P719" s="18">
        <v>0.04</v>
      </c>
      <c r="Q719" s="2"/>
      <c r="R719" s="18">
        <v>0.02</v>
      </c>
      <c r="S719" s="2"/>
      <c r="T719" s="18" t="s">
        <v>27</v>
      </c>
      <c r="U719" s="1"/>
      <c r="V719" s="1"/>
      <c r="W719" s="1"/>
      <c r="X719" s="407">
        <v>98.23</v>
      </c>
      <c r="Y719" s="74"/>
      <c r="Z719" s="118" t="s">
        <v>85</v>
      </c>
      <c r="AA719" s="1"/>
      <c r="AB719" s="501"/>
      <c r="AC719" s="18">
        <v>49.258488941301344</v>
      </c>
      <c r="AD719" s="18">
        <v>50.139223079127845</v>
      </c>
      <c r="AE719" s="18">
        <v>4.7749648500879045E-2</v>
      </c>
      <c r="AF719" s="18" t="s">
        <v>27</v>
      </c>
      <c r="AG719" s="18" t="s">
        <v>27</v>
      </c>
      <c r="AH719" s="18" t="s">
        <v>27</v>
      </c>
      <c r="AI719" s="18" t="s">
        <v>27</v>
      </c>
      <c r="AJ719" s="18">
        <v>0.48741466799740113</v>
      </c>
      <c r="AK719" s="18">
        <v>3.0339563651348416E-2</v>
      </c>
      <c r="AL719" s="18" t="s">
        <v>27</v>
      </c>
      <c r="AM719" s="18">
        <v>3.6784099421184088E-2</v>
      </c>
      <c r="AN719" s="18" t="s">
        <v>27</v>
      </c>
      <c r="AO719" s="18" t="s">
        <v>27</v>
      </c>
      <c r="AP719" s="18" t="s">
        <v>27</v>
      </c>
      <c r="AQ719" s="18" t="s">
        <v>27</v>
      </c>
      <c r="AR719" s="18">
        <v>100.00000000000001</v>
      </c>
      <c r="AS719" s="18"/>
      <c r="AT719" s="281" t="s">
        <v>134</v>
      </c>
      <c r="AU719" s="18" t="str">
        <f t="shared" si="76"/>
        <v>po</v>
      </c>
      <c r="AV719" s="44">
        <f t="shared" si="77"/>
        <v>0.98243422845949246</v>
      </c>
      <c r="AW719" s="86">
        <f t="shared" si="78"/>
        <v>0.99276055981950673</v>
      </c>
      <c r="AX719" s="62"/>
      <c r="AY719" s="62"/>
    </row>
    <row r="720" spans="1:51" x14ac:dyDescent="0.2">
      <c r="A720" s="434" t="s">
        <v>441</v>
      </c>
      <c r="B720" s="139" t="s">
        <v>451</v>
      </c>
      <c r="C720" s="3" t="s">
        <v>175</v>
      </c>
      <c r="D720" s="3" t="s">
        <v>522</v>
      </c>
      <c r="E720" s="1"/>
      <c r="F720" s="3" t="s">
        <v>436</v>
      </c>
      <c r="G720" s="188" t="s">
        <v>425</v>
      </c>
      <c r="H720" s="78">
        <v>62.78</v>
      </c>
      <c r="I720" s="78">
        <v>36.659999999999997</v>
      </c>
      <c r="J720" s="18" t="s">
        <v>27</v>
      </c>
      <c r="K720" s="18" t="s">
        <v>27</v>
      </c>
      <c r="L720" s="2"/>
      <c r="M720" s="18" t="s">
        <v>27</v>
      </c>
      <c r="N720" s="1"/>
      <c r="O720" s="18">
        <v>0.26</v>
      </c>
      <c r="P720" s="18">
        <v>0.02</v>
      </c>
      <c r="Q720" s="2"/>
      <c r="R720" s="18">
        <v>0.02</v>
      </c>
      <c r="S720" s="2"/>
      <c r="T720" s="18" t="s">
        <v>27</v>
      </c>
      <c r="U720" s="1"/>
      <c r="V720" s="1"/>
      <c r="W720" s="1"/>
      <c r="X720" s="407">
        <v>99.74</v>
      </c>
      <c r="Y720" s="74"/>
      <c r="Z720" s="118" t="s">
        <v>85</v>
      </c>
      <c r="AA720" s="1"/>
      <c r="AB720" s="501"/>
      <c r="AC720" s="18">
        <v>49.451770482786443</v>
      </c>
      <c r="AD720" s="18">
        <v>50.302239185915852</v>
      </c>
      <c r="AE720" s="18" t="s">
        <v>27</v>
      </c>
      <c r="AF720" s="18" t="s">
        <v>27</v>
      </c>
      <c r="AG720" s="18" t="s">
        <v>27</v>
      </c>
      <c r="AH720" s="18" t="s">
        <v>27</v>
      </c>
      <c r="AI720" s="18" t="s">
        <v>27</v>
      </c>
      <c r="AJ720" s="18">
        <v>0.1948627865417899</v>
      </c>
      <c r="AK720" s="18">
        <v>1.4928503523051456E-2</v>
      </c>
      <c r="AL720" s="18" t="s">
        <v>27</v>
      </c>
      <c r="AM720" s="18">
        <v>3.6199041232883124E-2</v>
      </c>
      <c r="AN720" s="18" t="s">
        <v>27</v>
      </c>
      <c r="AO720" s="18" t="s">
        <v>27</v>
      </c>
      <c r="AP720" s="18" t="s">
        <v>27</v>
      </c>
      <c r="AQ720" s="18" t="s">
        <v>27</v>
      </c>
      <c r="AR720" s="18">
        <v>100.00000000000001</v>
      </c>
      <c r="AS720" s="18"/>
      <c r="AT720" s="281" t="s">
        <v>134</v>
      </c>
      <c r="AU720" s="18" t="str">
        <f t="shared" si="76"/>
        <v>po</v>
      </c>
      <c r="AV720" s="44">
        <f t="shared" si="77"/>
        <v>0.98309282614664339</v>
      </c>
      <c r="AW720" s="86">
        <f t="shared" si="78"/>
        <v>0.98726344148027612</v>
      </c>
      <c r="AX720" s="62"/>
      <c r="AY720" s="62"/>
    </row>
    <row r="721" spans="1:51" x14ac:dyDescent="0.2">
      <c r="A721" s="434" t="s">
        <v>441</v>
      </c>
      <c r="B721" s="139" t="s">
        <v>451</v>
      </c>
      <c r="C721" s="3" t="s">
        <v>175</v>
      </c>
      <c r="D721" s="3" t="s">
        <v>522</v>
      </c>
      <c r="E721" s="1"/>
      <c r="F721" s="3" t="s">
        <v>436</v>
      </c>
      <c r="G721" s="188" t="s">
        <v>412</v>
      </c>
      <c r="H721" s="78">
        <v>62.26</v>
      </c>
      <c r="I721" s="78">
        <v>36.35</v>
      </c>
      <c r="J721" s="18">
        <v>0.04</v>
      </c>
      <c r="K721" s="18" t="s">
        <v>27</v>
      </c>
      <c r="L721" s="2"/>
      <c r="M721" s="18" t="s">
        <v>27</v>
      </c>
      <c r="N721" s="1"/>
      <c r="O721" s="18">
        <v>0.73</v>
      </c>
      <c r="P721" s="18">
        <v>0.03</v>
      </c>
      <c r="Q721" s="2"/>
      <c r="R721" s="18">
        <v>0.04</v>
      </c>
      <c r="S721" s="2"/>
      <c r="T721" s="18" t="s">
        <v>27</v>
      </c>
      <c r="U721" s="1"/>
      <c r="V721" s="1"/>
      <c r="W721" s="1"/>
      <c r="X721" s="407">
        <v>99.450000000000017</v>
      </c>
      <c r="Y721" s="74"/>
      <c r="Z721" s="118" t="s">
        <v>85</v>
      </c>
      <c r="AA721" s="1"/>
      <c r="AB721" s="501"/>
      <c r="AC721" s="18">
        <v>49.22745635474314</v>
      </c>
      <c r="AD721" s="18">
        <v>50.065322542483251</v>
      </c>
      <c r="AE721" s="18">
        <v>6.2890290628976525E-2</v>
      </c>
      <c r="AF721" s="18" t="s">
        <v>27</v>
      </c>
      <c r="AG721" s="18" t="s">
        <v>27</v>
      </c>
      <c r="AH721" s="18" t="s">
        <v>27</v>
      </c>
      <c r="AI721" s="18" t="s">
        <v>27</v>
      </c>
      <c r="AJ721" s="18">
        <v>0.54918183862139902</v>
      </c>
      <c r="AK721" s="18">
        <v>2.247735889091226E-2</v>
      </c>
      <c r="AL721" s="18" t="s">
        <v>27</v>
      </c>
      <c r="AM721" s="18">
        <v>7.2671614632331155E-2</v>
      </c>
      <c r="AN721" s="18" t="s">
        <v>27</v>
      </c>
      <c r="AO721" s="18" t="s">
        <v>27</v>
      </c>
      <c r="AP721" s="18" t="s">
        <v>27</v>
      </c>
      <c r="AQ721" s="18" t="s">
        <v>27</v>
      </c>
      <c r="AR721" s="18">
        <v>99.999999999999986</v>
      </c>
      <c r="AS721" s="18"/>
      <c r="AT721" s="281" t="s">
        <v>134</v>
      </c>
      <c r="AU721" s="18" t="str">
        <f t="shared" si="76"/>
        <v>po</v>
      </c>
      <c r="AV721" s="44">
        <f t="shared" si="77"/>
        <v>0.9832645403007414</v>
      </c>
      <c r="AW721" s="86">
        <f t="shared" si="78"/>
        <v>0.99468280684695665</v>
      </c>
      <c r="AX721" s="62"/>
      <c r="AY721" s="62"/>
    </row>
    <row r="722" spans="1:51" x14ac:dyDescent="0.2">
      <c r="A722" s="434" t="s">
        <v>441</v>
      </c>
      <c r="B722" s="139" t="s">
        <v>451</v>
      </c>
      <c r="C722" s="3" t="s">
        <v>175</v>
      </c>
      <c r="D722" s="3" t="s">
        <v>522</v>
      </c>
      <c r="E722" s="1"/>
      <c r="F722" s="3" t="s">
        <v>391</v>
      </c>
      <c r="G722" s="188" t="s">
        <v>428</v>
      </c>
      <c r="H722" s="78">
        <v>62.13</v>
      </c>
      <c r="I722" s="78">
        <v>36.270000000000003</v>
      </c>
      <c r="J722" s="18" t="s">
        <v>27</v>
      </c>
      <c r="K722" s="18" t="s">
        <v>27</v>
      </c>
      <c r="L722" s="2"/>
      <c r="M722" s="18" t="s">
        <v>27</v>
      </c>
      <c r="N722" s="1"/>
      <c r="O722" s="18">
        <v>0.24</v>
      </c>
      <c r="P722" s="18" t="s">
        <v>27</v>
      </c>
      <c r="Q722" s="2"/>
      <c r="R722" s="18" t="s">
        <v>27</v>
      </c>
      <c r="S722" s="2"/>
      <c r="T722" s="18" t="s">
        <v>27</v>
      </c>
      <c r="U722" s="1"/>
      <c r="V722" s="1"/>
      <c r="W722" s="1"/>
      <c r="X722" s="407">
        <v>98.64</v>
      </c>
      <c r="Y722" s="74"/>
      <c r="Z722" s="118" t="s">
        <v>85</v>
      </c>
      <c r="AA722" s="1"/>
      <c r="AB722" s="501"/>
      <c r="AC722" s="18">
        <v>49.490722219449587</v>
      </c>
      <c r="AD722" s="18">
        <v>50.327379452670186</v>
      </c>
      <c r="AE722" s="18" t="s">
        <v>27</v>
      </c>
      <c r="AF722" s="18" t="s">
        <v>27</v>
      </c>
      <c r="AG722" s="18" t="s">
        <v>27</v>
      </c>
      <c r="AH722" s="18" t="s">
        <v>27</v>
      </c>
      <c r="AI722" s="18" t="s">
        <v>27</v>
      </c>
      <c r="AJ722" s="18">
        <v>0.18189832788023261</v>
      </c>
      <c r="AK722" s="18" t="s">
        <v>27</v>
      </c>
      <c r="AL722" s="18" t="s">
        <v>27</v>
      </c>
      <c r="AM722" s="18" t="s">
        <v>27</v>
      </c>
      <c r="AN722" s="18" t="s">
        <v>27</v>
      </c>
      <c r="AO722" s="18" t="s">
        <v>27</v>
      </c>
      <c r="AP722" s="18" t="s">
        <v>27</v>
      </c>
      <c r="AQ722" s="18" t="s">
        <v>27</v>
      </c>
      <c r="AR722" s="18">
        <v>100.00000000000001</v>
      </c>
      <c r="AS722" s="18"/>
      <c r="AT722" s="281" t="s">
        <v>134</v>
      </c>
      <c r="AU722" s="18" t="str">
        <f t="shared" si="76"/>
        <v>po</v>
      </c>
      <c r="AV722" s="44">
        <f t="shared" si="77"/>
        <v>0.98337570439153454</v>
      </c>
      <c r="AW722" s="86">
        <f t="shared" si="78"/>
        <v>0.98699000598757325</v>
      </c>
      <c r="AX722" s="62"/>
      <c r="AY722" s="62"/>
    </row>
    <row r="723" spans="1:51" x14ac:dyDescent="0.2">
      <c r="A723" s="434" t="s">
        <v>441</v>
      </c>
      <c r="B723" s="139" t="s">
        <v>451</v>
      </c>
      <c r="C723" s="3" t="s">
        <v>175</v>
      </c>
      <c r="D723" s="3" t="s">
        <v>522</v>
      </c>
      <c r="E723" s="1"/>
      <c r="F723" s="3" t="s">
        <v>436</v>
      </c>
      <c r="G723" s="188" t="s">
        <v>407</v>
      </c>
      <c r="H723" s="78">
        <v>62.48</v>
      </c>
      <c r="I723" s="78">
        <v>36.450000000000003</v>
      </c>
      <c r="J723" s="18" t="s">
        <v>27</v>
      </c>
      <c r="K723" s="18" t="s">
        <v>27</v>
      </c>
      <c r="L723" s="2"/>
      <c r="M723" s="18" t="s">
        <v>27</v>
      </c>
      <c r="N723" s="1"/>
      <c r="O723" s="18">
        <v>0.38</v>
      </c>
      <c r="P723" s="18" t="s">
        <v>27</v>
      </c>
      <c r="Q723" s="2"/>
      <c r="R723" s="18">
        <v>0.04</v>
      </c>
      <c r="S723" s="2"/>
      <c r="T723" s="18" t="s">
        <v>27</v>
      </c>
      <c r="U723" s="1"/>
      <c r="V723" s="1"/>
      <c r="W723" s="1"/>
      <c r="X723" s="407">
        <v>99.350000000000009</v>
      </c>
      <c r="Y723" s="74"/>
      <c r="Z723" s="118" t="s">
        <v>85</v>
      </c>
      <c r="AA723" s="1"/>
      <c r="AB723" s="501"/>
      <c r="AC723" s="18">
        <v>49.41968733986181</v>
      </c>
      <c r="AD723" s="18">
        <v>50.22163287745515</v>
      </c>
      <c r="AE723" s="18" t="s">
        <v>27</v>
      </c>
      <c r="AF723" s="18" t="s">
        <v>27</v>
      </c>
      <c r="AG723" s="18" t="s">
        <v>27</v>
      </c>
      <c r="AH723" s="18" t="s">
        <v>27</v>
      </c>
      <c r="AI723" s="18" t="s">
        <v>27</v>
      </c>
      <c r="AJ723" s="18">
        <v>0.28598127388059275</v>
      </c>
      <c r="AK723" s="18" t="s">
        <v>27</v>
      </c>
      <c r="AL723" s="18" t="s">
        <v>27</v>
      </c>
      <c r="AM723" s="18">
        <v>7.2698508802463466E-2</v>
      </c>
      <c r="AN723" s="18" t="s">
        <v>27</v>
      </c>
      <c r="AO723" s="18" t="s">
        <v>27</v>
      </c>
      <c r="AP723" s="18" t="s">
        <v>27</v>
      </c>
      <c r="AQ723" s="18" t="s">
        <v>27</v>
      </c>
      <c r="AR723" s="18">
        <v>100.00000000000001</v>
      </c>
      <c r="AS723" s="18"/>
      <c r="AT723" s="281" t="s">
        <v>134</v>
      </c>
      <c r="AU723" s="18" t="str">
        <f t="shared" si="76"/>
        <v>po</v>
      </c>
      <c r="AV723" s="44">
        <f t="shared" si="77"/>
        <v>0.98403187049791563</v>
      </c>
      <c r="AW723" s="86">
        <f t="shared" si="78"/>
        <v>0.98972625472031661</v>
      </c>
      <c r="AX723" s="62"/>
      <c r="AY723" s="62"/>
    </row>
    <row r="724" spans="1:51" x14ac:dyDescent="0.2">
      <c r="A724" s="434" t="s">
        <v>441</v>
      </c>
      <c r="B724" s="139" t="s">
        <v>451</v>
      </c>
      <c r="C724" s="3" t="s">
        <v>175</v>
      </c>
      <c r="D724" s="3" t="s">
        <v>522</v>
      </c>
      <c r="E724" s="1"/>
      <c r="F724" s="3" t="s">
        <v>397</v>
      </c>
      <c r="G724" s="188" t="s">
        <v>395</v>
      </c>
      <c r="H724" s="78">
        <v>62.45</v>
      </c>
      <c r="I724" s="78">
        <v>36.4</v>
      </c>
      <c r="J724" s="18">
        <v>0.03</v>
      </c>
      <c r="K724" s="18" t="s">
        <v>27</v>
      </c>
      <c r="L724" s="2"/>
      <c r="M724" s="18" t="s">
        <v>27</v>
      </c>
      <c r="N724" s="1"/>
      <c r="O724" s="18">
        <v>0.09</v>
      </c>
      <c r="P724" s="18" t="s">
        <v>27</v>
      </c>
      <c r="Q724" s="2"/>
      <c r="R724" s="18">
        <v>0.02</v>
      </c>
      <c r="S724" s="2"/>
      <c r="T724" s="18" t="s">
        <v>27</v>
      </c>
      <c r="U724" s="1"/>
      <c r="V724" s="1"/>
      <c r="W724" s="1"/>
      <c r="X724" s="407">
        <v>98.99</v>
      </c>
      <c r="Y724" s="74"/>
      <c r="Z724" s="118" t="s">
        <v>85</v>
      </c>
      <c r="AA724" s="1"/>
      <c r="AB724" s="501"/>
      <c r="AC724" s="18">
        <v>49.544608531211395</v>
      </c>
      <c r="AD724" s="18">
        <v>50.303669417302189</v>
      </c>
      <c r="AE724" s="18">
        <v>4.7327170896532073E-2</v>
      </c>
      <c r="AF724" s="18" t="s">
        <v>27</v>
      </c>
      <c r="AG724" s="18" t="s">
        <v>27</v>
      </c>
      <c r="AH724" s="18" t="s">
        <v>27</v>
      </c>
      <c r="AI724" s="18" t="s">
        <v>27</v>
      </c>
      <c r="AJ724" s="18">
        <v>6.7936238186484685E-2</v>
      </c>
      <c r="AK724" s="18" t="s">
        <v>27</v>
      </c>
      <c r="AL724" s="18" t="s">
        <v>27</v>
      </c>
      <c r="AM724" s="18">
        <v>3.6458642403396059E-2</v>
      </c>
      <c r="AN724" s="18" t="s">
        <v>27</v>
      </c>
      <c r="AO724" s="18" t="s">
        <v>27</v>
      </c>
      <c r="AP724" s="18" t="s">
        <v>27</v>
      </c>
      <c r="AQ724" s="18" t="s">
        <v>27</v>
      </c>
      <c r="AR724" s="18">
        <v>100.00000000000001</v>
      </c>
      <c r="AS724" s="18"/>
      <c r="AT724" s="281" t="s">
        <v>134</v>
      </c>
      <c r="AU724" s="18" t="str">
        <f t="shared" si="76"/>
        <v>po</v>
      </c>
      <c r="AV724" s="44">
        <f t="shared" si="77"/>
        <v>0.984910427114295</v>
      </c>
      <c r="AW724" s="86">
        <f t="shared" si="78"/>
        <v>0.98626094963031474</v>
      </c>
      <c r="AX724" s="62"/>
      <c r="AY724" s="62"/>
    </row>
    <row r="725" spans="1:51" x14ac:dyDescent="0.2">
      <c r="A725" s="434" t="s">
        <v>441</v>
      </c>
      <c r="B725" s="139" t="s">
        <v>451</v>
      </c>
      <c r="C725" s="3" t="s">
        <v>175</v>
      </c>
      <c r="D725" s="3" t="s">
        <v>522</v>
      </c>
      <c r="E725" s="1"/>
      <c r="F725" s="3" t="s">
        <v>436</v>
      </c>
      <c r="G725" s="188" t="s">
        <v>405</v>
      </c>
      <c r="H725" s="78">
        <v>62.48</v>
      </c>
      <c r="I725" s="78">
        <v>36.4</v>
      </c>
      <c r="J725" s="18" t="s">
        <v>27</v>
      </c>
      <c r="K725" s="18" t="s">
        <v>27</v>
      </c>
      <c r="L725" s="2"/>
      <c r="M725" s="18" t="s">
        <v>27</v>
      </c>
      <c r="N725" s="1"/>
      <c r="O725" s="18">
        <v>0.32</v>
      </c>
      <c r="P725" s="18" t="s">
        <v>27</v>
      </c>
      <c r="Q725" s="2"/>
      <c r="R725" s="18">
        <v>0.04</v>
      </c>
      <c r="S725" s="2"/>
      <c r="T725" s="18" t="s">
        <v>27</v>
      </c>
      <c r="U725" s="1"/>
      <c r="V725" s="1"/>
      <c r="W725" s="1"/>
      <c r="X725" s="407">
        <v>99.24</v>
      </c>
      <c r="Y725" s="74"/>
      <c r="Z725" s="118" t="s">
        <v>85</v>
      </c>
      <c r="AA725" s="1"/>
      <c r="AB725" s="501"/>
      <c r="AC725" s="18">
        <v>49.476112900609102</v>
      </c>
      <c r="AD725" s="18">
        <v>50.210004283683453</v>
      </c>
      <c r="AE725" s="18" t="s">
        <v>27</v>
      </c>
      <c r="AF725" s="18" t="s">
        <v>27</v>
      </c>
      <c r="AG725" s="18" t="s">
        <v>27</v>
      </c>
      <c r="AH725" s="18" t="s">
        <v>27</v>
      </c>
      <c r="AI725" s="18" t="s">
        <v>27</v>
      </c>
      <c r="AJ725" s="18">
        <v>0.24110130245179223</v>
      </c>
      <c r="AK725" s="18" t="s">
        <v>27</v>
      </c>
      <c r="AL725" s="18" t="s">
        <v>27</v>
      </c>
      <c r="AM725" s="18">
        <v>7.2781513255657626E-2</v>
      </c>
      <c r="AN725" s="18" t="s">
        <v>27</v>
      </c>
      <c r="AO725" s="18" t="s">
        <v>27</v>
      </c>
      <c r="AP725" s="18" t="s">
        <v>27</v>
      </c>
      <c r="AQ725" s="18" t="s">
        <v>27</v>
      </c>
      <c r="AR725" s="18">
        <v>100.00000000000001</v>
      </c>
      <c r="AS725" s="18"/>
      <c r="AT725" s="281" t="s">
        <v>134</v>
      </c>
      <c r="AU725" s="18" t="str">
        <f t="shared" si="76"/>
        <v>po</v>
      </c>
      <c r="AV725" s="44">
        <f t="shared" si="77"/>
        <v>0.98538356262772042</v>
      </c>
      <c r="AW725" s="86">
        <f t="shared" si="78"/>
        <v>0.99018542046245761</v>
      </c>
      <c r="AX725" s="62"/>
      <c r="AY725" s="62"/>
    </row>
    <row r="726" spans="1:51" x14ac:dyDescent="0.2">
      <c r="A726" s="434" t="s">
        <v>441</v>
      </c>
      <c r="B726" s="139" t="s">
        <v>451</v>
      </c>
      <c r="C726" s="3" t="s">
        <v>175</v>
      </c>
      <c r="D726" s="3" t="s">
        <v>522</v>
      </c>
      <c r="E726" s="1"/>
      <c r="F726" s="3" t="s">
        <v>436</v>
      </c>
      <c r="G726" s="188" t="s">
        <v>398</v>
      </c>
      <c r="H726" s="78">
        <v>63.04</v>
      </c>
      <c r="I726" s="78">
        <v>36.64</v>
      </c>
      <c r="J726" s="18" t="s">
        <v>27</v>
      </c>
      <c r="K726" s="18" t="s">
        <v>27</v>
      </c>
      <c r="L726" s="2"/>
      <c r="M726" s="18" t="s">
        <v>27</v>
      </c>
      <c r="N726" s="1"/>
      <c r="O726" s="18">
        <v>0.39</v>
      </c>
      <c r="P726" s="18" t="s">
        <v>27</v>
      </c>
      <c r="Q726" s="2"/>
      <c r="R726" s="18">
        <v>0.02</v>
      </c>
      <c r="S726" s="2"/>
      <c r="T726" s="18" t="s">
        <v>27</v>
      </c>
      <c r="U726" s="1"/>
      <c r="V726" s="1"/>
      <c r="W726" s="1"/>
      <c r="X726" s="407">
        <v>100.09</v>
      </c>
      <c r="Y726" s="74"/>
      <c r="Z726" s="118" t="s">
        <v>85</v>
      </c>
      <c r="AA726" s="1"/>
      <c r="AB726" s="501"/>
      <c r="AC726" s="18">
        <v>49.527868143728881</v>
      </c>
      <c r="AD726" s="18">
        <v>50.144490052320855</v>
      </c>
      <c r="AE726" s="18" t="s">
        <v>27</v>
      </c>
      <c r="AF726" s="18" t="s">
        <v>27</v>
      </c>
      <c r="AG726" s="18" t="s">
        <v>27</v>
      </c>
      <c r="AH726" s="18" t="s">
        <v>27</v>
      </c>
      <c r="AI726" s="18" t="s">
        <v>27</v>
      </c>
      <c r="AJ726" s="18">
        <v>0.29153658651819558</v>
      </c>
      <c r="AK726" s="18" t="s">
        <v>27</v>
      </c>
      <c r="AL726" s="18" t="s">
        <v>27</v>
      </c>
      <c r="AM726" s="18">
        <v>3.6105217432072081E-2</v>
      </c>
      <c r="AN726" s="18" t="s">
        <v>27</v>
      </c>
      <c r="AO726" s="18" t="s">
        <v>27</v>
      </c>
      <c r="AP726" s="18" t="s">
        <v>27</v>
      </c>
      <c r="AQ726" s="18" t="s">
        <v>27</v>
      </c>
      <c r="AR726" s="18">
        <v>100</v>
      </c>
      <c r="AS726" s="18"/>
      <c r="AT726" s="281" t="s">
        <v>134</v>
      </c>
      <c r="AU726" s="18" t="str">
        <f t="shared" si="76"/>
        <v>po</v>
      </c>
      <c r="AV726" s="44">
        <f t="shared" si="77"/>
        <v>0.98770309743007478</v>
      </c>
      <c r="AW726" s="86">
        <f t="shared" si="78"/>
        <v>0.99351702805762743</v>
      </c>
      <c r="AX726" s="62"/>
      <c r="AY726" s="62"/>
    </row>
    <row r="727" spans="1:51" x14ac:dyDescent="0.2">
      <c r="A727" s="434" t="s">
        <v>441</v>
      </c>
      <c r="B727" s="139" t="s">
        <v>451</v>
      </c>
      <c r="C727" s="3" t="s">
        <v>175</v>
      </c>
      <c r="D727" s="3" t="s">
        <v>522</v>
      </c>
      <c r="E727" s="1"/>
      <c r="F727" s="3" t="s">
        <v>401</v>
      </c>
      <c r="G727" s="188" t="s">
        <v>432</v>
      </c>
      <c r="H727" s="78">
        <v>62.5</v>
      </c>
      <c r="I727" s="78">
        <v>36.32</v>
      </c>
      <c r="J727" s="18">
        <v>0.03</v>
      </c>
      <c r="K727" s="18" t="s">
        <v>27</v>
      </c>
      <c r="L727" s="2"/>
      <c r="M727" s="18" t="s">
        <v>27</v>
      </c>
      <c r="N727" s="1"/>
      <c r="O727" s="18">
        <v>0.17</v>
      </c>
      <c r="P727" s="18" t="s">
        <v>27</v>
      </c>
      <c r="Q727" s="2"/>
      <c r="R727" s="18">
        <v>0.02</v>
      </c>
      <c r="S727" s="2"/>
      <c r="T727" s="18" t="s">
        <v>27</v>
      </c>
      <c r="U727" s="1"/>
      <c r="V727" s="1"/>
      <c r="W727" s="1"/>
      <c r="X727" s="407">
        <v>99.039999999999992</v>
      </c>
      <c r="Y727" s="74"/>
      <c r="Z727" s="118" t="s">
        <v>85</v>
      </c>
      <c r="AA727" s="1"/>
      <c r="AB727" s="501"/>
      <c r="AC727" s="18">
        <v>49.589484001821987</v>
      </c>
      <c r="AD727" s="18">
        <v>50.198383900607816</v>
      </c>
      <c r="AE727" s="18">
        <v>4.733214187292549E-2</v>
      </c>
      <c r="AF727" s="18" t="s">
        <v>27</v>
      </c>
      <c r="AG727" s="18" t="s">
        <v>27</v>
      </c>
      <c r="AH727" s="18" t="s">
        <v>27</v>
      </c>
      <c r="AI727" s="18" t="s">
        <v>27</v>
      </c>
      <c r="AJ727" s="18">
        <v>0.12833748388579222</v>
      </c>
      <c r="AK727" s="18" t="s">
        <v>27</v>
      </c>
      <c r="AL727" s="18" t="s">
        <v>27</v>
      </c>
      <c r="AM727" s="18">
        <v>3.646247181147793E-2</v>
      </c>
      <c r="AN727" s="18" t="s">
        <v>27</v>
      </c>
      <c r="AO727" s="18" t="s">
        <v>27</v>
      </c>
      <c r="AP727" s="18" t="s">
        <v>27</v>
      </c>
      <c r="AQ727" s="18" t="s">
        <v>27</v>
      </c>
      <c r="AR727" s="18">
        <v>100</v>
      </c>
      <c r="AS727" s="18"/>
      <c r="AT727" s="281" t="s">
        <v>134</v>
      </c>
      <c r="AU727" s="18" t="str">
        <f t="shared" si="76"/>
        <v>po</v>
      </c>
      <c r="AV727" s="44">
        <f t="shared" si="77"/>
        <v>0.98787012944497488</v>
      </c>
      <c r="AW727" s="86">
        <f t="shared" si="78"/>
        <v>0.99042673533372028</v>
      </c>
      <c r="AX727" s="62"/>
      <c r="AY727" s="62"/>
    </row>
    <row r="728" spans="1:51" x14ac:dyDescent="0.2">
      <c r="A728" s="434" t="s">
        <v>441</v>
      </c>
      <c r="B728" s="139" t="s">
        <v>451</v>
      </c>
      <c r="C728" s="3" t="s">
        <v>175</v>
      </c>
      <c r="D728" s="3" t="s">
        <v>522</v>
      </c>
      <c r="E728" s="1"/>
      <c r="F728" s="3" t="s">
        <v>401</v>
      </c>
      <c r="G728" s="188" t="s">
        <v>430</v>
      </c>
      <c r="H728" s="78">
        <v>61.79</v>
      </c>
      <c r="I728" s="78">
        <v>35.869999999999997</v>
      </c>
      <c r="J728" s="18">
        <v>0.21</v>
      </c>
      <c r="K728" s="18" t="s">
        <v>27</v>
      </c>
      <c r="L728" s="2"/>
      <c r="M728" s="18" t="s">
        <v>27</v>
      </c>
      <c r="N728" s="1"/>
      <c r="O728" s="18">
        <v>0.1</v>
      </c>
      <c r="P728" s="18">
        <v>0.02</v>
      </c>
      <c r="Q728" s="2"/>
      <c r="R728" s="18">
        <v>0.23</v>
      </c>
      <c r="S728" s="2"/>
      <c r="T728" s="18" t="s">
        <v>27</v>
      </c>
      <c r="U728" s="1"/>
      <c r="V728" s="1"/>
      <c r="W728" s="1"/>
      <c r="X728" s="407">
        <v>98.219999999999985</v>
      </c>
      <c r="Y728" s="74"/>
      <c r="Z728" s="118" t="s">
        <v>85</v>
      </c>
      <c r="AA728" s="1"/>
      <c r="AB728" s="501"/>
      <c r="AC728" s="18">
        <v>49.300379235219225</v>
      </c>
      <c r="AD728" s="18">
        <v>49.853742394636733</v>
      </c>
      <c r="AE728" s="18">
        <v>0.33317828659887194</v>
      </c>
      <c r="AF728" s="18" t="s">
        <v>27</v>
      </c>
      <c r="AG728" s="18" t="s">
        <v>27</v>
      </c>
      <c r="AH728" s="18" t="s">
        <v>27</v>
      </c>
      <c r="AI728" s="18" t="s">
        <v>27</v>
      </c>
      <c r="AJ728" s="18">
        <v>7.5914911831919465E-2</v>
      </c>
      <c r="AK728" s="18">
        <v>1.5121253919249254E-2</v>
      </c>
      <c r="AL728" s="18" t="s">
        <v>27</v>
      </c>
      <c r="AM728" s="18">
        <v>0.42166391779401896</v>
      </c>
      <c r="AN728" s="18" t="s">
        <v>27</v>
      </c>
      <c r="AO728" s="18" t="s">
        <v>27</v>
      </c>
      <c r="AP728" s="18" t="s">
        <v>27</v>
      </c>
      <c r="AQ728" s="18" t="s">
        <v>27</v>
      </c>
      <c r="AR728" s="18">
        <v>100</v>
      </c>
      <c r="AS728" s="18"/>
      <c r="AT728" s="281" t="s">
        <v>134</v>
      </c>
      <c r="AU728" s="18" t="str">
        <f t="shared" si="76"/>
        <v>po</v>
      </c>
      <c r="AV728" s="44">
        <f t="shared" si="77"/>
        <v>0.98890026840839462</v>
      </c>
      <c r="AW728" s="86">
        <f t="shared" si="78"/>
        <v>0.9907263332408105</v>
      </c>
      <c r="AX728" s="62"/>
      <c r="AY728" s="62"/>
    </row>
    <row r="729" spans="1:51" x14ac:dyDescent="0.2">
      <c r="A729" s="434" t="s">
        <v>441</v>
      </c>
      <c r="B729" s="139" t="s">
        <v>451</v>
      </c>
      <c r="C729" s="3" t="s">
        <v>175</v>
      </c>
      <c r="D729" s="3" t="s">
        <v>522</v>
      </c>
      <c r="E729" s="1"/>
      <c r="F729" s="3" t="s">
        <v>436</v>
      </c>
      <c r="G729" s="188" t="s">
        <v>426</v>
      </c>
      <c r="H729" s="78">
        <v>62.19</v>
      </c>
      <c r="I729" s="78">
        <v>36.090000000000003</v>
      </c>
      <c r="J729" s="18" t="s">
        <v>27</v>
      </c>
      <c r="K729" s="18" t="s">
        <v>27</v>
      </c>
      <c r="L729" s="2"/>
      <c r="M729" s="18" t="s">
        <v>27</v>
      </c>
      <c r="N729" s="1"/>
      <c r="O729" s="18">
        <v>0.71</v>
      </c>
      <c r="P729" s="18">
        <v>0.02</v>
      </c>
      <c r="Q729" s="2"/>
      <c r="R729" s="18">
        <v>0.1</v>
      </c>
      <c r="S729" s="2"/>
      <c r="T729" s="18" t="s">
        <v>27</v>
      </c>
      <c r="U729" s="1"/>
      <c r="V729" s="1"/>
      <c r="W729" s="1"/>
      <c r="X729" s="407">
        <v>99.109999999999985</v>
      </c>
      <c r="Y729" s="74"/>
      <c r="Z729" s="118" t="s">
        <v>85</v>
      </c>
      <c r="AA729" s="1"/>
      <c r="AB729" s="501"/>
      <c r="AC729" s="18">
        <v>49.364566720289218</v>
      </c>
      <c r="AD729" s="18">
        <v>49.901773255809026</v>
      </c>
      <c r="AE729" s="18" t="s">
        <v>27</v>
      </c>
      <c r="AF729" s="18" t="s">
        <v>27</v>
      </c>
      <c r="AG729" s="18" t="s">
        <v>27</v>
      </c>
      <c r="AH729" s="18" t="s">
        <v>27</v>
      </c>
      <c r="AI729" s="18" t="s">
        <v>27</v>
      </c>
      <c r="AJ729" s="18">
        <v>0.53622634666036173</v>
      </c>
      <c r="AK729" s="18">
        <v>1.5043556244259846E-2</v>
      </c>
      <c r="AL729" s="18" t="s">
        <v>27</v>
      </c>
      <c r="AM729" s="18">
        <v>0.18239012099715388</v>
      </c>
      <c r="AN729" s="18" t="s">
        <v>27</v>
      </c>
      <c r="AO729" s="18" t="s">
        <v>27</v>
      </c>
      <c r="AP729" s="18" t="s">
        <v>27</v>
      </c>
      <c r="AQ729" s="18" t="s">
        <v>27</v>
      </c>
      <c r="AR729" s="18">
        <v>100.00000000000001</v>
      </c>
      <c r="AS729" s="18"/>
      <c r="AT729" s="281" t="s">
        <v>134</v>
      </c>
      <c r="AU729" s="18" t="str">
        <f t="shared" si="76"/>
        <v>po</v>
      </c>
      <c r="AV729" s="44">
        <f t="shared" si="77"/>
        <v>0.98923472052253636</v>
      </c>
      <c r="AW729" s="86">
        <f t="shared" si="78"/>
        <v>1.0002818209948716</v>
      </c>
      <c r="AX729" s="62"/>
      <c r="AY729" s="62"/>
    </row>
    <row r="730" spans="1:51" x14ac:dyDescent="0.2">
      <c r="A730" s="434" t="s">
        <v>441</v>
      </c>
      <c r="B730" s="139" t="s">
        <v>451</v>
      </c>
      <c r="C730" s="3" t="s">
        <v>175</v>
      </c>
      <c r="D730" s="3" t="s">
        <v>522</v>
      </c>
      <c r="E730" s="1"/>
      <c r="F730" s="3" t="s">
        <v>391</v>
      </c>
      <c r="G730" s="188" t="s">
        <v>430</v>
      </c>
      <c r="H730" s="78">
        <v>61.84</v>
      </c>
      <c r="I730" s="78">
        <v>35.880000000000003</v>
      </c>
      <c r="J730" s="18" t="s">
        <v>27</v>
      </c>
      <c r="K730" s="18" t="s">
        <v>27</v>
      </c>
      <c r="L730" s="2"/>
      <c r="M730" s="18" t="s">
        <v>27</v>
      </c>
      <c r="N730" s="1"/>
      <c r="O730" s="18">
        <v>0.68</v>
      </c>
      <c r="P730" s="18" t="s">
        <v>27</v>
      </c>
      <c r="Q730" s="2"/>
      <c r="R730" s="18" t="s">
        <v>27</v>
      </c>
      <c r="S730" s="2"/>
      <c r="T730" s="18" t="s">
        <v>27</v>
      </c>
      <c r="U730" s="1"/>
      <c r="V730" s="1"/>
      <c r="W730" s="1"/>
      <c r="X730" s="407">
        <v>98.4</v>
      </c>
      <c r="Y730" s="74"/>
      <c r="Z730" s="118" t="s">
        <v>85</v>
      </c>
      <c r="AA730" s="1"/>
      <c r="AB730" s="501"/>
      <c r="AC730" s="18">
        <v>49.476761810321022</v>
      </c>
      <c r="AD730" s="18">
        <v>50.005588775533163</v>
      </c>
      <c r="AE730" s="18" t="s">
        <v>27</v>
      </c>
      <c r="AF730" s="18" t="s">
        <v>27</v>
      </c>
      <c r="AG730" s="18" t="s">
        <v>27</v>
      </c>
      <c r="AH730" s="18" t="s">
        <v>27</v>
      </c>
      <c r="AI730" s="18" t="s">
        <v>27</v>
      </c>
      <c r="AJ730" s="18">
        <v>0.51764941414583765</v>
      </c>
      <c r="AK730" s="18" t="s">
        <v>27</v>
      </c>
      <c r="AL730" s="18" t="s">
        <v>27</v>
      </c>
      <c r="AM730" s="18" t="s">
        <v>27</v>
      </c>
      <c r="AN730" s="18" t="s">
        <v>27</v>
      </c>
      <c r="AO730" s="18" t="s">
        <v>27</v>
      </c>
      <c r="AP730" s="18" t="s">
        <v>27</v>
      </c>
      <c r="AQ730" s="18" t="s">
        <v>27</v>
      </c>
      <c r="AR730" s="18">
        <v>100.00000000000003</v>
      </c>
      <c r="AS730" s="18"/>
      <c r="AT730" s="281" t="s">
        <v>134</v>
      </c>
      <c r="AU730" s="18" t="str">
        <f t="shared" si="76"/>
        <v>po</v>
      </c>
      <c r="AV730" s="44">
        <f t="shared" si="77"/>
        <v>0.98942464276171294</v>
      </c>
      <c r="AW730" s="86">
        <f t="shared" si="78"/>
        <v>0.99977647396341085</v>
      </c>
      <c r="AX730" s="62"/>
      <c r="AY730" s="62"/>
    </row>
    <row r="731" spans="1:51" x14ac:dyDescent="0.2">
      <c r="A731" s="434" t="s">
        <v>441</v>
      </c>
      <c r="B731" s="139" t="s">
        <v>451</v>
      </c>
      <c r="C731" s="3" t="s">
        <v>175</v>
      </c>
      <c r="D731" s="3" t="s">
        <v>522</v>
      </c>
      <c r="E731" s="1"/>
      <c r="F731" s="3" t="s">
        <v>401</v>
      </c>
      <c r="G731" s="188" t="s">
        <v>422</v>
      </c>
      <c r="H731" s="78">
        <v>61.91</v>
      </c>
      <c r="I731" s="78">
        <v>35.909999999999997</v>
      </c>
      <c r="J731" s="18">
        <v>0.03</v>
      </c>
      <c r="K731" s="18" t="s">
        <v>27</v>
      </c>
      <c r="L731" s="2"/>
      <c r="M731" s="18" t="s">
        <v>27</v>
      </c>
      <c r="N731" s="1"/>
      <c r="O731" s="18">
        <v>0.75</v>
      </c>
      <c r="P731" s="18" t="s">
        <v>27</v>
      </c>
      <c r="Q731" s="2"/>
      <c r="R731" s="18">
        <v>0.04</v>
      </c>
      <c r="S731" s="2"/>
      <c r="T731" s="18" t="s">
        <v>27</v>
      </c>
      <c r="U731" s="1"/>
      <c r="V731" s="1"/>
      <c r="W731" s="1"/>
      <c r="X731" s="407">
        <v>98.64</v>
      </c>
      <c r="Y731" s="74"/>
      <c r="Z731" s="118" t="s">
        <v>85</v>
      </c>
      <c r="AA731" s="1"/>
      <c r="AB731" s="501"/>
      <c r="AC731" s="18">
        <v>49.398222348089391</v>
      </c>
      <c r="AD731" s="18">
        <v>49.911456730903161</v>
      </c>
      <c r="AE731" s="18">
        <v>4.7598920369099906E-2</v>
      </c>
      <c r="AF731" s="18" t="s">
        <v>27</v>
      </c>
      <c r="AG731" s="18" t="s">
        <v>27</v>
      </c>
      <c r="AH731" s="18" t="s">
        <v>27</v>
      </c>
      <c r="AI731" s="18" t="s">
        <v>27</v>
      </c>
      <c r="AJ731" s="18">
        <v>0.56938602962420037</v>
      </c>
      <c r="AK731" s="18" t="s">
        <v>27</v>
      </c>
      <c r="AL731" s="18" t="s">
        <v>27</v>
      </c>
      <c r="AM731" s="18">
        <v>7.3335971014143173E-2</v>
      </c>
      <c r="AN731" s="18" t="s">
        <v>27</v>
      </c>
      <c r="AO731" s="18" t="s">
        <v>27</v>
      </c>
      <c r="AP731" s="18" t="s">
        <v>27</v>
      </c>
      <c r="AQ731" s="18" t="s">
        <v>27</v>
      </c>
      <c r="AR731" s="18">
        <v>100</v>
      </c>
      <c r="AS731" s="18"/>
      <c r="AT731" s="281" t="s">
        <v>134</v>
      </c>
      <c r="AU731" s="18" t="str">
        <f t="shared" si="76"/>
        <v>po</v>
      </c>
      <c r="AV731" s="44">
        <f t="shared" si="77"/>
        <v>0.98971710271689994</v>
      </c>
      <c r="AW731" s="86">
        <f t="shared" si="78"/>
        <v>1.0011250252043968</v>
      </c>
      <c r="AX731" s="62"/>
      <c r="AY731" s="62"/>
    </row>
    <row r="732" spans="1:51" x14ac:dyDescent="0.2">
      <c r="A732" s="434" t="s">
        <v>441</v>
      </c>
      <c r="B732" s="139" t="s">
        <v>451</v>
      </c>
      <c r="C732" s="3" t="s">
        <v>175</v>
      </c>
      <c r="D732" s="3" t="s">
        <v>522</v>
      </c>
      <c r="E732" s="1"/>
      <c r="F732" s="3" t="s">
        <v>399</v>
      </c>
      <c r="G732" s="188" t="s">
        <v>429</v>
      </c>
      <c r="H732" s="78">
        <v>62.54</v>
      </c>
      <c r="I732" s="78">
        <v>36.25</v>
      </c>
      <c r="J732" s="18" t="s">
        <v>27</v>
      </c>
      <c r="K732" s="18" t="s">
        <v>27</v>
      </c>
      <c r="L732" s="2"/>
      <c r="M732" s="18" t="s">
        <v>27</v>
      </c>
      <c r="N732" s="1"/>
      <c r="O732" s="18">
        <v>0.06</v>
      </c>
      <c r="P732" s="18" t="s">
        <v>27</v>
      </c>
      <c r="Q732" s="2"/>
      <c r="R732" s="18">
        <v>0.02</v>
      </c>
      <c r="S732" s="2"/>
      <c r="T732" s="18" t="s">
        <v>27</v>
      </c>
      <c r="U732" s="1"/>
      <c r="V732" s="1"/>
      <c r="W732" s="1"/>
      <c r="X732" s="407">
        <v>98.86999999999999</v>
      </c>
      <c r="Y732" s="74"/>
      <c r="Z732" s="118" t="s">
        <v>85</v>
      </c>
      <c r="AA732" s="1"/>
      <c r="AB732" s="501"/>
      <c r="AC732" s="18">
        <v>49.71836337656336</v>
      </c>
      <c r="AD732" s="18">
        <v>50.199718513574851</v>
      </c>
      <c r="AE732" s="18" t="s">
        <v>27</v>
      </c>
      <c r="AF732" s="18" t="s">
        <v>27</v>
      </c>
      <c r="AG732" s="18" t="s">
        <v>27</v>
      </c>
      <c r="AH732" s="18" t="s">
        <v>27</v>
      </c>
      <c r="AI732" s="18" t="s">
        <v>27</v>
      </c>
      <c r="AJ732" s="18">
        <v>4.5384256468524634E-2</v>
      </c>
      <c r="AK732" s="18" t="s">
        <v>27</v>
      </c>
      <c r="AL732" s="18" t="s">
        <v>27</v>
      </c>
      <c r="AM732" s="18">
        <v>3.6533853393264537E-2</v>
      </c>
      <c r="AN732" s="18" t="s">
        <v>27</v>
      </c>
      <c r="AO732" s="18" t="s">
        <v>27</v>
      </c>
      <c r="AP732" s="18" t="s">
        <v>27</v>
      </c>
      <c r="AQ732" s="18" t="s">
        <v>27</v>
      </c>
      <c r="AR732" s="18">
        <v>100</v>
      </c>
      <c r="AS732" s="18"/>
      <c r="AT732" s="281" t="s">
        <v>134</v>
      </c>
      <c r="AU732" s="18" t="str">
        <f t="shared" si="76"/>
        <v>po</v>
      </c>
      <c r="AV732" s="44">
        <f t="shared" si="77"/>
        <v>0.99041119848348702</v>
      </c>
      <c r="AW732" s="86">
        <f t="shared" si="78"/>
        <v>0.9913152724068548</v>
      </c>
      <c r="AX732" s="62"/>
      <c r="AY732" s="62"/>
    </row>
    <row r="733" spans="1:51" x14ac:dyDescent="0.2">
      <c r="A733" s="434" t="s">
        <v>441</v>
      </c>
      <c r="B733" s="139" t="s">
        <v>451</v>
      </c>
      <c r="C733" s="3" t="s">
        <v>175</v>
      </c>
      <c r="D733" s="3" t="s">
        <v>522</v>
      </c>
      <c r="E733" s="1"/>
      <c r="F733" s="3" t="s">
        <v>436</v>
      </c>
      <c r="G733" s="188" t="s">
        <v>430</v>
      </c>
      <c r="H733" s="78">
        <v>61.39</v>
      </c>
      <c r="I733" s="78">
        <v>35.57</v>
      </c>
      <c r="J733" s="18">
        <v>0.26</v>
      </c>
      <c r="K733" s="18" t="s">
        <v>27</v>
      </c>
      <c r="L733" s="2"/>
      <c r="M733" s="18" t="s">
        <v>27</v>
      </c>
      <c r="N733" s="1"/>
      <c r="O733" s="18">
        <v>0.44</v>
      </c>
      <c r="P733" s="18" t="s">
        <v>27</v>
      </c>
      <c r="Q733" s="2"/>
      <c r="R733" s="18">
        <v>0.43</v>
      </c>
      <c r="S733" s="2"/>
      <c r="T733" s="18" t="s">
        <v>27</v>
      </c>
      <c r="U733" s="1"/>
      <c r="V733" s="1"/>
      <c r="W733" s="1"/>
      <c r="X733" s="407">
        <v>98.090000000000018</v>
      </c>
      <c r="Y733" s="74"/>
      <c r="Z733" s="118" t="s">
        <v>85</v>
      </c>
      <c r="AA733" s="1"/>
      <c r="AB733" s="501"/>
      <c r="AC733" s="18">
        <v>49.004321918311092</v>
      </c>
      <c r="AD733" s="18">
        <v>49.460094264765218</v>
      </c>
      <c r="AE733" s="18">
        <v>0.41270091301346784</v>
      </c>
      <c r="AF733" s="18" t="s">
        <v>27</v>
      </c>
      <c r="AG733" s="18" t="s">
        <v>27</v>
      </c>
      <c r="AH733" s="18" t="s">
        <v>27</v>
      </c>
      <c r="AI733" s="18" t="s">
        <v>27</v>
      </c>
      <c r="AJ733" s="18">
        <v>0.33418307772456279</v>
      </c>
      <c r="AK733" s="18" t="s">
        <v>27</v>
      </c>
      <c r="AL733" s="18" t="s">
        <v>27</v>
      </c>
      <c r="AM733" s="18">
        <v>0.7886998261856546</v>
      </c>
      <c r="AN733" s="18" t="s">
        <v>27</v>
      </c>
      <c r="AO733" s="18" t="s">
        <v>27</v>
      </c>
      <c r="AP733" s="18" t="s">
        <v>27</v>
      </c>
      <c r="AQ733" s="18" t="s">
        <v>27</v>
      </c>
      <c r="AR733" s="18">
        <v>99.999999999999986</v>
      </c>
      <c r="AS733" s="18"/>
      <c r="AT733" s="281" t="s">
        <v>134</v>
      </c>
      <c r="AU733" s="18" t="str">
        <f t="shared" si="76"/>
        <v>po</v>
      </c>
      <c r="AV733" s="44">
        <f t="shared" si="77"/>
        <v>0.99078504897272679</v>
      </c>
      <c r="AW733" s="86">
        <f t="shared" si="78"/>
        <v>0.99754166928840282</v>
      </c>
      <c r="AX733" s="62"/>
      <c r="AY733" s="62"/>
    </row>
    <row r="734" spans="1:51" x14ac:dyDescent="0.2">
      <c r="A734" s="434" t="s">
        <v>441</v>
      </c>
      <c r="B734" s="139" t="s">
        <v>451</v>
      </c>
      <c r="C734" s="3" t="s">
        <v>175</v>
      </c>
      <c r="D734" s="3" t="s">
        <v>522</v>
      </c>
      <c r="E734" s="1"/>
      <c r="F734" s="3" t="s">
        <v>401</v>
      </c>
      <c r="G734" s="188" t="s">
        <v>427</v>
      </c>
      <c r="H734" s="78">
        <v>62.47</v>
      </c>
      <c r="I734" s="78">
        <v>36.159999999999997</v>
      </c>
      <c r="J734" s="18">
        <v>0.08</v>
      </c>
      <c r="K734" s="18" t="s">
        <v>27</v>
      </c>
      <c r="L734" s="2"/>
      <c r="M734" s="18" t="s">
        <v>27</v>
      </c>
      <c r="N734" s="1"/>
      <c r="O734" s="18">
        <v>0.28999999999999998</v>
      </c>
      <c r="P734" s="18">
        <v>0.02</v>
      </c>
      <c r="Q734" s="2"/>
      <c r="R734" s="18">
        <v>0.13</v>
      </c>
      <c r="S734" s="2"/>
      <c r="T734" s="18" t="s">
        <v>27</v>
      </c>
      <c r="U734" s="1"/>
      <c r="V734" s="1"/>
      <c r="W734" s="1"/>
      <c r="X734" s="407">
        <v>99.149999999999991</v>
      </c>
      <c r="Y734" s="74"/>
      <c r="Z734" s="118" t="s">
        <v>85</v>
      </c>
      <c r="AA734" s="1"/>
      <c r="AB734" s="501"/>
      <c r="AC734" s="18">
        <v>49.496327983522406</v>
      </c>
      <c r="AD734" s="18">
        <v>49.907316712025015</v>
      </c>
      <c r="AE734" s="18">
        <v>0.12604243735850049</v>
      </c>
      <c r="AF734" s="18" t="s">
        <v>27</v>
      </c>
      <c r="AG734" s="18" t="s">
        <v>27</v>
      </c>
      <c r="AH734" s="18" t="s">
        <v>27</v>
      </c>
      <c r="AI734" s="18" t="s">
        <v>27</v>
      </c>
      <c r="AJ734" s="18">
        <v>0.21862232063679163</v>
      </c>
      <c r="AK734" s="18">
        <v>1.5016102229549355E-2</v>
      </c>
      <c r="AL734" s="18" t="s">
        <v>27</v>
      </c>
      <c r="AM734" s="18">
        <v>0.23667444422774886</v>
      </c>
      <c r="AN734" s="18" t="s">
        <v>27</v>
      </c>
      <c r="AO734" s="18" t="s">
        <v>27</v>
      </c>
      <c r="AP734" s="18" t="s">
        <v>27</v>
      </c>
      <c r="AQ734" s="18" t="s">
        <v>27</v>
      </c>
      <c r="AR734" s="18">
        <v>100.00000000000003</v>
      </c>
      <c r="AS734" s="18"/>
      <c r="AT734" s="281" t="s">
        <v>134</v>
      </c>
      <c r="AU734" s="18" t="str">
        <f t="shared" si="76"/>
        <v>po</v>
      </c>
      <c r="AV734" s="44">
        <f t="shared" si="77"/>
        <v>0.99176496041904849</v>
      </c>
      <c r="AW734" s="86">
        <f t="shared" si="78"/>
        <v>0.99644640671307549</v>
      </c>
      <c r="AX734" s="62"/>
      <c r="AY734" s="62"/>
    </row>
    <row r="735" spans="1:51" x14ac:dyDescent="0.2">
      <c r="A735" s="434" t="s">
        <v>441</v>
      </c>
      <c r="B735" s="139" t="s">
        <v>451</v>
      </c>
      <c r="C735" s="3" t="s">
        <v>175</v>
      </c>
      <c r="D735" s="3" t="s">
        <v>522</v>
      </c>
      <c r="E735" s="1"/>
      <c r="F735" s="3" t="s">
        <v>391</v>
      </c>
      <c r="G735" s="188" t="s">
        <v>413</v>
      </c>
      <c r="H735" s="78">
        <v>61.85</v>
      </c>
      <c r="I735" s="78">
        <v>35.72</v>
      </c>
      <c r="J735" s="18" t="s">
        <v>27</v>
      </c>
      <c r="K735" s="18" t="s">
        <v>27</v>
      </c>
      <c r="L735" s="2"/>
      <c r="M735" s="18" t="s">
        <v>27</v>
      </c>
      <c r="N735" s="1"/>
      <c r="O735" s="18">
        <v>0.42</v>
      </c>
      <c r="P735" s="18" t="s">
        <v>27</v>
      </c>
      <c r="Q735" s="2"/>
      <c r="R735" s="18" t="s">
        <v>27</v>
      </c>
      <c r="S735" s="2"/>
      <c r="T735" s="18" t="s">
        <v>27</v>
      </c>
      <c r="U735" s="1"/>
      <c r="V735" s="1"/>
      <c r="W735" s="1"/>
      <c r="X735" s="407">
        <v>97.99</v>
      </c>
      <c r="Y735" s="74"/>
      <c r="Z735" s="118" t="s">
        <v>85</v>
      </c>
      <c r="AA735" s="1"/>
      <c r="AB735" s="501"/>
      <c r="AC735" s="18">
        <v>49.689939480108983</v>
      </c>
      <c r="AD735" s="18">
        <v>49.989010218919603</v>
      </c>
      <c r="AE735" s="18" t="s">
        <v>27</v>
      </c>
      <c r="AF735" s="18" t="s">
        <v>27</v>
      </c>
      <c r="AG735" s="18" t="s">
        <v>27</v>
      </c>
      <c r="AH735" s="18" t="s">
        <v>27</v>
      </c>
      <c r="AI735" s="18" t="s">
        <v>27</v>
      </c>
      <c r="AJ735" s="18">
        <v>0.32105030097142973</v>
      </c>
      <c r="AK735" s="18" t="s">
        <v>27</v>
      </c>
      <c r="AL735" s="18" t="s">
        <v>27</v>
      </c>
      <c r="AM735" s="18" t="s">
        <v>27</v>
      </c>
      <c r="AN735" s="18" t="s">
        <v>27</v>
      </c>
      <c r="AO735" s="18" t="s">
        <v>27</v>
      </c>
      <c r="AP735" s="18" t="s">
        <v>27</v>
      </c>
      <c r="AQ735" s="18" t="s">
        <v>27</v>
      </c>
      <c r="AR735" s="18">
        <v>100.00000000000001</v>
      </c>
      <c r="AS735" s="18"/>
      <c r="AT735" s="281" t="s">
        <v>134</v>
      </c>
      <c r="AU735" s="18" t="str">
        <f t="shared" si="76"/>
        <v>po</v>
      </c>
      <c r="AV735" s="44">
        <f t="shared" si="77"/>
        <v>0.99401727024598241</v>
      </c>
      <c r="AW735" s="86">
        <f t="shared" si="78"/>
        <v>1.0004396878846882</v>
      </c>
      <c r="AX735" s="62"/>
      <c r="AY735" s="62"/>
    </row>
    <row r="736" spans="1:51" x14ac:dyDescent="0.2">
      <c r="A736" s="434" t="s">
        <v>441</v>
      </c>
      <c r="B736" s="139" t="s">
        <v>451</v>
      </c>
      <c r="C736" s="3" t="s">
        <v>175</v>
      </c>
      <c r="D736" s="3" t="s">
        <v>522</v>
      </c>
      <c r="E736" s="1"/>
      <c r="F736" s="3" t="s">
        <v>436</v>
      </c>
      <c r="G736" s="188" t="s">
        <v>396</v>
      </c>
      <c r="H736" s="78">
        <v>62.8</v>
      </c>
      <c r="I736" s="78">
        <v>36.229999999999997</v>
      </c>
      <c r="J736" s="18">
        <v>0.03</v>
      </c>
      <c r="K736" s="18" t="s">
        <v>27</v>
      </c>
      <c r="L736" s="2"/>
      <c r="M736" s="18" t="s">
        <v>27</v>
      </c>
      <c r="N736" s="1"/>
      <c r="O736" s="18">
        <v>0.05</v>
      </c>
      <c r="P736" s="18" t="s">
        <v>27</v>
      </c>
      <c r="Q736" s="2"/>
      <c r="R736" s="18">
        <v>0.04</v>
      </c>
      <c r="S736" s="2"/>
      <c r="T736" s="18" t="s">
        <v>27</v>
      </c>
      <c r="U736" s="1"/>
      <c r="V736" s="1"/>
      <c r="W736" s="1"/>
      <c r="X736" s="407">
        <v>99.15</v>
      </c>
      <c r="Y736" s="74"/>
      <c r="Z736" s="118" t="s">
        <v>85</v>
      </c>
      <c r="AA736" s="1"/>
      <c r="AB736" s="501"/>
      <c r="AC736" s="18">
        <v>49.79787852792947</v>
      </c>
      <c r="AD736" s="18">
        <v>50.044212040573967</v>
      </c>
      <c r="AE736" s="18">
        <v>4.7303991002292628E-2</v>
      </c>
      <c r="AF736" s="18" t="s">
        <v>27</v>
      </c>
      <c r="AG736" s="18" t="s">
        <v>27</v>
      </c>
      <c r="AH736" s="18" t="s">
        <v>27</v>
      </c>
      <c r="AI736" s="18" t="s">
        <v>27</v>
      </c>
      <c r="AJ736" s="18">
        <v>3.7723869103635344E-2</v>
      </c>
      <c r="AK736" s="18" t="s">
        <v>27</v>
      </c>
      <c r="AL736" s="18" t="s">
        <v>27</v>
      </c>
      <c r="AM736" s="18">
        <v>7.2881571390629035E-2</v>
      </c>
      <c r="AN736" s="18" t="s">
        <v>27</v>
      </c>
      <c r="AO736" s="18" t="s">
        <v>27</v>
      </c>
      <c r="AP736" s="18" t="s">
        <v>27</v>
      </c>
      <c r="AQ736" s="18" t="s">
        <v>27</v>
      </c>
      <c r="AR736" s="18">
        <v>99.999999999999986</v>
      </c>
      <c r="AS736" s="18"/>
      <c r="AT736" s="281" t="s">
        <v>134</v>
      </c>
      <c r="AU736" s="18" t="str">
        <f t="shared" si="76"/>
        <v>po</v>
      </c>
      <c r="AV736" s="44">
        <f t="shared" si="77"/>
        <v>0.99507768226134163</v>
      </c>
      <c r="AW736" s="86">
        <f t="shared" si="78"/>
        <v>0.99583149309311281</v>
      </c>
      <c r="AX736" s="62"/>
      <c r="AY736" s="62"/>
    </row>
    <row r="737" spans="1:51" x14ac:dyDescent="0.2">
      <c r="A737" s="434" t="s">
        <v>441</v>
      </c>
      <c r="B737" s="139" t="s">
        <v>451</v>
      </c>
      <c r="C737" s="3" t="s">
        <v>175</v>
      </c>
      <c r="D737" s="3" t="s">
        <v>522</v>
      </c>
      <c r="E737" s="1"/>
      <c r="F737" s="3" t="s">
        <v>401</v>
      </c>
      <c r="G737" s="188" t="s">
        <v>417</v>
      </c>
      <c r="H737" s="78">
        <v>62.65</v>
      </c>
      <c r="I737" s="78">
        <v>36.14</v>
      </c>
      <c r="J737" s="18">
        <v>0.08</v>
      </c>
      <c r="K737" s="18" t="s">
        <v>27</v>
      </c>
      <c r="L737" s="2"/>
      <c r="M737" s="18" t="s">
        <v>27</v>
      </c>
      <c r="N737" s="1"/>
      <c r="O737" s="18">
        <v>0.04</v>
      </c>
      <c r="P737" s="18" t="s">
        <v>27</v>
      </c>
      <c r="Q737" s="2"/>
      <c r="R737" s="18">
        <v>0.12</v>
      </c>
      <c r="S737" s="2"/>
      <c r="T737" s="18" t="s">
        <v>27</v>
      </c>
      <c r="U737" s="1"/>
      <c r="V737" s="1"/>
      <c r="W737" s="1"/>
      <c r="X737" s="407">
        <v>99.03</v>
      </c>
      <c r="Y737" s="74"/>
      <c r="Z737" s="118" t="s">
        <v>85</v>
      </c>
      <c r="AA737" s="1"/>
      <c r="AB737" s="501"/>
      <c r="AC737" s="18">
        <v>49.691954792107467</v>
      </c>
      <c r="AD737" s="18">
        <v>49.932979147958051</v>
      </c>
      <c r="AE737" s="18">
        <v>0.12617703680045222</v>
      </c>
      <c r="AF737" s="18" t="s">
        <v>27</v>
      </c>
      <c r="AG737" s="18" t="s">
        <v>27</v>
      </c>
      <c r="AH737" s="18" t="s">
        <v>27</v>
      </c>
      <c r="AI737" s="18" t="s">
        <v>27</v>
      </c>
      <c r="AJ737" s="18">
        <v>3.0187004854923215E-2</v>
      </c>
      <c r="AK737" s="18" t="s">
        <v>27</v>
      </c>
      <c r="AL737" s="18" t="s">
        <v>27</v>
      </c>
      <c r="AM737" s="18">
        <v>0.21870201827912489</v>
      </c>
      <c r="AN737" s="18" t="s">
        <v>27</v>
      </c>
      <c r="AO737" s="18" t="s">
        <v>27</v>
      </c>
      <c r="AP737" s="18" t="s">
        <v>27</v>
      </c>
      <c r="AQ737" s="18" t="s">
        <v>27</v>
      </c>
      <c r="AR737" s="18">
        <v>100.00000000000003</v>
      </c>
      <c r="AS737" s="18"/>
      <c r="AT737" s="281" t="s">
        <v>134</v>
      </c>
      <c r="AU737" s="18" t="str">
        <f t="shared" si="76"/>
        <v>po</v>
      </c>
      <c r="AV737" s="44">
        <f t="shared" si="77"/>
        <v>0.99517304274723128</v>
      </c>
      <c r="AW737" s="86">
        <f t="shared" si="78"/>
        <v>0.99577759319405079</v>
      </c>
      <c r="AX737" s="62"/>
      <c r="AY737" s="62"/>
    </row>
    <row r="738" spans="1:51" x14ac:dyDescent="0.2">
      <c r="A738" s="434" t="s">
        <v>441</v>
      </c>
      <c r="B738" s="139" t="s">
        <v>451</v>
      </c>
      <c r="C738" s="3" t="s">
        <v>175</v>
      </c>
      <c r="D738" s="3" t="s">
        <v>522</v>
      </c>
      <c r="E738" s="1"/>
      <c r="F738" s="3" t="s">
        <v>391</v>
      </c>
      <c r="G738" s="188" t="s">
        <v>424</v>
      </c>
      <c r="H738" s="78">
        <v>62.84</v>
      </c>
      <c r="I738" s="78">
        <v>36.18</v>
      </c>
      <c r="J738" s="18">
        <v>0.04</v>
      </c>
      <c r="K738" s="18" t="s">
        <v>27</v>
      </c>
      <c r="L738" s="2"/>
      <c r="M738" s="18" t="s">
        <v>27</v>
      </c>
      <c r="N738" s="1"/>
      <c r="O738" s="18">
        <v>0.09</v>
      </c>
      <c r="P738" s="18">
        <v>0.02</v>
      </c>
      <c r="Q738" s="2"/>
      <c r="R738" s="18">
        <v>0.02</v>
      </c>
      <c r="S738" s="2"/>
      <c r="T738" s="18" t="s">
        <v>27</v>
      </c>
      <c r="U738" s="1"/>
      <c r="V738" s="1"/>
      <c r="W738" s="1"/>
      <c r="X738" s="407">
        <v>99.190000000000012</v>
      </c>
      <c r="Y738" s="74"/>
      <c r="Z738" s="118" t="s">
        <v>85</v>
      </c>
      <c r="AA738" s="1"/>
      <c r="AB738" s="501"/>
      <c r="AC738" s="18">
        <v>49.835981760541642</v>
      </c>
      <c r="AD738" s="18">
        <v>49.981550925134897</v>
      </c>
      <c r="AE738" s="18">
        <v>6.3080069635085112E-2</v>
      </c>
      <c r="AF738" s="18" t="s">
        <v>27</v>
      </c>
      <c r="AG738" s="18" t="s">
        <v>27</v>
      </c>
      <c r="AH738" s="18" t="s">
        <v>27</v>
      </c>
      <c r="AI738" s="18" t="s">
        <v>27</v>
      </c>
      <c r="AJ738" s="18">
        <v>6.7911665028289256E-2</v>
      </c>
      <c r="AK738" s="18">
        <v>1.5030124680838664E-2</v>
      </c>
      <c r="AL738" s="18" t="s">
        <v>27</v>
      </c>
      <c r="AM738" s="18">
        <v>3.6445454979257115E-2</v>
      </c>
      <c r="AN738" s="18" t="s">
        <v>27</v>
      </c>
      <c r="AO738" s="18" t="s">
        <v>27</v>
      </c>
      <c r="AP738" s="18" t="s">
        <v>27</v>
      </c>
      <c r="AQ738" s="18" t="s">
        <v>27</v>
      </c>
      <c r="AR738" s="18">
        <v>100.00000000000001</v>
      </c>
      <c r="AS738" s="18"/>
      <c r="AT738" s="281" t="s">
        <v>134</v>
      </c>
      <c r="AU738" s="18" t="str">
        <f t="shared" si="76"/>
        <v>po</v>
      </c>
      <c r="AV738" s="44">
        <f t="shared" si="77"/>
        <v>0.99708754206504524</v>
      </c>
      <c r="AW738" s="86">
        <f t="shared" si="78"/>
        <v>0.99874699016487245</v>
      </c>
      <c r="AX738" s="62"/>
      <c r="AY738" s="62"/>
    </row>
    <row r="739" spans="1:51" x14ac:dyDescent="0.2">
      <c r="A739" s="434" t="s">
        <v>441</v>
      </c>
      <c r="B739" s="139" t="s">
        <v>451</v>
      </c>
      <c r="C739" s="3" t="s">
        <v>175</v>
      </c>
      <c r="D739" s="3" t="s">
        <v>522</v>
      </c>
      <c r="E739" s="1"/>
      <c r="F739" s="3" t="s">
        <v>394</v>
      </c>
      <c r="G739" s="188" t="s">
        <v>424</v>
      </c>
      <c r="H739" s="78">
        <v>63.15</v>
      </c>
      <c r="I739" s="78">
        <v>36.299999999999997</v>
      </c>
      <c r="J739" s="18">
        <v>0.04</v>
      </c>
      <c r="K739" s="18" t="s">
        <v>27</v>
      </c>
      <c r="L739" s="2"/>
      <c r="M739" s="18" t="s">
        <v>27</v>
      </c>
      <c r="N739" s="1"/>
      <c r="O739" s="18">
        <v>0.14000000000000001</v>
      </c>
      <c r="P739" s="18" t="s">
        <v>27</v>
      </c>
      <c r="Q739" s="2"/>
      <c r="R739" s="18">
        <v>0.05</v>
      </c>
      <c r="S739" s="2"/>
      <c r="T739" s="18" t="s">
        <v>27</v>
      </c>
      <c r="U739" s="1"/>
      <c r="V739" s="1"/>
      <c r="W739" s="1"/>
      <c r="X739" s="407">
        <v>99.679999999999993</v>
      </c>
      <c r="Y739" s="74"/>
      <c r="Z739" s="118" t="s">
        <v>85</v>
      </c>
      <c r="AA739" s="1"/>
      <c r="AB739" s="501"/>
      <c r="AC739" s="18">
        <v>49.838126310995193</v>
      </c>
      <c r="AD739" s="18">
        <v>49.90330399945362</v>
      </c>
      <c r="AE739" s="18">
        <v>6.277311406663455E-2</v>
      </c>
      <c r="AF739" s="18" t="s">
        <v>27</v>
      </c>
      <c r="AG739" s="18" t="s">
        <v>27</v>
      </c>
      <c r="AH739" s="18" t="s">
        <v>27</v>
      </c>
      <c r="AI739" s="18" t="s">
        <v>27</v>
      </c>
      <c r="AJ739" s="18">
        <v>0.10512630847873487</v>
      </c>
      <c r="AK739" s="18" t="s">
        <v>27</v>
      </c>
      <c r="AL739" s="18" t="s">
        <v>27</v>
      </c>
      <c r="AM739" s="18">
        <v>9.067026700580999E-2</v>
      </c>
      <c r="AN739" s="18" t="s">
        <v>27</v>
      </c>
      <c r="AO739" s="18" t="s">
        <v>27</v>
      </c>
      <c r="AP739" s="18" t="s">
        <v>27</v>
      </c>
      <c r="AQ739" s="18" t="s">
        <v>27</v>
      </c>
      <c r="AR739" s="18">
        <v>99.999999999999972</v>
      </c>
      <c r="AS739" s="18"/>
      <c r="AT739" s="281" t="s">
        <v>134</v>
      </c>
      <c r="AU739" s="18" t="str">
        <f t="shared" si="76"/>
        <v>po</v>
      </c>
      <c r="AV739" s="44">
        <f t="shared" si="77"/>
        <v>0.9986939203773133</v>
      </c>
      <c r="AW739" s="86">
        <f t="shared" si="78"/>
        <v>1.0008005205431036</v>
      </c>
      <c r="AX739" s="62"/>
      <c r="AY739" s="62"/>
    </row>
    <row r="740" spans="1:51" x14ac:dyDescent="0.2">
      <c r="A740" s="434" t="s">
        <v>441</v>
      </c>
      <c r="B740" s="139" t="s">
        <v>451</v>
      </c>
      <c r="C740" s="3" t="s">
        <v>175</v>
      </c>
      <c r="D740" s="3" t="s">
        <v>522</v>
      </c>
      <c r="E740" s="1"/>
      <c r="F740" s="3" t="s">
        <v>394</v>
      </c>
      <c r="G740" s="188" t="s">
        <v>427</v>
      </c>
      <c r="H740" s="78">
        <v>63.4</v>
      </c>
      <c r="I740" s="78">
        <v>36.44</v>
      </c>
      <c r="J740" s="18" t="s">
        <v>27</v>
      </c>
      <c r="K740" s="18" t="s">
        <v>27</v>
      </c>
      <c r="L740" s="2"/>
      <c r="M740" s="18" t="s">
        <v>27</v>
      </c>
      <c r="N740" s="1"/>
      <c r="O740" s="18">
        <v>0.05</v>
      </c>
      <c r="P740" s="18" t="s">
        <v>27</v>
      </c>
      <c r="Q740" s="2"/>
      <c r="R740" s="18" t="s">
        <v>27</v>
      </c>
      <c r="S740" s="2"/>
      <c r="T740" s="18" t="s">
        <v>27</v>
      </c>
      <c r="U740" s="1"/>
      <c r="V740" s="1"/>
      <c r="W740" s="1"/>
      <c r="X740" s="407">
        <v>99.89</v>
      </c>
      <c r="Y740" s="74"/>
      <c r="Z740" s="118" t="s">
        <v>85</v>
      </c>
      <c r="AA740" s="1"/>
      <c r="AB740" s="501"/>
      <c r="AC740" s="18">
        <v>49.951139071820464</v>
      </c>
      <c r="AD740" s="18">
        <v>50.011379065104158</v>
      </c>
      <c r="AE740" s="18" t="s">
        <v>27</v>
      </c>
      <c r="AF740" s="18" t="s">
        <v>27</v>
      </c>
      <c r="AG740" s="18" t="s">
        <v>27</v>
      </c>
      <c r="AH740" s="18" t="s">
        <v>27</v>
      </c>
      <c r="AI740" s="18" t="s">
        <v>27</v>
      </c>
      <c r="AJ740" s="18">
        <v>3.7481863075380879E-2</v>
      </c>
      <c r="AK740" s="18" t="s">
        <v>27</v>
      </c>
      <c r="AL740" s="18" t="s">
        <v>27</v>
      </c>
      <c r="AM740" s="18" t="s">
        <v>27</v>
      </c>
      <c r="AN740" s="18" t="s">
        <v>27</v>
      </c>
      <c r="AO740" s="18" t="s">
        <v>27</v>
      </c>
      <c r="AP740" s="18" t="s">
        <v>27</v>
      </c>
      <c r="AQ740" s="18" t="s">
        <v>27</v>
      </c>
      <c r="AR740" s="18">
        <v>100</v>
      </c>
      <c r="AS740" s="18"/>
      <c r="AT740" s="281" t="s">
        <v>134</v>
      </c>
      <c r="AU740" s="18" t="str">
        <f t="shared" si="76"/>
        <v>po</v>
      </c>
      <c r="AV740" s="44">
        <f t="shared" si="77"/>
        <v>0.99879547426186199</v>
      </c>
      <c r="AW740" s="86">
        <f t="shared" si="78"/>
        <v>0.99954494095876278</v>
      </c>
      <c r="AX740" s="62"/>
      <c r="AY740" s="62"/>
    </row>
    <row r="741" spans="1:51" x14ac:dyDescent="0.2">
      <c r="A741" s="434" t="s">
        <v>441</v>
      </c>
      <c r="B741" s="139" t="s">
        <v>451</v>
      </c>
      <c r="C741" s="3" t="s">
        <v>175</v>
      </c>
      <c r="D741" s="3" t="s">
        <v>522</v>
      </c>
      <c r="E741" s="1"/>
      <c r="F741" s="3" t="s">
        <v>401</v>
      </c>
      <c r="G741" s="188" t="s">
        <v>433</v>
      </c>
      <c r="H741" s="78">
        <v>62.12</v>
      </c>
      <c r="I741" s="78">
        <v>35.549999999999997</v>
      </c>
      <c r="J741" s="18">
        <v>0.18</v>
      </c>
      <c r="K741" s="18" t="s">
        <v>27</v>
      </c>
      <c r="L741" s="2"/>
      <c r="M741" s="18" t="s">
        <v>27</v>
      </c>
      <c r="N741" s="1"/>
      <c r="O741" s="18">
        <v>0.04</v>
      </c>
      <c r="P741" s="18" t="s">
        <v>27</v>
      </c>
      <c r="Q741" s="2"/>
      <c r="R741" s="18">
        <v>0.12</v>
      </c>
      <c r="S741" s="2"/>
      <c r="T741" s="18" t="s">
        <v>27</v>
      </c>
      <c r="U741" s="1"/>
      <c r="V741" s="1"/>
      <c r="W741" s="1"/>
      <c r="X741" s="407">
        <v>98.01</v>
      </c>
      <c r="Y741" s="74"/>
      <c r="Z741" s="118" t="s">
        <v>85</v>
      </c>
      <c r="AA741" s="1"/>
      <c r="AB741" s="501"/>
      <c r="AC741" s="18">
        <v>49.80842784082796</v>
      </c>
      <c r="AD741" s="18">
        <v>49.65297967304727</v>
      </c>
      <c r="AE741" s="18">
        <v>0.28699162464473171</v>
      </c>
      <c r="AF741" s="18" t="s">
        <v>27</v>
      </c>
      <c r="AG741" s="18" t="s">
        <v>27</v>
      </c>
      <c r="AH741" s="18" t="s">
        <v>27</v>
      </c>
      <c r="AI741" s="18" t="s">
        <v>27</v>
      </c>
      <c r="AJ741" s="18">
        <v>3.0515915613160541E-2</v>
      </c>
      <c r="AK741" s="18" t="s">
        <v>27</v>
      </c>
      <c r="AL741" s="18" t="s">
        <v>27</v>
      </c>
      <c r="AM741" s="18">
        <v>0.22108494586687089</v>
      </c>
      <c r="AN741" s="18" t="s">
        <v>27</v>
      </c>
      <c r="AO741" s="18" t="s">
        <v>27</v>
      </c>
      <c r="AP741" s="18" t="s">
        <v>27</v>
      </c>
      <c r="AQ741" s="18" t="s">
        <v>27</v>
      </c>
      <c r="AR741" s="18">
        <v>100</v>
      </c>
      <c r="AS741" s="18"/>
      <c r="AT741" s="281" t="s">
        <v>134</v>
      </c>
      <c r="AU741" s="18" t="str">
        <f t="shared" si="76"/>
        <v>po</v>
      </c>
      <c r="AV741" s="44">
        <f t="shared" si="77"/>
        <v>1.0031306916282623</v>
      </c>
      <c r="AW741" s="86">
        <f t="shared" si="78"/>
        <v>1.0037452754017659</v>
      </c>
      <c r="AX741" s="62"/>
      <c r="AY741" s="62"/>
    </row>
    <row r="742" spans="1:51" ht="16" thickBot="1" x14ac:dyDescent="0.25">
      <c r="A742" s="43"/>
      <c r="B742" s="43"/>
      <c r="C742" s="3"/>
      <c r="D742" s="3"/>
      <c r="E742" s="3"/>
      <c r="F742" s="3"/>
      <c r="G742" s="3"/>
      <c r="H742" s="78"/>
      <c r="I742" s="7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"/>
      <c r="X742" s="18"/>
      <c r="Y742" s="74"/>
      <c r="Z742" s="161"/>
      <c r="AA742" s="1"/>
      <c r="AB742" s="501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62"/>
      <c r="AV742" s="86"/>
      <c r="AX742" s="53" t="s">
        <v>84</v>
      </c>
      <c r="AY742" s="62"/>
    </row>
    <row r="743" spans="1:51" x14ac:dyDescent="0.2">
      <c r="A743" s="43"/>
      <c r="B743" s="43"/>
      <c r="C743" s="3"/>
      <c r="D743" s="3"/>
      <c r="E743" s="339" t="s">
        <v>439</v>
      </c>
      <c r="F743" s="336" t="s">
        <v>386</v>
      </c>
      <c r="G743" s="336" t="s">
        <v>511</v>
      </c>
      <c r="H743" s="364">
        <v>62.283899999999996</v>
      </c>
      <c r="I743" s="364">
        <v>36.754099999999994</v>
      </c>
      <c r="J743" s="100">
        <v>4.7799999999999995E-2</v>
      </c>
      <c r="K743" s="100" t="s">
        <v>27</v>
      </c>
      <c r="L743" s="100" t="s">
        <v>73</v>
      </c>
      <c r="M743" s="100">
        <v>8.9999999999999998E-4</v>
      </c>
      <c r="N743" s="100" t="s">
        <v>73</v>
      </c>
      <c r="O743" s="100">
        <v>0.29010000000000002</v>
      </c>
      <c r="P743" s="100">
        <v>4.9000000000000007E-3</v>
      </c>
      <c r="Q743" s="100" t="s">
        <v>73</v>
      </c>
      <c r="R743" s="100">
        <v>5.7799999999999969E-2</v>
      </c>
      <c r="S743" s="100" t="s">
        <v>73</v>
      </c>
      <c r="T743" s="100" t="s">
        <v>27</v>
      </c>
      <c r="U743" s="100"/>
      <c r="V743" s="100"/>
      <c r="W743" s="446"/>
      <c r="X743" s="99">
        <v>99.43950000000001</v>
      </c>
      <c r="Y743" s="74"/>
      <c r="Z743" s="161"/>
      <c r="AA743" s="1"/>
      <c r="AB743" s="501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72" t="s">
        <v>485</v>
      </c>
      <c r="AU743" s="53" t="s">
        <v>214</v>
      </c>
      <c r="AV743" s="209">
        <f>AVERAGE(AV642:AV741)</f>
        <v>0.9729736607441114</v>
      </c>
      <c r="AW743" s="209">
        <f>AVERAGE(AW642:AW741)</f>
        <v>0.97736385139015824</v>
      </c>
      <c r="AX743" s="317">
        <f>COUNT(AV642:AV741)</f>
        <v>100</v>
      </c>
      <c r="AY743" s="62"/>
    </row>
    <row r="744" spans="1:51" x14ac:dyDescent="0.2">
      <c r="A744" s="43"/>
      <c r="B744" s="43"/>
      <c r="C744" s="3"/>
      <c r="D744" s="3"/>
      <c r="E744" s="340"/>
      <c r="F744" s="3"/>
      <c r="G744" s="3" t="s">
        <v>83</v>
      </c>
      <c r="H744" s="78">
        <v>0.48943978488707152</v>
      </c>
      <c r="I744" s="78">
        <v>0.49051631219079017</v>
      </c>
      <c r="J744" s="18">
        <v>7.4108574457216567E-2</v>
      </c>
      <c r="K744" s="18" t="s">
        <v>27</v>
      </c>
      <c r="L744" s="18" t="s">
        <v>73</v>
      </c>
      <c r="M744" s="18">
        <v>9.0000000000000011E-3</v>
      </c>
      <c r="N744" s="18" t="s">
        <v>73</v>
      </c>
      <c r="O744" s="18">
        <v>0.24252249713410418</v>
      </c>
      <c r="P744" s="18">
        <v>9.5869229113981561E-3</v>
      </c>
      <c r="Q744" s="18" t="s">
        <v>73</v>
      </c>
      <c r="R744" s="18">
        <v>9.1105222771044339E-2</v>
      </c>
      <c r="S744" s="18" t="s">
        <v>73</v>
      </c>
      <c r="T744" s="18" t="s">
        <v>27</v>
      </c>
      <c r="U744" s="18"/>
      <c r="V744" s="18"/>
      <c r="W744" s="1"/>
      <c r="X744" s="98">
        <v>0.65511410834258077</v>
      </c>
      <c r="Y744" s="74"/>
      <c r="Z744" s="161"/>
      <c r="AA744" s="1"/>
      <c r="AB744" s="501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53" t="s">
        <v>83</v>
      </c>
      <c r="AV744" s="209">
        <f>STDEV(AV642:AV741)</f>
        <v>1.3335139290429085E-2</v>
      </c>
      <c r="AW744" s="209">
        <f>STDEV(AW642:AW741)</f>
        <v>1.3421369240958067E-2</v>
      </c>
      <c r="AX744" s="62"/>
      <c r="AY744" s="62"/>
    </row>
    <row r="745" spans="1:51" x14ac:dyDescent="0.2">
      <c r="A745" s="43"/>
      <c r="B745" s="43"/>
      <c r="C745" s="3"/>
      <c r="D745" s="3"/>
      <c r="E745" s="337"/>
      <c r="F745" s="3"/>
      <c r="G745" s="3" t="s">
        <v>82</v>
      </c>
      <c r="H745" s="78">
        <v>60.32</v>
      </c>
      <c r="I745" s="78">
        <v>35.549999999999997</v>
      </c>
      <c r="J745" s="18" t="s">
        <v>27</v>
      </c>
      <c r="K745" s="18" t="s">
        <v>27</v>
      </c>
      <c r="L745" s="18" t="s">
        <v>73</v>
      </c>
      <c r="M745" s="18" t="s">
        <v>27</v>
      </c>
      <c r="N745" s="18" t="s">
        <v>73</v>
      </c>
      <c r="O745" s="18">
        <v>0.04</v>
      </c>
      <c r="P745" s="18" t="s">
        <v>27</v>
      </c>
      <c r="Q745" s="18" t="s">
        <v>73</v>
      </c>
      <c r="R745" s="18" t="s">
        <v>27</v>
      </c>
      <c r="S745" s="18" t="s">
        <v>73</v>
      </c>
      <c r="T745" s="18" t="s">
        <v>27</v>
      </c>
      <c r="U745" s="18"/>
      <c r="V745" s="18"/>
      <c r="W745" s="1"/>
      <c r="X745" s="98"/>
      <c r="Y745" s="74"/>
      <c r="Z745" s="161"/>
      <c r="AA745" s="1"/>
      <c r="AB745" s="501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53" t="s">
        <v>82</v>
      </c>
      <c r="AV745" s="209">
        <f>MIN(AV642:AV741)</f>
        <v>0.94031822395231801</v>
      </c>
      <c r="AW745" s="209">
        <f>MIN(AW642:AW741)</f>
        <v>0.94105495355671698</v>
      </c>
      <c r="AX745" s="62"/>
      <c r="AY745" s="62"/>
    </row>
    <row r="746" spans="1:51" ht="16" thickBot="1" x14ac:dyDescent="0.25">
      <c r="A746" s="107"/>
      <c r="B746" s="107"/>
      <c r="C746" s="63"/>
      <c r="D746" s="63"/>
      <c r="E746" s="191"/>
      <c r="F746" s="193"/>
      <c r="G746" s="349" t="s">
        <v>81</v>
      </c>
      <c r="H746" s="194">
        <v>63.4</v>
      </c>
      <c r="I746" s="194">
        <v>37.880000000000003</v>
      </c>
      <c r="J746" s="355">
        <v>0.4</v>
      </c>
      <c r="K746" s="355" t="s">
        <v>27</v>
      </c>
      <c r="L746" s="97" t="s">
        <v>73</v>
      </c>
      <c r="M746" s="355">
        <v>0.09</v>
      </c>
      <c r="N746" s="97" t="s">
        <v>73</v>
      </c>
      <c r="O746" s="355">
        <v>0.98</v>
      </c>
      <c r="P746" s="355">
        <v>0.04</v>
      </c>
      <c r="Q746" s="97" t="s">
        <v>73</v>
      </c>
      <c r="R746" s="355">
        <v>0.49</v>
      </c>
      <c r="S746" s="97" t="s">
        <v>73</v>
      </c>
      <c r="T746" s="355" t="s">
        <v>27</v>
      </c>
      <c r="U746" s="97"/>
      <c r="V746" s="97"/>
      <c r="W746" s="176"/>
      <c r="X746" s="96"/>
      <c r="Y746" s="153"/>
      <c r="Z746" s="162"/>
      <c r="AA746" s="38"/>
      <c r="AB746" s="496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66" t="s">
        <v>81</v>
      </c>
      <c r="AV746" s="316">
        <f>MAX(AV642:AV741)</f>
        <v>1.0031306916282623</v>
      </c>
      <c r="AW746" s="316">
        <f>MAX(AW642:AW741)</f>
        <v>1.0037452754017659</v>
      </c>
      <c r="AX746" s="94"/>
      <c r="AY746" s="94"/>
    </row>
    <row r="747" spans="1:51" x14ac:dyDescent="0.2">
      <c r="A747" s="43"/>
      <c r="B747" s="43"/>
      <c r="C747" s="3"/>
      <c r="D747" s="3"/>
      <c r="E747" s="340" t="s">
        <v>524</v>
      </c>
      <c r="F747" s="3" t="s">
        <v>386</v>
      </c>
      <c r="G747" s="3" t="s">
        <v>511</v>
      </c>
      <c r="H747" s="78">
        <v>62.67469295774648</v>
      </c>
      <c r="I747" s="78">
        <v>36.748562910798107</v>
      </c>
      <c r="J747" s="18">
        <v>4.9105633802816885E-2</v>
      </c>
      <c r="K747" s="18" t="s">
        <v>27</v>
      </c>
      <c r="L747" s="18">
        <v>5.3877551020408158E-4</v>
      </c>
      <c r="M747" s="18">
        <v>1.812206572769953E-3</v>
      </c>
      <c r="N747" s="100" t="s">
        <v>73</v>
      </c>
      <c r="O747" s="18">
        <v>0.21006338028169017</v>
      </c>
      <c r="P747" s="18">
        <v>3.4272300469483587E-3</v>
      </c>
      <c r="Q747" s="18">
        <v>1.0089795918367346E-2</v>
      </c>
      <c r="R747" s="18">
        <v>4.8684976525821509E-2</v>
      </c>
      <c r="S747" s="18" t="s">
        <v>27</v>
      </c>
      <c r="T747" s="100">
        <v>1.2195121951219512E-3</v>
      </c>
      <c r="U747" s="100"/>
      <c r="V747" s="100"/>
      <c r="W747" s="446"/>
      <c r="X747" s="99">
        <v>99.739733333333348</v>
      </c>
      <c r="Y747" s="74"/>
      <c r="Z747" s="161"/>
      <c r="AA747" s="1"/>
      <c r="AB747" s="501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62"/>
      <c r="AV747" s="86"/>
      <c r="AW747" s="86"/>
      <c r="AX747" s="62"/>
      <c r="AY747" s="62"/>
    </row>
    <row r="748" spans="1:51" x14ac:dyDescent="0.2">
      <c r="A748" s="43"/>
      <c r="B748" s="43"/>
      <c r="C748" s="3"/>
      <c r="D748" s="3"/>
      <c r="E748" s="340"/>
      <c r="F748" s="3"/>
      <c r="G748" s="3" t="s">
        <v>83</v>
      </c>
      <c r="H748" s="78">
        <v>0.61598539226828131</v>
      </c>
      <c r="I748" s="78">
        <v>0.43953979458470305</v>
      </c>
      <c r="J748" s="18">
        <v>8.9615120261210948E-2</v>
      </c>
      <c r="K748" s="18" t="s">
        <v>27</v>
      </c>
      <c r="L748" s="18">
        <v>3.7714285714285714E-3</v>
      </c>
      <c r="M748" s="18">
        <v>1.0349019701755093E-2</v>
      </c>
      <c r="N748" s="18" t="s">
        <v>73</v>
      </c>
      <c r="O748" s="18">
        <v>0.22859397549761193</v>
      </c>
      <c r="P748" s="18">
        <v>8.4110557482757371E-3</v>
      </c>
      <c r="Q748" s="18">
        <v>1.9532571567533456E-2</v>
      </c>
      <c r="R748" s="18">
        <v>9.5273296361812046E-2</v>
      </c>
      <c r="S748" s="18" t="s">
        <v>27</v>
      </c>
      <c r="T748" s="18">
        <v>9.052030094975445E-3</v>
      </c>
      <c r="U748" s="18"/>
      <c r="V748" s="18"/>
      <c r="W748" s="1"/>
      <c r="X748" s="98">
        <v>0.68016321519777556</v>
      </c>
      <c r="Y748" s="74"/>
      <c r="Z748" s="161"/>
      <c r="AA748" s="1"/>
      <c r="AB748" s="501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62"/>
      <c r="AV748" s="86"/>
      <c r="AW748" s="86"/>
      <c r="AX748" s="62"/>
      <c r="AY748" s="62"/>
    </row>
    <row r="749" spans="1:51" x14ac:dyDescent="0.2">
      <c r="A749" s="33"/>
      <c r="E749" s="190"/>
      <c r="F749" s="3"/>
      <c r="G749" s="76" t="s">
        <v>82</v>
      </c>
      <c r="H749" s="78">
        <v>60.32</v>
      </c>
      <c r="I749" s="78">
        <v>35.549999999999997</v>
      </c>
      <c r="J749" s="18" t="s">
        <v>27</v>
      </c>
      <c r="K749" s="18" t="s">
        <v>27</v>
      </c>
      <c r="L749" s="18" t="s">
        <v>27</v>
      </c>
      <c r="M749" s="18" t="s">
        <v>27</v>
      </c>
      <c r="N749" s="18" t="s">
        <v>27</v>
      </c>
      <c r="O749" s="18" t="s">
        <v>27</v>
      </c>
      <c r="P749" s="18" t="s">
        <v>27</v>
      </c>
      <c r="Q749" s="18" t="s">
        <v>27</v>
      </c>
      <c r="R749" s="18" t="s">
        <v>27</v>
      </c>
      <c r="S749" s="18" t="s">
        <v>27</v>
      </c>
      <c r="T749" s="18" t="s">
        <v>27</v>
      </c>
      <c r="U749" s="1"/>
      <c r="V749" s="1"/>
      <c r="W749" s="1"/>
      <c r="X749" s="98"/>
      <c r="Y749" s="83"/>
      <c r="Z749"/>
      <c r="AB749" s="501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23"/>
      <c r="AU749" s="18"/>
      <c r="AX749" s="62"/>
      <c r="AY749" s="62"/>
    </row>
    <row r="750" spans="1:51" ht="16" thickBot="1" x14ac:dyDescent="0.25">
      <c r="A750" s="33"/>
      <c r="E750" s="347"/>
      <c r="F750" s="178"/>
      <c r="G750" s="349" t="s">
        <v>81</v>
      </c>
      <c r="H750" s="177">
        <v>63.81</v>
      </c>
      <c r="I750" s="177">
        <v>37.950000000000003</v>
      </c>
      <c r="J750" s="97">
        <v>0.71</v>
      </c>
      <c r="K750" s="97" t="s">
        <v>27</v>
      </c>
      <c r="L750" s="97">
        <v>2.64E-2</v>
      </c>
      <c r="M750" s="97">
        <v>0.09</v>
      </c>
      <c r="N750" s="97" t="s">
        <v>27</v>
      </c>
      <c r="O750" s="97">
        <v>0.98</v>
      </c>
      <c r="P750" s="97">
        <v>0.04</v>
      </c>
      <c r="Q750" s="97">
        <v>6.7500000000000004E-2</v>
      </c>
      <c r="R750" s="97">
        <v>0.67</v>
      </c>
      <c r="S750" s="97" t="s">
        <v>27</v>
      </c>
      <c r="T750" s="97">
        <v>0.08</v>
      </c>
      <c r="U750" s="176"/>
      <c r="V750" s="176"/>
      <c r="W750" s="176"/>
      <c r="X750" s="96"/>
      <c r="Y750" s="83"/>
      <c r="Z750"/>
      <c r="AB750" s="501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23"/>
      <c r="AU750" s="18"/>
      <c r="AX750" s="62"/>
      <c r="AY750" s="62"/>
    </row>
    <row r="751" spans="1:51" ht="16" thickBot="1" x14ac:dyDescent="0.25">
      <c r="A751" s="33"/>
      <c r="E751"/>
      <c r="G751" s="76"/>
      <c r="N751"/>
      <c r="T751" s="16"/>
      <c r="Y751" s="83"/>
      <c r="Z751"/>
      <c r="AB751" s="501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23"/>
      <c r="AU751" s="18"/>
      <c r="AX751" s="18"/>
      <c r="AY751" s="18"/>
    </row>
    <row r="752" spans="1:51" x14ac:dyDescent="0.2">
      <c r="A752" s="432" t="s">
        <v>266</v>
      </c>
      <c r="B752" s="214"/>
      <c r="C752" s="214"/>
      <c r="D752" s="214"/>
      <c r="E752" s="214"/>
      <c r="F752" s="214"/>
      <c r="G752" s="214"/>
      <c r="H752" s="369"/>
      <c r="I752" s="369"/>
      <c r="J752" s="217"/>
      <c r="K752" s="217"/>
      <c r="L752" s="217"/>
      <c r="M752" s="217"/>
      <c r="N752" s="217"/>
      <c r="O752" s="217"/>
      <c r="P752" s="217"/>
      <c r="Q752" s="217"/>
      <c r="R752" s="217"/>
      <c r="S752" s="217"/>
      <c r="T752" s="217"/>
      <c r="U752" s="217"/>
      <c r="V752" s="217"/>
      <c r="W752" s="217"/>
      <c r="X752" s="217"/>
      <c r="Y752" s="217"/>
      <c r="Z752" s="217"/>
      <c r="AA752" s="217"/>
      <c r="AB752" s="511"/>
      <c r="AC752" s="217"/>
      <c r="AD752" s="213"/>
      <c r="AE752" s="218"/>
      <c r="AF752" s="218"/>
      <c r="AG752" s="218"/>
      <c r="AH752" s="218"/>
      <c r="AI752" s="218"/>
      <c r="AJ752" s="218"/>
      <c r="AK752" s="218"/>
      <c r="AL752" s="218"/>
      <c r="AM752" s="218"/>
      <c r="AN752" s="218"/>
      <c r="AO752" s="218"/>
      <c r="AP752" s="217"/>
      <c r="AQ752" s="217"/>
      <c r="AR752" s="217"/>
      <c r="AS752" s="217"/>
      <c r="AT752" s="217"/>
      <c r="AU752" s="217"/>
      <c r="AV752" s="218"/>
      <c r="AW752" s="218"/>
      <c r="AX752" s="217"/>
      <c r="AY752" s="217"/>
    </row>
    <row r="753" spans="1:51" x14ac:dyDescent="0.2">
      <c r="A753" s="435"/>
      <c r="B753" s="87"/>
      <c r="C753" s="87"/>
      <c r="D753" s="87"/>
      <c r="E753" s="87"/>
      <c r="F753" s="87"/>
      <c r="G753" s="87"/>
      <c r="H753" s="101"/>
      <c r="I753" s="101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513"/>
      <c r="AC753" s="62"/>
      <c r="AD753" s="74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62"/>
      <c r="AQ753" s="62"/>
      <c r="AR753" s="62"/>
      <c r="AS753" s="62"/>
      <c r="AT753" s="62"/>
      <c r="AU753" s="62"/>
      <c r="AV753" s="86"/>
      <c r="AW753" s="86"/>
      <c r="AX753" s="62"/>
      <c r="AY753" s="62"/>
    </row>
    <row r="754" spans="1:51" ht="16" x14ac:dyDescent="0.2">
      <c r="A754" s="55" t="s">
        <v>449</v>
      </c>
      <c r="B754" s="55" t="s">
        <v>448</v>
      </c>
      <c r="C754" s="55" t="s">
        <v>265</v>
      </c>
      <c r="D754" s="55" t="s">
        <v>447</v>
      </c>
      <c r="E754" s="229" t="s">
        <v>446</v>
      </c>
      <c r="F754" s="55"/>
      <c r="G754" s="228">
        <v>35</v>
      </c>
      <c r="H754" s="372">
        <v>51.02</v>
      </c>
      <c r="I754" s="372">
        <v>34.659999999999997</v>
      </c>
      <c r="J754" s="230">
        <v>0.104</v>
      </c>
      <c r="K754" s="20"/>
      <c r="L754" s="20"/>
      <c r="M754" s="20"/>
      <c r="N754" s="55"/>
      <c r="O754" s="230">
        <v>11.62</v>
      </c>
      <c r="P754" s="230">
        <v>0.17799999999999999</v>
      </c>
      <c r="Q754" s="230" t="s">
        <v>27</v>
      </c>
      <c r="R754" s="20"/>
      <c r="S754" s="20"/>
      <c r="T754" s="230" t="s">
        <v>27</v>
      </c>
      <c r="U754" s="48"/>
      <c r="V754" s="48"/>
      <c r="W754" s="48"/>
      <c r="X754" s="229">
        <v>97.582000000000008</v>
      </c>
      <c r="Y754" s="54"/>
      <c r="Z754" s="124" t="s">
        <v>85</v>
      </c>
      <c r="AA754" s="48"/>
      <c r="AB754" s="508"/>
      <c r="AC754" s="20">
        <v>41.53797849939879</v>
      </c>
      <c r="AD754" s="20">
        <v>49.155009579310374</v>
      </c>
      <c r="AE754" s="20">
        <v>0.16836955851874308</v>
      </c>
      <c r="AF754" s="20" t="s">
        <v>27</v>
      </c>
      <c r="AG754" s="20" t="s">
        <v>27</v>
      </c>
      <c r="AH754" s="20" t="s">
        <v>27</v>
      </c>
      <c r="AI754" s="20" t="s">
        <v>27</v>
      </c>
      <c r="AJ754" s="20">
        <v>9.001317032883728</v>
      </c>
      <c r="AK754" s="20">
        <v>0.13732532988837187</v>
      </c>
      <c r="AL754" s="20" t="s">
        <v>27</v>
      </c>
      <c r="AM754" s="20" t="s">
        <v>27</v>
      </c>
      <c r="AN754" s="20" t="s">
        <v>27</v>
      </c>
      <c r="AO754" s="20" t="s">
        <v>27</v>
      </c>
      <c r="AP754" s="20" t="s">
        <v>27</v>
      </c>
      <c r="AQ754" s="20" t="s">
        <v>27</v>
      </c>
      <c r="AR754" s="20">
        <v>100.00000000000001</v>
      </c>
      <c r="AS754" s="20"/>
      <c r="AT754" s="49" t="s">
        <v>131</v>
      </c>
      <c r="AU754" s="20" t="str">
        <f>Z754</f>
        <v>po</v>
      </c>
      <c r="AV754" s="56">
        <f>AC754/AD754</f>
        <v>0.84504059413066135</v>
      </c>
      <c r="AW754" s="195">
        <f t="shared" ref="AW754:AW755" si="79">SUM(AC754,AJ754,AK754,AL754,AO754,AG754)/AD754</f>
        <v>1.030955365401881</v>
      </c>
      <c r="AX754" s="48"/>
      <c r="AY754" s="327" t="s">
        <v>509</v>
      </c>
    </row>
    <row r="755" spans="1:51" ht="16" x14ac:dyDescent="0.2">
      <c r="A755" s="417" t="s">
        <v>449</v>
      </c>
      <c r="B755" s="417" t="s">
        <v>448</v>
      </c>
      <c r="C755" s="3" t="s">
        <v>265</v>
      </c>
      <c r="D755" s="3" t="s">
        <v>447</v>
      </c>
      <c r="E755" s="208" t="s">
        <v>46</v>
      </c>
      <c r="F755" s="3"/>
      <c r="G755" s="231">
        <v>26</v>
      </c>
      <c r="H755" s="373">
        <v>60.03</v>
      </c>
      <c r="I755" s="373">
        <v>36.25</v>
      </c>
      <c r="J755" s="232">
        <v>0.03</v>
      </c>
      <c r="K755" s="18"/>
      <c r="L755" s="18"/>
      <c r="M755" s="18"/>
      <c r="N755" s="3"/>
      <c r="O755" s="232">
        <v>2.65</v>
      </c>
      <c r="P755" s="232">
        <v>0.191</v>
      </c>
      <c r="Q755" s="232" t="s">
        <v>27</v>
      </c>
      <c r="R755" s="18"/>
      <c r="S755" s="18"/>
      <c r="T755" s="232" t="s">
        <v>27</v>
      </c>
      <c r="U755" s="1"/>
      <c r="V755" s="1"/>
      <c r="W755" s="1"/>
      <c r="X755" s="208">
        <v>99.15100000000001</v>
      </c>
      <c r="Y755" s="74"/>
      <c r="Z755" s="118" t="s">
        <v>85</v>
      </c>
      <c r="AA755" s="1"/>
      <c r="AB755" s="501"/>
      <c r="AC755" s="18">
        <v>47.66648931850532</v>
      </c>
      <c r="AD755" s="18">
        <v>50.140326568630513</v>
      </c>
      <c r="AE755" s="18">
        <v>4.7368693804214712E-2</v>
      </c>
      <c r="AF755" s="18" t="s">
        <v>27</v>
      </c>
      <c r="AG755" s="18" t="s">
        <v>27</v>
      </c>
      <c r="AH755" s="18" t="s">
        <v>27</v>
      </c>
      <c r="AI755" s="18" t="s">
        <v>27</v>
      </c>
      <c r="AJ755" s="18">
        <v>2.0020998110597041</v>
      </c>
      <c r="AK755" s="18">
        <v>0.14371560800023478</v>
      </c>
      <c r="AL755" s="18" t="s">
        <v>27</v>
      </c>
      <c r="AM755" s="18" t="s">
        <v>27</v>
      </c>
      <c r="AN755" s="18" t="s">
        <v>27</v>
      </c>
      <c r="AO755" s="18" t="s">
        <v>27</v>
      </c>
      <c r="AP755" s="18" t="s">
        <v>27</v>
      </c>
      <c r="AQ755" s="18" t="s">
        <v>27</v>
      </c>
      <c r="AR755" s="18">
        <v>99.999999999999986</v>
      </c>
      <c r="AS755" s="18"/>
      <c r="AT755" s="23" t="s">
        <v>131</v>
      </c>
      <c r="AU755" s="18" t="str">
        <f>Z755</f>
        <v>po</v>
      </c>
      <c r="AV755" s="44">
        <f>AC755/AD755</f>
        <v>0.95066172441579366</v>
      </c>
      <c r="AW755" s="86">
        <f t="shared" si="79"/>
        <v>0.99345792392045407</v>
      </c>
      <c r="AY755" s="326">
        <f>COUNT(AV754:AV755)</f>
        <v>2</v>
      </c>
    </row>
    <row r="756" spans="1:51" ht="16" x14ac:dyDescent="0.2">
      <c r="A756" s="417"/>
      <c r="B756" s="417"/>
      <c r="C756" s="3"/>
      <c r="D756" s="3"/>
      <c r="E756" s="208"/>
      <c r="F756" s="3"/>
      <c r="G756" s="231"/>
      <c r="H756" s="373"/>
      <c r="I756" s="373"/>
      <c r="J756" s="232"/>
      <c r="K756" s="18"/>
      <c r="L756" s="18"/>
      <c r="M756" s="18"/>
      <c r="N756" s="3"/>
      <c r="O756" s="232"/>
      <c r="P756" s="232"/>
      <c r="Q756" s="232"/>
      <c r="R756" s="18"/>
      <c r="S756" s="18"/>
      <c r="T756" s="232"/>
      <c r="U756" s="1"/>
      <c r="V756" s="1"/>
      <c r="W756" s="1"/>
      <c r="X756" s="208"/>
      <c r="Y756" s="74"/>
      <c r="Z756" s="118"/>
      <c r="AA756" s="1"/>
      <c r="AB756" s="501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23"/>
      <c r="AU756" s="18"/>
    </row>
    <row r="757" spans="1:51" ht="16" x14ac:dyDescent="0.2">
      <c r="A757" s="417" t="s">
        <v>449</v>
      </c>
      <c r="B757" s="417" t="s">
        <v>448</v>
      </c>
      <c r="C757" s="3" t="s">
        <v>265</v>
      </c>
      <c r="D757" s="3" t="s">
        <v>447</v>
      </c>
      <c r="E757" s="208" t="s">
        <v>46</v>
      </c>
      <c r="F757" s="3"/>
      <c r="G757" s="231">
        <v>25</v>
      </c>
      <c r="H757" s="373">
        <v>62.32</v>
      </c>
      <c r="I757" s="373">
        <v>36.450000000000003</v>
      </c>
      <c r="J757" s="232">
        <v>0.04</v>
      </c>
      <c r="K757" s="18"/>
      <c r="L757" s="18"/>
      <c r="M757" s="18"/>
      <c r="N757" s="3"/>
      <c r="O757" s="232">
        <v>0.40600000000000003</v>
      </c>
      <c r="P757" s="232">
        <v>8.7999999999999995E-2</v>
      </c>
      <c r="Q757" s="232" t="s">
        <v>27</v>
      </c>
      <c r="R757" s="18"/>
      <c r="S757" s="18"/>
      <c r="T757" s="232" t="s">
        <v>27</v>
      </c>
      <c r="U757" s="1"/>
      <c r="V757" s="1"/>
      <c r="W757" s="1"/>
      <c r="X757" s="208">
        <v>99.304000000000016</v>
      </c>
      <c r="Y757" s="74"/>
      <c r="Z757" s="118" t="s">
        <v>85</v>
      </c>
      <c r="AA757" s="1"/>
      <c r="AB757" s="501"/>
      <c r="AC757" s="18">
        <v>49.318193341881667</v>
      </c>
      <c r="AD757" s="18">
        <v>50.247165831351083</v>
      </c>
      <c r="AE757" s="18">
        <v>6.2945550547545456E-2</v>
      </c>
      <c r="AF757" s="18" t="s">
        <v>27</v>
      </c>
      <c r="AG757" s="18" t="s">
        <v>27</v>
      </c>
      <c r="AH757" s="18" t="s">
        <v>27</v>
      </c>
      <c r="AI757" s="18" t="s">
        <v>27</v>
      </c>
      <c r="AJ757" s="18">
        <v>0.3057037561635424</v>
      </c>
      <c r="AK757" s="18">
        <v>6.5991520056165251E-2</v>
      </c>
      <c r="AL757" s="18" t="s">
        <v>27</v>
      </c>
      <c r="AM757" s="18" t="s">
        <v>27</v>
      </c>
      <c r="AN757" s="18" t="s">
        <v>27</v>
      </c>
      <c r="AO757" s="18" t="s">
        <v>27</v>
      </c>
      <c r="AP757" s="18" t="s">
        <v>27</v>
      </c>
      <c r="AQ757" s="18" t="s">
        <v>27</v>
      </c>
      <c r="AR757" s="18">
        <v>99.999999999999986</v>
      </c>
      <c r="AS757" s="18"/>
      <c r="AT757" s="281" t="s">
        <v>134</v>
      </c>
      <c r="AU757" s="53" t="str">
        <f t="shared" ref="AU757:AU765" si="80">Z757</f>
        <v>po</v>
      </c>
      <c r="AV757" s="44">
        <f t="shared" ref="AV757:AV765" si="81">AC757/AD757</f>
        <v>0.98151194253249219</v>
      </c>
      <c r="AW757" s="86">
        <f t="shared" ref="AW757:AW765" si="82">SUM(AC757,AJ757,AK757,AL757,AO757,AG757)/AD757</f>
        <v>0.98890928067226436</v>
      </c>
    </row>
    <row r="758" spans="1:51" ht="16" x14ac:dyDescent="0.2">
      <c r="A758" s="417" t="s">
        <v>449</v>
      </c>
      <c r="B758" s="417" t="s">
        <v>448</v>
      </c>
      <c r="C758" s="3" t="s">
        <v>265</v>
      </c>
      <c r="D758" s="3" t="s">
        <v>447</v>
      </c>
      <c r="E758" s="208" t="s">
        <v>446</v>
      </c>
      <c r="F758" s="3"/>
      <c r="G758" s="231">
        <v>37</v>
      </c>
      <c r="H758" s="373">
        <v>63.31</v>
      </c>
      <c r="I758" s="373">
        <v>36.94</v>
      </c>
      <c r="J758" s="232" t="s">
        <v>27</v>
      </c>
      <c r="K758" s="18"/>
      <c r="L758" s="18"/>
      <c r="M758" s="18"/>
      <c r="N758" s="3"/>
      <c r="O758" s="232">
        <v>0.13200000000000001</v>
      </c>
      <c r="P758" s="232">
        <v>8.8999999999999996E-2</v>
      </c>
      <c r="Q758" s="232" t="s">
        <v>27</v>
      </c>
      <c r="R758" s="18"/>
      <c r="S758" s="18"/>
      <c r="T758" s="232" t="s">
        <v>27</v>
      </c>
      <c r="U758" s="1"/>
      <c r="V758" s="1"/>
      <c r="W758" s="1"/>
      <c r="X758" s="208">
        <v>100.471</v>
      </c>
      <c r="Y758" s="74"/>
      <c r="Z758" s="118" t="s">
        <v>85</v>
      </c>
      <c r="AA758" s="1"/>
      <c r="AB758" s="501"/>
      <c r="AC758" s="18">
        <v>49.51224384617332</v>
      </c>
      <c r="AD758" s="18">
        <v>50.323577781209309</v>
      </c>
      <c r="AE758" s="18" t="s">
        <v>27</v>
      </c>
      <c r="AF758" s="18" t="s">
        <v>27</v>
      </c>
      <c r="AG758" s="18" t="s">
        <v>27</v>
      </c>
      <c r="AH758" s="18" t="s">
        <v>27</v>
      </c>
      <c r="AI758" s="18" t="s">
        <v>27</v>
      </c>
      <c r="AJ758" s="18">
        <v>9.8222108651981332E-2</v>
      </c>
      <c r="AK758" s="18">
        <v>6.5956263965386966E-2</v>
      </c>
      <c r="AL758" s="18" t="s">
        <v>27</v>
      </c>
      <c r="AM758" s="18" t="s">
        <v>27</v>
      </c>
      <c r="AN758" s="18" t="s">
        <v>27</v>
      </c>
      <c r="AO758" s="18" t="s">
        <v>27</v>
      </c>
      <c r="AP758" s="18" t="s">
        <v>27</v>
      </c>
      <c r="AQ758" s="18" t="s">
        <v>27</v>
      </c>
      <c r="AR758" s="18">
        <v>100</v>
      </c>
      <c r="AS758" s="18"/>
      <c r="AT758" s="281" t="s">
        <v>134</v>
      </c>
      <c r="AU758" s="53" t="str">
        <f t="shared" si="80"/>
        <v>po</v>
      </c>
      <c r="AV758" s="44">
        <f t="shared" si="81"/>
        <v>0.9838776579327605</v>
      </c>
      <c r="AW758" s="86">
        <f t="shared" si="82"/>
        <v>0.98714011223064779</v>
      </c>
    </row>
    <row r="759" spans="1:51" ht="16" x14ac:dyDescent="0.2">
      <c r="A759" s="417" t="s">
        <v>449</v>
      </c>
      <c r="B759" s="417" t="s">
        <v>448</v>
      </c>
      <c r="C759" s="3" t="s">
        <v>265</v>
      </c>
      <c r="D759" s="3" t="s">
        <v>447</v>
      </c>
      <c r="E759" s="208" t="s">
        <v>446</v>
      </c>
      <c r="F759" s="3"/>
      <c r="G759" s="231">
        <v>40</v>
      </c>
      <c r="H759" s="373">
        <v>63.16</v>
      </c>
      <c r="I759" s="373">
        <v>36.659999999999997</v>
      </c>
      <c r="J759" s="232" t="s">
        <v>27</v>
      </c>
      <c r="K759" s="18"/>
      <c r="L759" s="18"/>
      <c r="M759" s="18"/>
      <c r="N759" s="3"/>
      <c r="O759" s="232">
        <v>0.13700000000000001</v>
      </c>
      <c r="P759" s="232">
        <v>9.1999999999999998E-2</v>
      </c>
      <c r="Q759" s="232" t="s">
        <v>27</v>
      </c>
      <c r="R759" s="18"/>
      <c r="S759" s="18"/>
      <c r="T759" s="232" t="s">
        <v>27</v>
      </c>
      <c r="U759" s="1"/>
      <c r="V759" s="1"/>
      <c r="W759" s="1"/>
      <c r="X759" s="208">
        <v>100.04899999999999</v>
      </c>
      <c r="Y759" s="74"/>
      <c r="Z759" s="118" t="s">
        <v>85</v>
      </c>
      <c r="AA759" s="1"/>
      <c r="AB759" s="501"/>
      <c r="AC759" s="18">
        <v>49.639563976355205</v>
      </c>
      <c r="AD759" s="18">
        <v>50.189471339127991</v>
      </c>
      <c r="AE759" s="18" t="s">
        <v>27</v>
      </c>
      <c r="AF759" s="18" t="s">
        <v>27</v>
      </c>
      <c r="AG759" s="18" t="s">
        <v>27</v>
      </c>
      <c r="AH759" s="18" t="s">
        <v>27</v>
      </c>
      <c r="AI759" s="18" t="s">
        <v>27</v>
      </c>
      <c r="AJ759" s="18">
        <v>0.10244751561085681</v>
      </c>
      <c r="AK759" s="18">
        <v>6.8517168905948264E-2</v>
      </c>
      <c r="AL759" s="18" t="s">
        <v>27</v>
      </c>
      <c r="AM759" s="18" t="s">
        <v>27</v>
      </c>
      <c r="AN759" s="18" t="s">
        <v>27</v>
      </c>
      <c r="AO759" s="18" t="s">
        <v>27</v>
      </c>
      <c r="AP759" s="18" t="s">
        <v>27</v>
      </c>
      <c r="AQ759" s="18" t="s">
        <v>27</v>
      </c>
      <c r="AR759" s="18">
        <v>100</v>
      </c>
      <c r="AS759" s="18"/>
      <c r="AT759" s="281" t="s">
        <v>134</v>
      </c>
      <c r="AU759" s="53" t="str">
        <f t="shared" si="80"/>
        <v>po</v>
      </c>
      <c r="AV759" s="44">
        <f t="shared" si="81"/>
        <v>0.98904337208381643</v>
      </c>
      <c r="AW759" s="86">
        <f t="shared" si="82"/>
        <v>0.99244975752592646</v>
      </c>
    </row>
    <row r="760" spans="1:51" ht="16" x14ac:dyDescent="0.2">
      <c r="A760" s="417" t="s">
        <v>449</v>
      </c>
      <c r="B760" s="417" t="s">
        <v>448</v>
      </c>
      <c r="C760" s="3" t="s">
        <v>265</v>
      </c>
      <c r="D760" s="3" t="s">
        <v>447</v>
      </c>
      <c r="E760" s="208" t="s">
        <v>446</v>
      </c>
      <c r="F760" s="3"/>
      <c r="G760" s="231">
        <v>107</v>
      </c>
      <c r="H760" s="373">
        <v>63.4</v>
      </c>
      <c r="I760" s="373">
        <v>36.659999999999997</v>
      </c>
      <c r="J760" s="232" t="s">
        <v>27</v>
      </c>
      <c r="K760" s="18"/>
      <c r="L760" s="18"/>
      <c r="M760" s="18"/>
      <c r="N760" s="3"/>
      <c r="O760" s="232" t="s">
        <v>27</v>
      </c>
      <c r="P760" s="232">
        <v>0.10199999999999999</v>
      </c>
      <c r="Q760" s="232" t="s">
        <v>27</v>
      </c>
      <c r="R760" s="18"/>
      <c r="S760" s="18"/>
      <c r="T760" s="232" t="s">
        <v>27</v>
      </c>
      <c r="U760" s="1"/>
      <c r="V760" s="1"/>
      <c r="W760" s="1"/>
      <c r="X760" s="208">
        <v>100.16200000000001</v>
      </c>
      <c r="Y760" s="74"/>
      <c r="Z760" s="118" t="s">
        <v>85</v>
      </c>
      <c r="AA760" s="1"/>
      <c r="AB760" s="501"/>
      <c r="AC760" s="18">
        <v>49.781580496005731</v>
      </c>
      <c r="AD760" s="18">
        <v>50.142525871427843</v>
      </c>
      <c r="AE760" s="18" t="s">
        <v>27</v>
      </c>
      <c r="AF760" s="18" t="s">
        <v>27</v>
      </c>
      <c r="AG760" s="18" t="s">
        <v>27</v>
      </c>
      <c r="AH760" s="18" t="s">
        <v>27</v>
      </c>
      <c r="AI760" s="18" t="s">
        <v>27</v>
      </c>
      <c r="AJ760" s="18" t="s">
        <v>27</v>
      </c>
      <c r="AK760" s="18">
        <v>7.5893632566422106E-2</v>
      </c>
      <c r="AL760" s="18" t="s">
        <v>27</v>
      </c>
      <c r="AM760" s="18" t="s">
        <v>27</v>
      </c>
      <c r="AN760" s="18" t="s">
        <v>27</v>
      </c>
      <c r="AO760" s="18" t="s">
        <v>27</v>
      </c>
      <c r="AP760" s="18" t="s">
        <v>27</v>
      </c>
      <c r="AQ760" s="18" t="s">
        <v>27</v>
      </c>
      <c r="AR760" s="18">
        <v>100</v>
      </c>
      <c r="AS760" s="18"/>
      <c r="AT760" s="281" t="s">
        <v>134</v>
      </c>
      <c r="AU760" s="53" t="str">
        <f t="shared" si="80"/>
        <v>po</v>
      </c>
      <c r="AV760" s="44">
        <f t="shared" si="81"/>
        <v>0.99280161162308367</v>
      </c>
      <c r="AW760" s="86">
        <f t="shared" si="82"/>
        <v>0.99431516985030621</v>
      </c>
    </row>
    <row r="761" spans="1:51" ht="16" x14ac:dyDescent="0.2">
      <c r="A761" s="417" t="s">
        <v>449</v>
      </c>
      <c r="B761" s="417" t="s">
        <v>448</v>
      </c>
      <c r="C761" s="3" t="s">
        <v>265</v>
      </c>
      <c r="D761" s="3" t="s">
        <v>447</v>
      </c>
      <c r="E761" s="208" t="s">
        <v>446</v>
      </c>
      <c r="F761" s="3"/>
      <c r="G761" s="231">
        <v>43</v>
      </c>
      <c r="H761" s="373">
        <v>63.3</v>
      </c>
      <c r="I761" s="373">
        <v>36.590000000000003</v>
      </c>
      <c r="J761" s="232" t="s">
        <v>27</v>
      </c>
      <c r="K761" s="18"/>
      <c r="L761" s="18"/>
      <c r="M761" s="18"/>
      <c r="N761" s="3"/>
      <c r="O761" s="232">
        <v>9.5000000000000001E-2</v>
      </c>
      <c r="P761" s="232">
        <v>8.8999999999999996E-2</v>
      </c>
      <c r="Q761" s="232" t="s">
        <v>27</v>
      </c>
      <c r="R761" s="18"/>
      <c r="S761" s="18"/>
      <c r="T761" s="232" t="s">
        <v>27</v>
      </c>
      <c r="U761" s="1"/>
      <c r="V761" s="1"/>
      <c r="W761" s="1"/>
      <c r="X761" s="208">
        <v>100.074</v>
      </c>
      <c r="Y761" s="74"/>
      <c r="Z761" s="118" t="s">
        <v>85</v>
      </c>
      <c r="AA761" s="1"/>
      <c r="AB761" s="501"/>
      <c r="AC761" s="18">
        <v>49.759270122588028</v>
      </c>
      <c r="AD761" s="18">
        <v>50.103380008951227</v>
      </c>
      <c r="AE761" s="18" t="s">
        <v>27</v>
      </c>
      <c r="AF761" s="18" t="s">
        <v>27</v>
      </c>
      <c r="AG761" s="18" t="s">
        <v>27</v>
      </c>
      <c r="AH761" s="18" t="s">
        <v>27</v>
      </c>
      <c r="AI761" s="18" t="s">
        <v>27</v>
      </c>
      <c r="AJ761" s="18">
        <v>7.1054064167155401E-2</v>
      </c>
      <c r="AK761" s="18">
        <v>6.6295804293578356E-2</v>
      </c>
      <c r="AL761" s="18" t="s">
        <v>27</v>
      </c>
      <c r="AM761" s="18" t="s">
        <v>27</v>
      </c>
      <c r="AN761" s="18" t="s">
        <v>27</v>
      </c>
      <c r="AO761" s="18" t="s">
        <v>27</v>
      </c>
      <c r="AP761" s="18" t="s">
        <v>27</v>
      </c>
      <c r="AQ761" s="18" t="s">
        <v>27</v>
      </c>
      <c r="AR761" s="18">
        <v>99.999999999999986</v>
      </c>
      <c r="AS761" s="18"/>
      <c r="AT761" s="281" t="s">
        <v>134</v>
      </c>
      <c r="AU761" s="53" t="str">
        <f t="shared" si="80"/>
        <v>po</v>
      </c>
      <c r="AV761" s="44">
        <f t="shared" si="81"/>
        <v>0.99313200254550249</v>
      </c>
      <c r="AW761" s="86">
        <f t="shared" si="82"/>
        <v>0.99587333194156713</v>
      </c>
    </row>
    <row r="762" spans="1:51" ht="16" x14ac:dyDescent="0.2">
      <c r="A762" s="417" t="s">
        <v>449</v>
      </c>
      <c r="B762" s="417" t="s">
        <v>448</v>
      </c>
      <c r="C762" s="3" t="s">
        <v>265</v>
      </c>
      <c r="D762" s="3" t="s">
        <v>447</v>
      </c>
      <c r="E762" s="208" t="s">
        <v>446</v>
      </c>
      <c r="F762" s="3"/>
      <c r="G762" s="231">
        <v>39</v>
      </c>
      <c r="H762" s="373">
        <v>63.38</v>
      </c>
      <c r="I762" s="373">
        <v>36.46</v>
      </c>
      <c r="J762" s="232" t="s">
        <v>27</v>
      </c>
      <c r="K762" s="18"/>
      <c r="L762" s="18"/>
      <c r="M762" s="18"/>
      <c r="N762" s="3"/>
      <c r="O762" s="232" t="s">
        <v>27</v>
      </c>
      <c r="P762" s="232">
        <v>9.2999999999999999E-2</v>
      </c>
      <c r="Q762" s="232" t="s">
        <v>27</v>
      </c>
      <c r="R762" s="18"/>
      <c r="S762" s="18"/>
      <c r="T762" s="232" t="s">
        <v>27</v>
      </c>
      <c r="U762" s="1"/>
      <c r="V762" s="1"/>
      <c r="W762" s="1"/>
      <c r="X762" s="208">
        <v>99.933000000000007</v>
      </c>
      <c r="Y762" s="74"/>
      <c r="Z762" s="118" t="s">
        <v>85</v>
      </c>
      <c r="AA762" s="1"/>
      <c r="AB762" s="501"/>
      <c r="AC762" s="18">
        <v>49.913598261897249</v>
      </c>
      <c r="AD762" s="18">
        <v>50.016999202329551</v>
      </c>
      <c r="AE762" s="18" t="s">
        <v>27</v>
      </c>
      <c r="AF762" s="18" t="s">
        <v>27</v>
      </c>
      <c r="AG762" s="18" t="s">
        <v>27</v>
      </c>
      <c r="AH762" s="18" t="s">
        <v>27</v>
      </c>
      <c r="AI762" s="18" t="s">
        <v>27</v>
      </c>
      <c r="AJ762" s="18" t="s">
        <v>27</v>
      </c>
      <c r="AK762" s="18">
        <v>6.9402535773214868E-2</v>
      </c>
      <c r="AL762" s="18" t="s">
        <v>27</v>
      </c>
      <c r="AM762" s="18" t="s">
        <v>27</v>
      </c>
      <c r="AN762" s="18" t="s">
        <v>27</v>
      </c>
      <c r="AO762" s="18" t="s">
        <v>27</v>
      </c>
      <c r="AP762" s="18" t="s">
        <v>27</v>
      </c>
      <c r="AQ762" s="18" t="s">
        <v>27</v>
      </c>
      <c r="AR762" s="18">
        <v>100.00000000000001</v>
      </c>
      <c r="AS762" s="18"/>
      <c r="AT762" s="281" t="s">
        <v>134</v>
      </c>
      <c r="AU762" s="53" t="str">
        <f t="shared" si="80"/>
        <v>po</v>
      </c>
      <c r="AV762" s="44">
        <f t="shared" si="81"/>
        <v>0.99793268404579771</v>
      </c>
      <c r="AW762" s="86">
        <f t="shared" si="82"/>
        <v>0.99932026300655186</v>
      </c>
    </row>
    <row r="763" spans="1:51" ht="16" x14ac:dyDescent="0.2">
      <c r="A763" s="417" t="s">
        <v>449</v>
      </c>
      <c r="B763" s="417" t="s">
        <v>448</v>
      </c>
      <c r="C763" s="3" t="s">
        <v>265</v>
      </c>
      <c r="D763" s="3" t="s">
        <v>447</v>
      </c>
      <c r="E763" s="208" t="s">
        <v>446</v>
      </c>
      <c r="F763" s="3"/>
      <c r="G763" s="231">
        <v>41</v>
      </c>
      <c r="H763" s="373">
        <v>63.45</v>
      </c>
      <c r="I763" s="373">
        <v>36.479999999999997</v>
      </c>
      <c r="J763" s="232" t="s">
        <v>27</v>
      </c>
      <c r="K763" s="18"/>
      <c r="L763" s="18"/>
      <c r="M763" s="18"/>
      <c r="N763" s="3"/>
      <c r="O763" s="232" t="s">
        <v>27</v>
      </c>
      <c r="P763" s="232">
        <v>7.0000000000000007E-2</v>
      </c>
      <c r="Q763" s="232" t="s">
        <v>27</v>
      </c>
      <c r="R763" s="18"/>
      <c r="S763" s="18"/>
      <c r="T763" s="232" t="s">
        <v>27</v>
      </c>
      <c r="U763" s="1"/>
      <c r="V763" s="1"/>
      <c r="W763" s="1"/>
      <c r="X763" s="208">
        <v>100</v>
      </c>
      <c r="Y763" s="74"/>
      <c r="Z763" s="118" t="s">
        <v>85</v>
      </c>
      <c r="AA763" s="1"/>
      <c r="AB763" s="501"/>
      <c r="AC763" s="18">
        <v>49.936067307052703</v>
      </c>
      <c r="AD763" s="18">
        <v>50.011728366589871</v>
      </c>
      <c r="AE763" s="18" t="s">
        <v>27</v>
      </c>
      <c r="AF763" s="18" t="s">
        <v>27</v>
      </c>
      <c r="AG763" s="18" t="s">
        <v>27</v>
      </c>
      <c r="AH763" s="18" t="s">
        <v>27</v>
      </c>
      <c r="AI763" s="18" t="s">
        <v>27</v>
      </c>
      <c r="AJ763" s="18" t="s">
        <v>27</v>
      </c>
      <c r="AK763" s="18">
        <v>5.220432635743065E-2</v>
      </c>
      <c r="AL763" s="18" t="s">
        <v>27</v>
      </c>
      <c r="AM763" s="18" t="s">
        <v>27</v>
      </c>
      <c r="AN763" s="18" t="s">
        <v>27</v>
      </c>
      <c r="AO763" s="18" t="s">
        <v>27</v>
      </c>
      <c r="AP763" s="18" t="s">
        <v>27</v>
      </c>
      <c r="AQ763" s="18" t="s">
        <v>27</v>
      </c>
      <c r="AR763" s="18">
        <v>100</v>
      </c>
      <c r="AS763" s="18"/>
      <c r="AT763" s="281" t="s">
        <v>134</v>
      </c>
      <c r="AU763" s="53" t="str">
        <f t="shared" si="80"/>
        <v>po</v>
      </c>
      <c r="AV763" s="44">
        <f t="shared" si="81"/>
        <v>0.99848713367827313</v>
      </c>
      <c r="AW763" s="86">
        <f t="shared" si="82"/>
        <v>0.99953097535426505</v>
      </c>
    </row>
    <row r="764" spans="1:51" ht="16" x14ac:dyDescent="0.2">
      <c r="A764" s="417" t="s">
        <v>449</v>
      </c>
      <c r="B764" s="417" t="s">
        <v>448</v>
      </c>
      <c r="C764" s="3" t="s">
        <v>265</v>
      </c>
      <c r="D764" s="3" t="s">
        <v>447</v>
      </c>
      <c r="E764" s="208" t="s">
        <v>446</v>
      </c>
      <c r="F764" s="3"/>
      <c r="G764" s="231">
        <v>98</v>
      </c>
      <c r="H764" s="373">
        <v>63.14</v>
      </c>
      <c r="I764" s="373">
        <v>36.159999999999997</v>
      </c>
      <c r="J764" s="232" t="s">
        <v>27</v>
      </c>
      <c r="K764" s="18"/>
      <c r="L764" s="18"/>
      <c r="M764" s="18"/>
      <c r="N764" s="3"/>
      <c r="O764" s="232" t="s">
        <v>27</v>
      </c>
      <c r="P764" s="232">
        <v>8.2000000000000003E-2</v>
      </c>
      <c r="Q764" s="232" t="s">
        <v>27</v>
      </c>
      <c r="R764" s="18"/>
      <c r="S764" s="18"/>
      <c r="T764" s="232" t="s">
        <v>27</v>
      </c>
      <c r="U764" s="1"/>
      <c r="V764" s="1"/>
      <c r="W764" s="1"/>
      <c r="X764" s="208">
        <v>99.381999999999991</v>
      </c>
      <c r="Y764" s="74"/>
      <c r="Z764" s="118" t="s">
        <v>85</v>
      </c>
      <c r="AA764" s="1"/>
      <c r="AB764" s="501"/>
      <c r="AC764" s="18">
        <v>50.029151496249838</v>
      </c>
      <c r="AD764" s="18">
        <v>49.909280062605845</v>
      </c>
      <c r="AE764" s="18" t="s">
        <v>27</v>
      </c>
      <c r="AF764" s="18" t="s">
        <v>27</v>
      </c>
      <c r="AG764" s="18" t="s">
        <v>27</v>
      </c>
      <c r="AH764" s="18" t="s">
        <v>27</v>
      </c>
      <c r="AI764" s="18" t="s">
        <v>27</v>
      </c>
      <c r="AJ764" s="18" t="s">
        <v>27</v>
      </c>
      <c r="AK764" s="18">
        <v>6.1568441144325504E-2</v>
      </c>
      <c r="AL764" s="18" t="s">
        <v>27</v>
      </c>
      <c r="AM764" s="18" t="s">
        <v>27</v>
      </c>
      <c r="AN764" s="18" t="s">
        <v>27</v>
      </c>
      <c r="AO764" s="18" t="s">
        <v>27</v>
      </c>
      <c r="AP764" s="18" t="s">
        <v>27</v>
      </c>
      <c r="AQ764" s="18" t="s">
        <v>27</v>
      </c>
      <c r="AR764" s="18">
        <v>100.00000000000001</v>
      </c>
      <c r="AS764" s="18"/>
      <c r="AT764" s="281" t="s">
        <v>134</v>
      </c>
      <c r="AU764" s="53" t="str">
        <f t="shared" si="80"/>
        <v>po</v>
      </c>
      <c r="AV764" s="44">
        <f t="shared" si="81"/>
        <v>1.002401786471246</v>
      </c>
      <c r="AW764" s="86">
        <f t="shared" si="82"/>
        <v>1.0036353935492701</v>
      </c>
    </row>
    <row r="765" spans="1:51" ht="16" x14ac:dyDescent="0.2">
      <c r="A765" s="417" t="s">
        <v>449</v>
      </c>
      <c r="B765" s="417" t="s">
        <v>448</v>
      </c>
      <c r="C765" s="3" t="s">
        <v>265</v>
      </c>
      <c r="D765" s="3" t="s">
        <v>447</v>
      </c>
      <c r="E765" s="208" t="s">
        <v>446</v>
      </c>
      <c r="F765" s="3"/>
      <c r="G765" s="231">
        <v>105</v>
      </c>
      <c r="H765" s="373">
        <v>63.31</v>
      </c>
      <c r="I765" s="373">
        <v>36.229999999999997</v>
      </c>
      <c r="J765" s="232">
        <v>1.7999999999999999E-2</v>
      </c>
      <c r="K765" s="18"/>
      <c r="L765" s="18"/>
      <c r="M765" s="18"/>
      <c r="N765" s="3"/>
      <c r="O765" s="232">
        <v>6.8000000000000005E-2</v>
      </c>
      <c r="P765" s="232">
        <v>8.8999999999999996E-2</v>
      </c>
      <c r="Q765" s="232" t="s">
        <v>27</v>
      </c>
      <c r="R765" s="18"/>
      <c r="S765" s="18"/>
      <c r="T765" s="232" t="s">
        <v>27</v>
      </c>
      <c r="U765" s="1"/>
      <c r="V765" s="1"/>
      <c r="W765" s="1"/>
      <c r="X765" s="208">
        <v>99.714999999999989</v>
      </c>
      <c r="Y765" s="74"/>
      <c r="Z765" s="118" t="s">
        <v>85</v>
      </c>
      <c r="AA765" s="1"/>
      <c r="AB765" s="501"/>
      <c r="AC765" s="18">
        <v>50.005734294645862</v>
      </c>
      <c r="AD765" s="18">
        <v>49.848277188945396</v>
      </c>
      <c r="AE765" s="18">
        <v>2.8271270856024655E-2</v>
      </c>
      <c r="AF765" s="18" t="s">
        <v>27</v>
      </c>
      <c r="AG765" s="18" t="s">
        <v>27</v>
      </c>
      <c r="AH765" s="18" t="s">
        <v>27</v>
      </c>
      <c r="AI765" s="18" t="s">
        <v>27</v>
      </c>
      <c r="AJ765" s="18">
        <v>5.1103592954612503E-2</v>
      </c>
      <c r="AK765" s="18">
        <v>6.6613652598085091E-2</v>
      </c>
      <c r="AL765" s="18" t="s">
        <v>27</v>
      </c>
      <c r="AM765" s="18" t="s">
        <v>27</v>
      </c>
      <c r="AN765" s="18" t="s">
        <v>27</v>
      </c>
      <c r="AO765" s="18" t="s">
        <v>27</v>
      </c>
      <c r="AP765" s="18" t="s">
        <v>27</v>
      </c>
      <c r="AQ765" s="18" t="s">
        <v>27</v>
      </c>
      <c r="AR765" s="18">
        <v>99.999999999999972</v>
      </c>
      <c r="AS765" s="18"/>
      <c r="AT765" s="281" t="s">
        <v>134</v>
      </c>
      <c r="AU765" s="53" t="str">
        <f t="shared" si="80"/>
        <v>po</v>
      </c>
      <c r="AV765" s="44">
        <f t="shared" si="81"/>
        <v>1.0031587271332094</v>
      </c>
      <c r="AW765" s="86">
        <f t="shared" si="82"/>
        <v>1.0055202379454387</v>
      </c>
    </row>
    <row r="766" spans="1:51" ht="16" thickBot="1" x14ac:dyDescent="0.25">
      <c r="A766" s="44"/>
      <c r="B766" s="417"/>
      <c r="C766" s="164"/>
      <c r="D766" s="76"/>
      <c r="E766" s="76"/>
      <c r="F766" s="3"/>
      <c r="G766" s="3"/>
      <c r="H766" s="78"/>
      <c r="I766" s="7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"/>
      <c r="W766" s="1"/>
      <c r="X766" s="18"/>
      <c r="Y766" s="74"/>
      <c r="Z766" s="18"/>
      <c r="AA766" s="18"/>
      <c r="AB766" s="501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23"/>
      <c r="AU766" s="62"/>
      <c r="AV766" s="86"/>
      <c r="AX766" s="53" t="s">
        <v>84</v>
      </c>
      <c r="AY766" s="62"/>
    </row>
    <row r="767" spans="1:51" x14ac:dyDescent="0.2">
      <c r="A767" s="44"/>
      <c r="B767" s="417"/>
      <c r="C767" s="164"/>
      <c r="D767" s="76"/>
      <c r="E767" s="339" t="s">
        <v>523</v>
      </c>
      <c r="F767" s="336" t="s">
        <v>386</v>
      </c>
      <c r="G767" s="336" t="s">
        <v>511</v>
      </c>
      <c r="H767" s="364">
        <v>63.196666666666665</v>
      </c>
      <c r="I767" s="364">
        <v>36.514444444444443</v>
      </c>
      <c r="J767" s="100">
        <v>6.4444444444444436E-3</v>
      </c>
      <c r="K767" s="100" t="s">
        <v>73</v>
      </c>
      <c r="L767" s="100" t="s">
        <v>73</v>
      </c>
      <c r="M767" s="100" t="s">
        <v>73</v>
      </c>
      <c r="N767" s="100" t="s">
        <v>73</v>
      </c>
      <c r="O767" s="100">
        <v>9.3111111111111117E-2</v>
      </c>
      <c r="P767" s="100">
        <v>8.8222222222222216E-2</v>
      </c>
      <c r="Q767" s="100" t="s">
        <v>27</v>
      </c>
      <c r="R767" s="100" t="s">
        <v>73</v>
      </c>
      <c r="S767" s="100" t="s">
        <v>73</v>
      </c>
      <c r="T767" s="100" t="s">
        <v>27</v>
      </c>
      <c r="U767" s="100"/>
      <c r="V767" s="446"/>
      <c r="W767" s="446"/>
      <c r="X767" s="99">
        <v>99.898888888888891</v>
      </c>
      <c r="Y767" s="74"/>
      <c r="Z767" s="18"/>
      <c r="AA767" s="18"/>
      <c r="AB767" s="501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72" t="s">
        <v>486</v>
      </c>
      <c r="AU767" s="53" t="s">
        <v>214</v>
      </c>
      <c r="AV767" s="209">
        <f>AVERAGE(AV757:AV765)</f>
        <v>0.9935941020051311</v>
      </c>
      <c r="AW767" s="209">
        <f>AVERAGE(AW757:AW765)</f>
        <v>0.99629939134180412</v>
      </c>
      <c r="AX767" s="317">
        <f>COUNT(AV757:AV765)</f>
        <v>9</v>
      </c>
      <c r="AY767" s="62"/>
    </row>
    <row r="768" spans="1:51" x14ac:dyDescent="0.2">
      <c r="A768" s="44"/>
      <c r="B768" s="417"/>
      <c r="C768" s="164"/>
      <c r="D768" s="76"/>
      <c r="E768" s="340"/>
      <c r="F768" s="3"/>
      <c r="G768" s="3" t="s">
        <v>83</v>
      </c>
      <c r="H768" s="78">
        <v>0.34434720849747025</v>
      </c>
      <c r="I768" s="78">
        <v>0.23559027521902903</v>
      </c>
      <c r="J768" s="18">
        <v>1.3920408678547399E-2</v>
      </c>
      <c r="K768" s="18" t="s">
        <v>73</v>
      </c>
      <c r="L768" s="18" t="s">
        <v>73</v>
      </c>
      <c r="M768" s="18" t="s">
        <v>73</v>
      </c>
      <c r="N768" s="18" t="s">
        <v>73</v>
      </c>
      <c r="O768" s="18">
        <v>0.13069568130244821</v>
      </c>
      <c r="P768" s="18">
        <v>8.6570459421470309E-3</v>
      </c>
      <c r="Q768" s="18" t="s">
        <v>27</v>
      </c>
      <c r="R768" s="18" t="s">
        <v>73</v>
      </c>
      <c r="S768" s="18" t="s">
        <v>73</v>
      </c>
      <c r="T768" s="18" t="s">
        <v>27</v>
      </c>
      <c r="U768" s="18"/>
      <c r="V768" s="1"/>
      <c r="W768" s="1"/>
      <c r="X768" s="98">
        <v>0.37349780603252675</v>
      </c>
      <c r="Y768" s="74"/>
      <c r="Z768" s="18"/>
      <c r="AA768" s="18"/>
      <c r="AB768" s="501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23"/>
      <c r="AU768" s="53" t="s">
        <v>195</v>
      </c>
      <c r="AV768" s="209">
        <f>STDEV(AV757:AV765)</f>
        <v>7.69546128604415E-3</v>
      </c>
      <c r="AW768" s="209">
        <f>STDEV(AW757:AW765)</f>
        <v>6.2834526030726614E-3</v>
      </c>
      <c r="AX768" s="62"/>
      <c r="AY768" s="62"/>
    </row>
    <row r="769" spans="1:51" x14ac:dyDescent="0.2">
      <c r="A769" s="44"/>
      <c r="B769" s="417"/>
      <c r="C769" s="164"/>
      <c r="D769" s="76"/>
      <c r="E769" s="346"/>
      <c r="F769" s="3"/>
      <c r="G769" s="3" t="s">
        <v>82</v>
      </c>
      <c r="H769" s="78">
        <v>62.32</v>
      </c>
      <c r="I769" s="78">
        <v>36.159999999999997</v>
      </c>
      <c r="J769" s="18" t="s">
        <v>27</v>
      </c>
      <c r="K769" s="18" t="s">
        <v>73</v>
      </c>
      <c r="L769" s="18" t="s">
        <v>73</v>
      </c>
      <c r="M769" s="18" t="s">
        <v>73</v>
      </c>
      <c r="N769" s="18" t="s">
        <v>73</v>
      </c>
      <c r="O769" s="18" t="s">
        <v>27</v>
      </c>
      <c r="P769" s="18">
        <v>7.0000000000000007E-2</v>
      </c>
      <c r="Q769" s="18" t="s">
        <v>27</v>
      </c>
      <c r="R769" s="18" t="s">
        <v>73</v>
      </c>
      <c r="S769" s="18" t="s">
        <v>73</v>
      </c>
      <c r="T769" s="18" t="s">
        <v>27</v>
      </c>
      <c r="U769" s="18"/>
      <c r="V769" s="1"/>
      <c r="W769" s="1"/>
      <c r="X769" s="98"/>
      <c r="Y769" s="74"/>
      <c r="Z769" s="18"/>
      <c r="AA769" s="18"/>
      <c r="AB769" s="501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23"/>
      <c r="AU769" s="53" t="s">
        <v>82</v>
      </c>
      <c r="AV769" s="209">
        <f>MIN(AV757:AV765)</f>
        <v>0.98151194253249219</v>
      </c>
      <c r="AW769" s="209">
        <f>MIN(AW757:AW765)</f>
        <v>0.98714011223064779</v>
      </c>
      <c r="AX769" s="62"/>
      <c r="AY769" s="62"/>
    </row>
    <row r="770" spans="1:51" ht="16" thickBot="1" x14ac:dyDescent="0.25">
      <c r="A770" s="63"/>
      <c r="B770" s="63"/>
      <c r="C770" s="233"/>
      <c r="D770" s="160"/>
      <c r="E770" s="359"/>
      <c r="F770" s="178"/>
      <c r="G770" s="178" t="s">
        <v>81</v>
      </c>
      <c r="H770" s="177">
        <v>63.45</v>
      </c>
      <c r="I770" s="177">
        <v>36.94</v>
      </c>
      <c r="J770" s="97">
        <v>0.04</v>
      </c>
      <c r="K770" s="97" t="s">
        <v>73</v>
      </c>
      <c r="L770" s="97" t="s">
        <v>73</v>
      </c>
      <c r="M770" s="97" t="s">
        <v>73</v>
      </c>
      <c r="N770" s="97" t="s">
        <v>73</v>
      </c>
      <c r="O770" s="97">
        <v>0.40600000000000003</v>
      </c>
      <c r="P770" s="97">
        <v>0.10199999999999999</v>
      </c>
      <c r="Q770" s="97" t="s">
        <v>27</v>
      </c>
      <c r="R770" s="97" t="s">
        <v>73</v>
      </c>
      <c r="S770" s="97" t="s">
        <v>73</v>
      </c>
      <c r="T770" s="97" t="s">
        <v>27</v>
      </c>
      <c r="U770" s="97"/>
      <c r="V770" s="176"/>
      <c r="W770" s="176"/>
      <c r="X770" s="96"/>
      <c r="Y770" s="153"/>
      <c r="Z770" s="19"/>
      <c r="AA770" s="19"/>
      <c r="AB770" s="496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39"/>
      <c r="AU770" s="166" t="s">
        <v>81</v>
      </c>
      <c r="AV770" s="316">
        <f>MAX(AV757:AV765)</f>
        <v>1.0031587271332094</v>
      </c>
      <c r="AW770" s="316">
        <f>MAX(AW757:AW765)</f>
        <v>1.0055202379454387</v>
      </c>
      <c r="AX770" s="94"/>
      <c r="AY770" s="94"/>
    </row>
    <row r="771" spans="1:51" ht="16" thickBot="1" x14ac:dyDescent="0.25">
      <c r="A771" s="43"/>
      <c r="B771" s="43"/>
      <c r="C771" s="3"/>
      <c r="D771" s="3"/>
      <c r="E771" s="3"/>
      <c r="F771" s="3"/>
      <c r="G771" s="3"/>
      <c r="H771" s="78"/>
      <c r="I771" s="7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"/>
      <c r="X771" s="18"/>
      <c r="Y771" s="74"/>
      <c r="Z771" s="3"/>
      <c r="AA771" s="1"/>
      <c r="AB771" s="501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X771" s="18"/>
      <c r="AY771" s="18"/>
    </row>
    <row r="772" spans="1:51" x14ac:dyDescent="0.2">
      <c r="A772" s="212" t="s">
        <v>264</v>
      </c>
      <c r="B772" s="214"/>
      <c r="C772" s="214"/>
      <c r="D772" s="214"/>
      <c r="E772" s="214"/>
      <c r="F772" s="214"/>
      <c r="G772" s="214"/>
      <c r="H772" s="369"/>
      <c r="I772" s="369"/>
      <c r="J772" s="217"/>
      <c r="K772" s="217"/>
      <c r="L772" s="217"/>
      <c r="M772" s="217"/>
      <c r="N772" s="214"/>
      <c r="O772" s="217"/>
      <c r="P772" s="217"/>
      <c r="Q772" s="217"/>
      <c r="R772" s="217"/>
      <c r="S772" s="217"/>
      <c r="T772" s="217"/>
      <c r="U772" s="213"/>
      <c r="V772" s="213"/>
      <c r="W772" s="213"/>
      <c r="X772" s="217"/>
      <c r="Y772" s="216"/>
      <c r="Z772" s="214"/>
      <c r="AA772" s="213"/>
      <c r="AB772" s="512"/>
      <c r="AC772" s="213"/>
      <c r="AD772" s="213"/>
      <c r="AE772" s="213"/>
      <c r="AF772" s="213"/>
      <c r="AG772" s="213"/>
      <c r="AH772" s="213"/>
      <c r="AI772" s="213"/>
      <c r="AJ772" s="213"/>
      <c r="AK772" s="213"/>
      <c r="AL772" s="213"/>
      <c r="AM772" s="213"/>
      <c r="AN772" s="213"/>
      <c r="AO772" s="213"/>
      <c r="AP772" s="213"/>
      <c r="AQ772" s="213"/>
      <c r="AR772" s="213"/>
      <c r="AS772" s="213"/>
      <c r="AT772" s="214"/>
      <c r="AU772" s="214"/>
      <c r="AV772" s="218"/>
      <c r="AW772" s="218"/>
      <c r="AX772" s="213"/>
      <c r="AY772" s="213"/>
    </row>
    <row r="773" spans="1:51" x14ac:dyDescent="0.2">
      <c r="A773" s="163"/>
      <c r="B773" s="136"/>
      <c r="C773" s="136"/>
      <c r="D773" s="136"/>
      <c r="E773" s="136"/>
      <c r="F773" s="136"/>
      <c r="G773" s="136"/>
      <c r="H773" s="196"/>
      <c r="I773" s="196"/>
      <c r="J773" s="95"/>
      <c r="K773" s="95"/>
      <c r="L773" s="95"/>
      <c r="M773" s="95"/>
      <c r="N773" s="136"/>
      <c r="O773" s="95"/>
      <c r="P773" s="95"/>
      <c r="Q773" s="95"/>
      <c r="R773" s="95"/>
      <c r="S773" s="95"/>
      <c r="T773" s="95"/>
      <c r="U773" s="54"/>
      <c r="V773" s="54"/>
      <c r="W773" s="54"/>
      <c r="X773" s="95"/>
      <c r="Y773" s="54"/>
      <c r="Z773" s="136"/>
      <c r="AA773" s="54"/>
      <c r="AB773" s="51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136"/>
      <c r="AU773" s="136"/>
      <c r="AV773" s="195"/>
      <c r="AW773" s="195"/>
      <c r="AX773" s="54"/>
      <c r="AY773" s="54"/>
    </row>
    <row r="774" spans="1:51" x14ac:dyDescent="0.2">
      <c r="A774" s="56" t="s">
        <v>444</v>
      </c>
      <c r="B774" s="142" t="s">
        <v>451</v>
      </c>
      <c r="C774" s="55" t="s">
        <v>445</v>
      </c>
      <c r="D774" s="55" t="s">
        <v>263</v>
      </c>
      <c r="E774" s="55" t="s">
        <v>48</v>
      </c>
      <c r="F774" s="55" t="s">
        <v>43</v>
      </c>
      <c r="G774" s="55">
        <v>1</v>
      </c>
      <c r="H774" s="157">
        <v>61.856479999999998</v>
      </c>
      <c r="I774" s="157">
        <v>39.032980000000002</v>
      </c>
      <c r="J774" s="20">
        <v>2.9267000000000001E-2</v>
      </c>
      <c r="K774" s="20" t="s">
        <v>27</v>
      </c>
      <c r="L774" s="20" t="s">
        <v>27</v>
      </c>
      <c r="M774" s="20" t="s">
        <v>27</v>
      </c>
      <c r="N774" s="20" t="s">
        <v>27</v>
      </c>
      <c r="O774" s="20">
        <v>0.18953800000000001</v>
      </c>
      <c r="P774" s="20" t="s">
        <v>27</v>
      </c>
      <c r="Q774" s="20" t="s">
        <v>27</v>
      </c>
      <c r="R774" s="20" t="s">
        <v>27</v>
      </c>
      <c r="S774" s="20" t="s">
        <v>27</v>
      </c>
      <c r="T774" s="20" t="s">
        <v>27</v>
      </c>
      <c r="U774" s="20"/>
      <c r="V774" s="20"/>
      <c r="W774" s="48"/>
      <c r="X774" s="20">
        <v>101.108265</v>
      </c>
      <c r="Y774" s="54"/>
      <c r="Z774" s="20" t="s">
        <v>85</v>
      </c>
      <c r="AA774" s="20"/>
      <c r="AB774" s="508"/>
      <c r="AC774" s="20">
        <v>47.549609266787499</v>
      </c>
      <c r="AD774" s="20">
        <v>52.267025220290932</v>
      </c>
      <c r="AE774" s="20">
        <v>4.4736838376011452E-2</v>
      </c>
      <c r="AF774" s="20" t="s">
        <v>27</v>
      </c>
      <c r="AG774" s="20" t="s">
        <v>27</v>
      </c>
      <c r="AH774" s="20" t="s">
        <v>27</v>
      </c>
      <c r="AI774" s="20" t="s">
        <v>27</v>
      </c>
      <c r="AJ774" s="20">
        <v>0.13862867454554414</v>
      </c>
      <c r="AK774" s="20" t="s">
        <v>27</v>
      </c>
      <c r="AL774" s="20" t="s">
        <v>27</v>
      </c>
      <c r="AM774" s="20" t="s">
        <v>27</v>
      </c>
      <c r="AN774" s="20" t="s">
        <v>27</v>
      </c>
      <c r="AO774" s="20" t="s">
        <v>27</v>
      </c>
      <c r="AP774" s="20" t="s">
        <v>27</v>
      </c>
      <c r="AQ774" s="20" t="s">
        <v>27</v>
      </c>
      <c r="AR774" s="20">
        <v>99.999999999999986</v>
      </c>
      <c r="AS774" s="20"/>
      <c r="AT774" s="285" t="s">
        <v>134</v>
      </c>
      <c r="AU774" s="58" t="str">
        <f>Z774</f>
        <v>po</v>
      </c>
      <c r="AV774" s="56">
        <f>AC774/AD774</f>
        <v>0.90974393638013951</v>
      </c>
      <c r="AW774" s="195">
        <f t="shared" ref="AW774:AW777" si="83">SUM(AC774,AJ774,AK774,AL774,AO774,AG774)/AD774</f>
        <v>0.91239625251945033</v>
      </c>
      <c r="AX774" s="20"/>
      <c r="AY774" s="20"/>
    </row>
    <row r="775" spans="1:51" x14ac:dyDescent="0.2">
      <c r="A775" s="44" t="s">
        <v>444</v>
      </c>
      <c r="B775" s="139" t="s">
        <v>451</v>
      </c>
      <c r="C775" s="3" t="s">
        <v>445</v>
      </c>
      <c r="D775" s="3" t="s">
        <v>263</v>
      </c>
      <c r="E775" s="3" t="s">
        <v>48</v>
      </c>
      <c r="F775" s="3" t="s">
        <v>43</v>
      </c>
      <c r="G775" s="3">
        <v>12</v>
      </c>
      <c r="H775" s="78">
        <v>60.572479999999999</v>
      </c>
      <c r="I775" s="78">
        <v>37.863430000000001</v>
      </c>
      <c r="J775" s="18">
        <v>9.4656000000000004E-2</v>
      </c>
      <c r="K775" s="18" t="s">
        <v>27</v>
      </c>
      <c r="L775" s="18" t="s">
        <v>27</v>
      </c>
      <c r="M775" s="18" t="s">
        <v>27</v>
      </c>
      <c r="N775" s="18" t="s">
        <v>27</v>
      </c>
      <c r="O775" s="18">
        <v>0.197434</v>
      </c>
      <c r="P775" s="18" t="s">
        <v>27</v>
      </c>
      <c r="Q775" s="18" t="s">
        <v>27</v>
      </c>
      <c r="R775" s="18">
        <v>4.5810999999999998E-2</v>
      </c>
      <c r="S775" s="18" t="s">
        <v>27</v>
      </c>
      <c r="T775" s="18" t="s">
        <v>27</v>
      </c>
      <c r="U775" s="18"/>
      <c r="V775" s="18"/>
      <c r="W775" s="1"/>
      <c r="X775" s="18">
        <v>98.773811000000009</v>
      </c>
      <c r="Y775" s="74"/>
      <c r="Z775" s="18" t="s">
        <v>85</v>
      </c>
      <c r="AA775" s="18"/>
      <c r="AB775" s="501"/>
      <c r="AC775" s="18">
        <v>47.691180732309519</v>
      </c>
      <c r="AD775" s="18">
        <v>51.92984148633564</v>
      </c>
      <c r="AE775" s="18">
        <v>0.14819590336988764</v>
      </c>
      <c r="AF775" s="18" t="s">
        <v>27</v>
      </c>
      <c r="AG775" s="18" t="s">
        <v>27</v>
      </c>
      <c r="AH775" s="18" t="s">
        <v>27</v>
      </c>
      <c r="AI775" s="18" t="s">
        <v>27</v>
      </c>
      <c r="AJ775" s="18">
        <v>0.14790392223148555</v>
      </c>
      <c r="AK775" s="18" t="s">
        <v>27</v>
      </c>
      <c r="AL775" s="18" t="s">
        <v>27</v>
      </c>
      <c r="AM775" s="18">
        <v>8.2877955753457341E-2</v>
      </c>
      <c r="AN775" s="18" t="s">
        <v>27</v>
      </c>
      <c r="AO775" s="18" t="s">
        <v>27</v>
      </c>
      <c r="AP775" s="18" t="s">
        <v>27</v>
      </c>
      <c r="AQ775" s="18" t="s">
        <v>27</v>
      </c>
      <c r="AR775" s="18">
        <v>99.999999999999986</v>
      </c>
      <c r="AS775" s="18"/>
      <c r="AT775" s="281" t="s">
        <v>134</v>
      </c>
      <c r="AU775" s="53" t="str">
        <f>Z775</f>
        <v>po</v>
      </c>
      <c r="AV775" s="44">
        <f>AC775/AD775</f>
        <v>0.91837716748776432</v>
      </c>
      <c r="AW775" s="86">
        <f t="shared" si="83"/>
        <v>0.92122531641327965</v>
      </c>
      <c r="AX775" s="18"/>
      <c r="AY775" s="18"/>
    </row>
    <row r="776" spans="1:51" x14ac:dyDescent="0.2">
      <c r="A776" s="44" t="s">
        <v>444</v>
      </c>
      <c r="B776" s="139" t="s">
        <v>451</v>
      </c>
      <c r="C776" s="3" t="s">
        <v>445</v>
      </c>
      <c r="D776" s="3" t="s">
        <v>263</v>
      </c>
      <c r="E776" s="3" t="s">
        <v>48</v>
      </c>
      <c r="F776" s="3" t="s">
        <v>43</v>
      </c>
      <c r="G776" s="3">
        <v>3</v>
      </c>
      <c r="H776" s="78">
        <v>61.889479999999999</v>
      </c>
      <c r="I776" s="78">
        <v>37.678469999999997</v>
      </c>
      <c r="J776" s="18">
        <v>1.5330999999999999E-2</v>
      </c>
      <c r="K776" s="18" t="s">
        <v>27</v>
      </c>
      <c r="L776" s="18" t="s">
        <v>27</v>
      </c>
      <c r="M776" s="18" t="s">
        <v>27</v>
      </c>
      <c r="N776" s="18" t="s">
        <v>27</v>
      </c>
      <c r="O776" s="18">
        <v>0.20327400000000001</v>
      </c>
      <c r="P776" s="18" t="s">
        <v>27</v>
      </c>
      <c r="Q776" s="18" t="s">
        <v>27</v>
      </c>
      <c r="R776" s="18" t="s">
        <v>27</v>
      </c>
      <c r="S776" s="18" t="s">
        <v>27</v>
      </c>
      <c r="T776" s="18">
        <v>0.14479500000000001</v>
      </c>
      <c r="U776" s="18"/>
      <c r="V776" s="18"/>
      <c r="W776" s="1"/>
      <c r="X776" s="18">
        <v>99.931349999999995</v>
      </c>
      <c r="Y776" s="74"/>
      <c r="Z776" s="18" t="s">
        <v>85</v>
      </c>
      <c r="AA776" s="18"/>
      <c r="AB776" s="501"/>
      <c r="AC776" s="18">
        <v>48.398637033087674</v>
      </c>
      <c r="AD776" s="18">
        <v>51.32676360027002</v>
      </c>
      <c r="AE776" s="18">
        <v>2.3840321749414851E-2</v>
      </c>
      <c r="AF776" s="18" t="s">
        <v>27</v>
      </c>
      <c r="AG776" s="18" t="s">
        <v>27</v>
      </c>
      <c r="AH776" s="18" t="s">
        <v>27</v>
      </c>
      <c r="AI776" s="18" t="s">
        <v>27</v>
      </c>
      <c r="AJ776" s="18">
        <v>0.15124922506701433</v>
      </c>
      <c r="AK776" s="18" t="s">
        <v>27</v>
      </c>
      <c r="AL776" s="18" t="s">
        <v>27</v>
      </c>
      <c r="AM776" s="18" t="s">
        <v>27</v>
      </c>
      <c r="AN776" s="18" t="s">
        <v>27</v>
      </c>
      <c r="AO776" s="18">
        <v>9.9509819825872328E-2</v>
      </c>
      <c r="AP776" s="18" t="s">
        <v>27</v>
      </c>
      <c r="AQ776" s="18" t="s">
        <v>27</v>
      </c>
      <c r="AR776" s="18">
        <v>100</v>
      </c>
      <c r="AS776" s="18"/>
      <c r="AT776" s="281" t="s">
        <v>134</v>
      </c>
      <c r="AU776" s="53" t="str">
        <f>Z776</f>
        <v>po</v>
      </c>
      <c r="AV776" s="44">
        <f>AC776/AD776</f>
        <v>0.94295127216696473</v>
      </c>
      <c r="AW776" s="86">
        <f t="shared" si="83"/>
        <v>0.94783681388640328</v>
      </c>
      <c r="AX776" s="18"/>
      <c r="AY776" s="18"/>
    </row>
    <row r="777" spans="1:51" x14ac:dyDescent="0.2">
      <c r="A777" s="44" t="s">
        <v>444</v>
      </c>
      <c r="B777" s="139" t="s">
        <v>451</v>
      </c>
      <c r="C777" s="3" t="s">
        <v>445</v>
      </c>
      <c r="D777" s="3" t="s">
        <v>263</v>
      </c>
      <c r="E777" s="3" t="s">
        <v>48</v>
      </c>
      <c r="F777" s="3" t="s">
        <v>43</v>
      </c>
      <c r="G777" s="3">
        <v>2</v>
      </c>
      <c r="H777" s="78">
        <v>61.473320000000001</v>
      </c>
      <c r="I777" s="78">
        <v>38.820010000000003</v>
      </c>
      <c r="J777" s="18">
        <v>3.2412999999999997E-2</v>
      </c>
      <c r="K777" s="18" t="s">
        <v>27</v>
      </c>
      <c r="L777" s="18" t="s">
        <v>27</v>
      </c>
      <c r="M777" s="18" t="s">
        <v>27</v>
      </c>
      <c r="N777" s="18" t="s">
        <v>27</v>
      </c>
      <c r="O777" s="18">
        <v>0.232179</v>
      </c>
      <c r="P777" s="18" t="s">
        <v>27</v>
      </c>
      <c r="Q777" s="18" t="s">
        <v>27</v>
      </c>
      <c r="R777" s="18" t="s">
        <v>27</v>
      </c>
      <c r="S777" s="18" t="s">
        <v>27</v>
      </c>
      <c r="T777" s="18" t="s">
        <v>27</v>
      </c>
      <c r="U777" s="18"/>
      <c r="V777" s="18"/>
      <c r="W777" s="1"/>
      <c r="X777" s="18">
        <v>100.557922</v>
      </c>
      <c r="Y777" s="74"/>
      <c r="Z777" s="18" t="s">
        <v>85</v>
      </c>
      <c r="AA777" s="18"/>
      <c r="AB777" s="501"/>
      <c r="AC777" s="18">
        <v>47.513410188372497</v>
      </c>
      <c r="AD777" s="18">
        <v>52.266028406233204</v>
      </c>
      <c r="AE777" s="18">
        <v>4.9816601161454949E-2</v>
      </c>
      <c r="AF777" s="18" t="s">
        <v>27</v>
      </c>
      <c r="AG777" s="18" t="s">
        <v>27</v>
      </c>
      <c r="AH777" s="18" t="s">
        <v>27</v>
      </c>
      <c r="AI777" s="18" t="s">
        <v>27</v>
      </c>
      <c r="AJ777" s="18">
        <v>0.17074480423287133</v>
      </c>
      <c r="AK777" s="18" t="s">
        <v>27</v>
      </c>
      <c r="AL777" s="18" t="s">
        <v>27</v>
      </c>
      <c r="AM777" s="18" t="s">
        <v>27</v>
      </c>
      <c r="AN777" s="18" t="s">
        <v>27</v>
      </c>
      <c r="AO777" s="18" t="s">
        <v>27</v>
      </c>
      <c r="AP777" s="18" t="s">
        <v>27</v>
      </c>
      <c r="AQ777" s="18" t="s">
        <v>27</v>
      </c>
      <c r="AR777" s="18">
        <v>100.00000000000001</v>
      </c>
      <c r="AS777" s="18"/>
      <c r="AT777" s="281" t="s">
        <v>134</v>
      </c>
      <c r="AU777" s="53" t="str">
        <f>Z777</f>
        <v>po</v>
      </c>
      <c r="AV777" s="44">
        <f>AC777/AD777</f>
        <v>0.90906869408707713</v>
      </c>
      <c r="AW777" s="86">
        <f t="shared" si="83"/>
        <v>0.91233553508187726</v>
      </c>
      <c r="AX777" s="18"/>
      <c r="AY777" s="18"/>
    </row>
    <row r="778" spans="1:51" ht="16" thickBot="1" x14ac:dyDescent="0.25">
      <c r="A778" s="417"/>
      <c r="B778" s="417"/>
      <c r="C778" s="3"/>
      <c r="D778" s="3"/>
      <c r="E778" s="3"/>
      <c r="F778" s="3"/>
      <c r="G778" s="3"/>
      <c r="H778" s="78"/>
      <c r="I778" s="7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"/>
      <c r="X778" s="18"/>
      <c r="Y778" s="74"/>
      <c r="Z778" s="18"/>
      <c r="AA778" s="18"/>
      <c r="AB778" s="501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23"/>
      <c r="AU778" s="62"/>
      <c r="AV778" s="86"/>
      <c r="AX778" s="53" t="s">
        <v>84</v>
      </c>
      <c r="AY778" s="62"/>
    </row>
    <row r="779" spans="1:51" x14ac:dyDescent="0.2">
      <c r="A779" s="417"/>
      <c r="B779" s="417"/>
      <c r="C779" s="3"/>
      <c r="D779" s="3"/>
      <c r="E779" s="339" t="s">
        <v>526</v>
      </c>
      <c r="F779" s="336" t="s">
        <v>386</v>
      </c>
      <c r="G779" s="336" t="s">
        <v>511</v>
      </c>
      <c r="H779" s="364">
        <v>61.447939999999996</v>
      </c>
      <c r="I779" s="364">
        <v>38.348722500000001</v>
      </c>
      <c r="J779" s="100">
        <v>4.2916750000000004E-2</v>
      </c>
      <c r="K779" s="100" t="s">
        <v>27</v>
      </c>
      <c r="L779" s="100" t="s">
        <v>27</v>
      </c>
      <c r="M779" s="100" t="s">
        <v>27</v>
      </c>
      <c r="N779" s="100" t="s">
        <v>27</v>
      </c>
      <c r="O779" s="100">
        <v>0.20560625000000002</v>
      </c>
      <c r="P779" s="100" t="s">
        <v>27</v>
      </c>
      <c r="Q779" s="100" t="s">
        <v>27</v>
      </c>
      <c r="R779" s="100">
        <v>1.1452749999999999E-2</v>
      </c>
      <c r="S779" s="100" t="s">
        <v>27</v>
      </c>
      <c r="T779" s="100">
        <v>3.6198750000000002E-2</v>
      </c>
      <c r="U779" s="100"/>
      <c r="V779" s="100"/>
      <c r="W779" s="446"/>
      <c r="X779" s="99">
        <v>100.092837</v>
      </c>
      <c r="Y779" s="74"/>
      <c r="Z779" s="18"/>
      <c r="AA779" s="18"/>
      <c r="AB779" s="501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72" t="s">
        <v>487</v>
      </c>
      <c r="AU779" s="53" t="s">
        <v>214</v>
      </c>
      <c r="AV779" s="209">
        <f>AVERAGE(AV774:AV777)</f>
        <v>0.92003526753048648</v>
      </c>
      <c r="AW779" s="209">
        <f>AVERAGE(AW774:AW777)</f>
        <v>0.92344847947525266</v>
      </c>
      <c r="AX779" s="317">
        <f>COUNT(AV774:AV777)</f>
        <v>4</v>
      </c>
      <c r="AY779" s="62"/>
    </row>
    <row r="780" spans="1:51" x14ac:dyDescent="0.2">
      <c r="A780" s="417"/>
      <c r="B780" s="417"/>
      <c r="C780" s="3"/>
      <c r="D780" s="3"/>
      <c r="E780" s="340"/>
      <c r="F780" s="3"/>
      <c r="G780" s="3" t="s">
        <v>83</v>
      </c>
      <c r="H780" s="78">
        <v>0.61344297730106889</v>
      </c>
      <c r="I780" s="78">
        <v>0.67701980726194622</v>
      </c>
      <c r="J780" s="18">
        <v>3.5282517071726416E-2</v>
      </c>
      <c r="K780" s="18" t="s">
        <v>27</v>
      </c>
      <c r="L780" s="18" t="s">
        <v>27</v>
      </c>
      <c r="M780" s="18" t="s">
        <v>27</v>
      </c>
      <c r="N780" s="18" t="s">
        <v>27</v>
      </c>
      <c r="O780" s="18">
        <v>1.8587852312285384E-2</v>
      </c>
      <c r="P780" s="18" t="s">
        <v>27</v>
      </c>
      <c r="Q780" s="18" t="s">
        <v>27</v>
      </c>
      <c r="R780" s="18">
        <v>2.2905499999999999E-2</v>
      </c>
      <c r="S780" s="18" t="s">
        <v>27</v>
      </c>
      <c r="T780" s="18">
        <v>7.2397500000000004E-2</v>
      </c>
      <c r="U780" s="18"/>
      <c r="V780" s="18"/>
      <c r="W780" s="1"/>
      <c r="X780" s="98">
        <v>1.0022151665608849</v>
      </c>
      <c r="Y780" s="74"/>
      <c r="Z780" s="18"/>
      <c r="AA780" s="18"/>
      <c r="AB780" s="501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23"/>
      <c r="AU780" s="53" t="s">
        <v>195</v>
      </c>
      <c r="AV780" s="209">
        <f>STDEV(AV774:AV777)</f>
        <v>1.5854229658428282E-2</v>
      </c>
      <c r="AW780" s="209">
        <f>STDEV(AW774:AW777)</f>
        <v>1.6786726533415744E-2</v>
      </c>
      <c r="AX780" s="62"/>
      <c r="AY780" s="62"/>
    </row>
    <row r="781" spans="1:51" x14ac:dyDescent="0.2">
      <c r="A781" s="417"/>
      <c r="B781" s="417"/>
      <c r="C781" s="3"/>
      <c r="D781" s="3"/>
      <c r="E781" s="337"/>
      <c r="F781" s="3"/>
      <c r="G781" s="3" t="s">
        <v>82</v>
      </c>
      <c r="H781" s="78">
        <v>60.572479999999999</v>
      </c>
      <c r="I781" s="78">
        <v>37.678469999999997</v>
      </c>
      <c r="J781" s="18">
        <v>1.5330999999999999E-2</v>
      </c>
      <c r="K781" s="18" t="s">
        <v>27</v>
      </c>
      <c r="L781" s="18" t="s">
        <v>27</v>
      </c>
      <c r="M781" s="18" t="s">
        <v>27</v>
      </c>
      <c r="N781" s="18" t="s">
        <v>27</v>
      </c>
      <c r="O781" s="18">
        <v>0.18953800000000001</v>
      </c>
      <c r="P781" s="18" t="s">
        <v>27</v>
      </c>
      <c r="Q781" s="18" t="s">
        <v>27</v>
      </c>
      <c r="R781" s="18" t="s">
        <v>27</v>
      </c>
      <c r="S781" s="18" t="s">
        <v>27</v>
      </c>
      <c r="T781" s="18" t="s">
        <v>27</v>
      </c>
      <c r="U781" s="18"/>
      <c r="V781" s="18"/>
      <c r="W781" s="1"/>
      <c r="X781" s="98"/>
      <c r="Y781" s="74"/>
      <c r="Z781" s="18"/>
      <c r="AA781" s="18"/>
      <c r="AB781" s="501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23"/>
      <c r="AU781" s="53" t="s">
        <v>82</v>
      </c>
      <c r="AV781" s="209">
        <f>MIN(AV774:AV777)</f>
        <v>0.90906869408707713</v>
      </c>
      <c r="AW781" s="209">
        <f>MIN(AW774:AW777)</f>
        <v>0.91233553508187726</v>
      </c>
      <c r="AX781" s="62"/>
      <c r="AY781" s="62"/>
    </row>
    <row r="782" spans="1:51" ht="16" thickBot="1" x14ac:dyDescent="0.25">
      <c r="A782" s="63"/>
      <c r="B782" s="63"/>
      <c r="C782" s="63"/>
      <c r="D782" s="63"/>
      <c r="E782" s="338"/>
      <c r="F782" s="178"/>
      <c r="G782" s="178" t="s">
        <v>81</v>
      </c>
      <c r="H782" s="177">
        <v>61.889479999999999</v>
      </c>
      <c r="I782" s="177">
        <v>39.032980000000002</v>
      </c>
      <c r="J782" s="97">
        <v>9.4656000000000004E-2</v>
      </c>
      <c r="K782" s="97" t="s">
        <v>27</v>
      </c>
      <c r="L782" s="97" t="s">
        <v>27</v>
      </c>
      <c r="M782" s="97" t="s">
        <v>27</v>
      </c>
      <c r="N782" s="97" t="s">
        <v>27</v>
      </c>
      <c r="O782" s="97">
        <v>0.232179</v>
      </c>
      <c r="P782" s="97" t="s">
        <v>27</v>
      </c>
      <c r="Q782" s="97" t="s">
        <v>27</v>
      </c>
      <c r="R782" s="97">
        <v>4.5810999999999998E-2</v>
      </c>
      <c r="S782" s="97" t="s">
        <v>27</v>
      </c>
      <c r="T782" s="97">
        <v>0.14479500000000001</v>
      </c>
      <c r="U782" s="97"/>
      <c r="V782" s="97"/>
      <c r="W782" s="176"/>
      <c r="X782" s="96"/>
      <c r="Y782" s="153"/>
      <c r="Z782" s="19"/>
      <c r="AA782" s="19"/>
      <c r="AB782" s="496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39"/>
      <c r="AU782" s="166" t="s">
        <v>81</v>
      </c>
      <c r="AV782" s="316">
        <f>MAX(AV774:AV777)</f>
        <v>0.94295127216696473</v>
      </c>
      <c r="AW782" s="316">
        <f>MAX(AW774:AW777)</f>
        <v>0.94783681388640328</v>
      </c>
      <c r="AX782" s="94"/>
      <c r="AY782" s="94"/>
    </row>
    <row r="783" spans="1:51" ht="16" thickBot="1" x14ac:dyDescent="0.25">
      <c r="A783" s="417"/>
      <c r="B783" s="417"/>
      <c r="C783" s="3"/>
      <c r="D783" s="3"/>
      <c r="E783" s="3"/>
      <c r="F783" s="3"/>
      <c r="G783" s="3"/>
      <c r="H783" s="78"/>
      <c r="I783" s="7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"/>
      <c r="X783" s="18"/>
      <c r="Y783" s="74"/>
      <c r="Z783" s="18"/>
      <c r="AA783" s="18"/>
      <c r="AB783" s="501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23"/>
      <c r="AU783" s="18"/>
      <c r="AX783" s="18"/>
      <c r="AY783" s="18"/>
    </row>
    <row r="784" spans="1:51" s="128" customFormat="1" x14ac:dyDescent="0.2">
      <c r="A784" s="211" t="s">
        <v>262</v>
      </c>
      <c r="B784" s="211"/>
      <c r="C784" s="211"/>
      <c r="D784" s="211"/>
      <c r="E784" s="211"/>
      <c r="F784" s="211"/>
      <c r="G784" s="211"/>
      <c r="H784" s="374"/>
      <c r="I784" s="374"/>
      <c r="J784" s="286"/>
      <c r="K784" s="286"/>
      <c r="L784" s="286"/>
      <c r="M784" s="286"/>
      <c r="N784" s="211"/>
      <c r="O784" s="286"/>
      <c r="P784" s="286"/>
      <c r="Q784" s="286"/>
      <c r="R784" s="286"/>
      <c r="S784" s="286"/>
      <c r="T784" s="286"/>
      <c r="U784" s="210"/>
      <c r="V784" s="210"/>
      <c r="W784" s="210"/>
      <c r="X784" s="286"/>
      <c r="Y784" s="210"/>
      <c r="Z784" s="211"/>
      <c r="AA784" s="210"/>
      <c r="AB784" s="515"/>
      <c r="AC784" s="210"/>
      <c r="AD784" s="210"/>
      <c r="AE784" s="210"/>
      <c r="AF784" s="210"/>
      <c r="AG784" s="210"/>
      <c r="AH784" s="210"/>
      <c r="AI784" s="210"/>
      <c r="AJ784" s="210"/>
      <c r="AK784" s="210"/>
      <c r="AL784" s="210"/>
      <c r="AM784" s="210"/>
      <c r="AN784" s="210"/>
      <c r="AO784" s="210"/>
      <c r="AP784" s="210"/>
      <c r="AQ784" s="210"/>
      <c r="AR784" s="210"/>
      <c r="AS784" s="210"/>
      <c r="AT784" s="211"/>
      <c r="AU784" s="211"/>
      <c r="AV784" s="220"/>
      <c r="AW784" s="220"/>
      <c r="AX784" s="210"/>
      <c r="AY784" s="210"/>
    </row>
    <row r="785" spans="1:51" s="128" customFormat="1" x14ac:dyDescent="0.2">
      <c r="A785" s="172"/>
      <c r="B785" s="172"/>
      <c r="C785" s="172"/>
      <c r="D785" s="172"/>
      <c r="E785" s="172"/>
      <c r="F785" s="172"/>
      <c r="G785" s="172"/>
      <c r="H785" s="202"/>
      <c r="I785" s="202"/>
      <c r="J785" s="156"/>
      <c r="K785" s="156"/>
      <c r="L785" s="156"/>
      <c r="M785" s="156"/>
      <c r="N785" s="172"/>
      <c r="O785" s="156"/>
      <c r="P785" s="156"/>
      <c r="Q785" s="156"/>
      <c r="R785" s="156"/>
      <c r="S785" s="156"/>
      <c r="T785" s="156"/>
      <c r="X785" s="156"/>
      <c r="Z785" s="172"/>
      <c r="AB785" s="516"/>
      <c r="AT785" s="172"/>
      <c r="AU785" s="172"/>
      <c r="AV785" s="168"/>
      <c r="AW785" s="168"/>
    </row>
    <row r="786" spans="1:51" s="128" customFormat="1" x14ac:dyDescent="0.2">
      <c r="A786" s="436" t="s">
        <v>546</v>
      </c>
      <c r="B786" s="396"/>
      <c r="C786" s="396"/>
      <c r="D786" s="396"/>
      <c r="E786" s="396"/>
      <c r="F786" s="396"/>
      <c r="G786" s="396"/>
      <c r="H786" s="277"/>
      <c r="I786" s="277"/>
      <c r="J786" s="147"/>
      <c r="K786" s="147"/>
      <c r="L786" s="147"/>
      <c r="M786" s="147"/>
      <c r="N786" s="396"/>
      <c r="O786" s="147"/>
      <c r="P786" s="147"/>
      <c r="Q786" s="147"/>
      <c r="R786" s="147"/>
      <c r="S786" s="147"/>
      <c r="T786" s="147"/>
      <c r="U786" s="104"/>
      <c r="V786" s="104"/>
      <c r="W786" s="104"/>
      <c r="X786" s="147"/>
      <c r="Y786" s="104"/>
      <c r="Z786" s="396"/>
      <c r="AA786" s="104"/>
      <c r="AB786" s="481"/>
      <c r="AC786" s="104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  <c r="AR786" s="104"/>
      <c r="AS786" s="104"/>
      <c r="AT786" s="396"/>
      <c r="AU786" s="396"/>
      <c r="AV786" s="146"/>
      <c r="AW786" s="146"/>
      <c r="AX786" s="104"/>
      <c r="AY786" s="104"/>
    </row>
    <row r="787" spans="1:51" s="439" customFormat="1" x14ac:dyDescent="0.2">
      <c r="A787" s="51" t="s">
        <v>444</v>
      </c>
      <c r="B787" s="136" t="s">
        <v>451</v>
      </c>
      <c r="C787" s="136" t="s">
        <v>546</v>
      </c>
      <c r="D787" s="136" t="s">
        <v>541</v>
      </c>
      <c r="E787" s="136" t="s">
        <v>152</v>
      </c>
      <c r="F787" s="55"/>
      <c r="G787" s="55">
        <v>1</v>
      </c>
      <c r="H787" s="157">
        <v>59.525599999999997</v>
      </c>
      <c r="I787" s="157">
        <v>37.9617</v>
      </c>
      <c r="J787" s="20">
        <v>3.1099999999999999E-2</v>
      </c>
      <c r="K787" s="20" t="s">
        <v>27</v>
      </c>
      <c r="L787" s="20" t="s">
        <v>27</v>
      </c>
      <c r="M787" s="20" t="s">
        <v>27</v>
      </c>
      <c r="N787" s="55"/>
      <c r="O787" s="20">
        <v>0.69650000000000001</v>
      </c>
      <c r="P787" s="20" t="s">
        <v>27</v>
      </c>
      <c r="Q787" s="20">
        <v>2.5000000000000001E-2</v>
      </c>
      <c r="R787" s="20" t="s">
        <v>27</v>
      </c>
      <c r="S787" s="20" t="s">
        <v>27</v>
      </c>
      <c r="T787" s="20" t="s">
        <v>27</v>
      </c>
      <c r="U787" s="55"/>
      <c r="V787" s="55"/>
      <c r="W787" s="20"/>
      <c r="X787" s="20">
        <v>98.239900000000006</v>
      </c>
      <c r="Y787" s="136"/>
      <c r="Z787" s="136" t="s">
        <v>85</v>
      </c>
      <c r="AA787" s="55"/>
      <c r="AB787" s="508"/>
      <c r="AC787" s="20">
        <v>47.091485273296882</v>
      </c>
      <c r="AD787" s="20">
        <v>52.314078924160434</v>
      </c>
      <c r="AE787" s="20">
        <v>4.8924266890782081E-2</v>
      </c>
      <c r="AF787" s="20" t="s">
        <v>27</v>
      </c>
      <c r="AG787" s="20" t="s">
        <v>27</v>
      </c>
      <c r="AH787" s="20" t="s">
        <v>27</v>
      </c>
      <c r="AI787" s="20" t="s">
        <v>27</v>
      </c>
      <c r="AJ787" s="20">
        <v>0.52426969530634426</v>
      </c>
      <c r="AK787" s="20" t="s">
        <v>27</v>
      </c>
      <c r="AL787" s="20">
        <v>2.1241840345556283E-2</v>
      </c>
      <c r="AM787" s="20" t="s">
        <v>27</v>
      </c>
      <c r="AN787" s="20" t="s">
        <v>27</v>
      </c>
      <c r="AO787" s="20" t="s">
        <v>27</v>
      </c>
      <c r="AP787" s="20" t="s">
        <v>27</v>
      </c>
      <c r="AQ787" s="20" t="s">
        <v>27</v>
      </c>
      <c r="AR787" s="20">
        <v>100</v>
      </c>
      <c r="AS787" s="20"/>
      <c r="AT787" s="392" t="s">
        <v>134</v>
      </c>
      <c r="AU787" s="20" t="str">
        <f t="shared" ref="AU787:AU805" si="84">Z787</f>
        <v>po</v>
      </c>
      <c r="AV787" s="56">
        <f t="shared" ref="AV787:AV805" si="85">AC787/AD787</f>
        <v>0.90016848698732266</v>
      </c>
      <c r="AW787" s="56">
        <f t="shared" ref="AW787:AW805" si="86">SUM(AC787,AJ787,AK787,AL787,AN787:AO787)/AD787</f>
        <v>0.91059611081001723</v>
      </c>
      <c r="AX787" s="20"/>
      <c r="AY787" s="20"/>
    </row>
    <row r="788" spans="1:51" s="439" customFormat="1" x14ac:dyDescent="0.2">
      <c r="A788" s="24" t="s">
        <v>444</v>
      </c>
      <c r="B788" s="76" t="s">
        <v>451</v>
      </c>
      <c r="C788" s="76" t="s">
        <v>546</v>
      </c>
      <c r="D788" s="76" t="s">
        <v>541</v>
      </c>
      <c r="E788" s="76" t="s">
        <v>152</v>
      </c>
      <c r="F788" s="387"/>
      <c r="G788" s="387">
        <v>3</v>
      </c>
      <c r="H788" s="78">
        <v>63.238799999999998</v>
      </c>
      <c r="I788" s="78">
        <v>36.181800000000003</v>
      </c>
      <c r="J788" s="18" t="s">
        <v>27</v>
      </c>
      <c r="K788" s="18" t="s">
        <v>27</v>
      </c>
      <c r="L788" s="18" t="s">
        <v>27</v>
      </c>
      <c r="M788" s="18" t="s">
        <v>27</v>
      </c>
      <c r="N788" s="387"/>
      <c r="O788" s="18" t="s">
        <v>27</v>
      </c>
      <c r="P788" s="18" t="s">
        <v>27</v>
      </c>
      <c r="Q788" s="18" t="s">
        <v>27</v>
      </c>
      <c r="R788" s="18" t="s">
        <v>27</v>
      </c>
      <c r="S788" s="18" t="s">
        <v>27</v>
      </c>
      <c r="T788" s="18" t="s">
        <v>27</v>
      </c>
      <c r="U788" s="387"/>
      <c r="V788" s="387"/>
      <c r="W788" s="18"/>
      <c r="X788" s="18">
        <v>99.420600000000007</v>
      </c>
      <c r="Y788" s="477"/>
      <c r="Z788" s="477" t="s">
        <v>85</v>
      </c>
      <c r="AA788" s="387"/>
      <c r="AB788" s="501"/>
      <c r="AC788" s="18">
        <v>50.083994072040262</v>
      </c>
      <c r="AD788" s="18">
        <v>49.916005927959738</v>
      </c>
      <c r="AE788" s="18" t="s">
        <v>27</v>
      </c>
      <c r="AF788" s="18" t="s">
        <v>27</v>
      </c>
      <c r="AG788" s="18" t="s">
        <v>27</v>
      </c>
      <c r="AH788" s="18" t="s">
        <v>27</v>
      </c>
      <c r="AI788" s="18" t="s">
        <v>27</v>
      </c>
      <c r="AJ788" s="18" t="s">
        <v>27</v>
      </c>
      <c r="AK788" s="18" t="s">
        <v>27</v>
      </c>
      <c r="AL788" s="18" t="s">
        <v>27</v>
      </c>
      <c r="AM788" s="18" t="s">
        <v>27</v>
      </c>
      <c r="AN788" s="18" t="s">
        <v>27</v>
      </c>
      <c r="AO788" s="18" t="s">
        <v>27</v>
      </c>
      <c r="AP788" s="18" t="s">
        <v>27</v>
      </c>
      <c r="AQ788" s="18" t="s">
        <v>27</v>
      </c>
      <c r="AR788" s="18">
        <v>100</v>
      </c>
      <c r="AS788" s="18"/>
      <c r="AT788" s="72" t="s">
        <v>134</v>
      </c>
      <c r="AU788" s="18" t="str">
        <f t="shared" si="84"/>
        <v>po</v>
      </c>
      <c r="AV788" s="44">
        <f t="shared" si="85"/>
        <v>1.0033654163821315</v>
      </c>
      <c r="AW788" s="44">
        <f t="shared" si="86"/>
        <v>1.0033654163821315</v>
      </c>
      <c r="AX788" s="18"/>
      <c r="AY788" s="18"/>
    </row>
    <row r="789" spans="1:51" s="439" customFormat="1" x14ac:dyDescent="0.2">
      <c r="A789" s="24" t="s">
        <v>444</v>
      </c>
      <c r="B789" s="76" t="s">
        <v>451</v>
      </c>
      <c r="C789" s="76" t="s">
        <v>546</v>
      </c>
      <c r="D789" s="76" t="s">
        <v>541</v>
      </c>
      <c r="E789" s="76" t="s">
        <v>152</v>
      </c>
      <c r="F789" s="387"/>
      <c r="G789" s="387">
        <v>4</v>
      </c>
      <c r="H789" s="78">
        <v>61.421399999999998</v>
      </c>
      <c r="I789" s="78">
        <v>37.9163</v>
      </c>
      <c r="J789" s="18" t="s">
        <v>27</v>
      </c>
      <c r="K789" s="18" t="s">
        <v>27</v>
      </c>
      <c r="L789" s="18" t="s">
        <v>27</v>
      </c>
      <c r="M789" s="18" t="s">
        <v>27</v>
      </c>
      <c r="N789" s="387"/>
      <c r="O789" s="18" t="s">
        <v>27</v>
      </c>
      <c r="P789" s="18" t="s">
        <v>27</v>
      </c>
      <c r="Q789" s="18">
        <v>2.7799999999999998E-2</v>
      </c>
      <c r="R789" s="18" t="s">
        <v>27</v>
      </c>
      <c r="S789" s="18" t="s">
        <v>27</v>
      </c>
      <c r="T789" s="18" t="s">
        <v>27</v>
      </c>
      <c r="U789" s="387"/>
      <c r="V789" s="387"/>
      <c r="W789" s="18"/>
      <c r="X789" s="18">
        <v>99.365499999999997</v>
      </c>
      <c r="Y789" s="477"/>
      <c r="Z789" s="477" t="s">
        <v>85</v>
      </c>
      <c r="AA789" s="387"/>
      <c r="AB789" s="501"/>
      <c r="AC789" s="18">
        <v>48.173892806811416</v>
      </c>
      <c r="AD789" s="18">
        <v>51.802689163537487</v>
      </c>
      <c r="AE789" s="18" t="s">
        <v>27</v>
      </c>
      <c r="AF789" s="18" t="s">
        <v>27</v>
      </c>
      <c r="AG789" s="18" t="s">
        <v>27</v>
      </c>
      <c r="AH789" s="18" t="s">
        <v>27</v>
      </c>
      <c r="AI789" s="18" t="s">
        <v>27</v>
      </c>
      <c r="AJ789" s="18" t="s">
        <v>27</v>
      </c>
      <c r="AK789" s="18" t="s">
        <v>27</v>
      </c>
      <c r="AL789" s="18">
        <v>2.3418029651087673E-2</v>
      </c>
      <c r="AM789" s="18" t="s">
        <v>27</v>
      </c>
      <c r="AN789" s="18" t="s">
        <v>27</v>
      </c>
      <c r="AO789" s="18" t="s">
        <v>27</v>
      </c>
      <c r="AP789" s="18" t="s">
        <v>27</v>
      </c>
      <c r="AQ789" s="18" t="s">
        <v>27</v>
      </c>
      <c r="AR789" s="18">
        <v>99.999999999999986</v>
      </c>
      <c r="AS789" s="18"/>
      <c r="AT789" s="72" t="s">
        <v>134</v>
      </c>
      <c r="AU789" s="18" t="str">
        <f t="shared" si="84"/>
        <v>po</v>
      </c>
      <c r="AV789" s="44">
        <f t="shared" si="85"/>
        <v>0.92994965289793718</v>
      </c>
      <c r="AW789" s="44">
        <f t="shared" si="86"/>
        <v>0.93040171494392787</v>
      </c>
      <c r="AX789" s="18"/>
      <c r="AY789" s="18"/>
    </row>
    <row r="790" spans="1:51" s="439" customFormat="1" x14ac:dyDescent="0.2">
      <c r="A790" s="24" t="s">
        <v>444</v>
      </c>
      <c r="B790" s="76" t="s">
        <v>451</v>
      </c>
      <c r="C790" s="76" t="s">
        <v>546</v>
      </c>
      <c r="D790" s="76" t="s">
        <v>541</v>
      </c>
      <c r="E790" s="76" t="s">
        <v>152</v>
      </c>
      <c r="F790" s="387"/>
      <c r="G790" s="387">
        <v>8</v>
      </c>
      <c r="H790" s="78">
        <v>62.533200000000001</v>
      </c>
      <c r="I790" s="78">
        <v>36.294600000000003</v>
      </c>
      <c r="J790" s="18">
        <v>0.1071</v>
      </c>
      <c r="K790" s="18" t="s">
        <v>27</v>
      </c>
      <c r="L790" s="18" t="s">
        <v>27</v>
      </c>
      <c r="M790" s="18" t="s">
        <v>27</v>
      </c>
      <c r="N790" s="387"/>
      <c r="O790" s="18">
        <v>0.13689999999999999</v>
      </c>
      <c r="P790" s="18" t="s">
        <v>27</v>
      </c>
      <c r="Q790" s="18">
        <v>6.3100000000000003E-2</v>
      </c>
      <c r="R790" s="18" t="s">
        <v>27</v>
      </c>
      <c r="S790" s="18" t="s">
        <v>27</v>
      </c>
      <c r="T790" s="18" t="s">
        <v>27</v>
      </c>
      <c r="U790" s="387"/>
      <c r="V790" s="387"/>
      <c r="W790" s="18"/>
      <c r="X790" s="18">
        <v>99.134900000000002</v>
      </c>
      <c r="Y790" s="477"/>
      <c r="Z790" s="477" t="s">
        <v>85</v>
      </c>
      <c r="AA790" s="387"/>
      <c r="AB790" s="501"/>
      <c r="AC790" s="18">
        <v>49.563684521599292</v>
      </c>
      <c r="AD790" s="18">
        <v>50.110561469329959</v>
      </c>
      <c r="AE790" s="18">
        <v>0.16879816938854564</v>
      </c>
      <c r="AF790" s="18" t="s">
        <v>27</v>
      </c>
      <c r="AG790" s="18" t="s">
        <v>27</v>
      </c>
      <c r="AH790" s="18" t="s">
        <v>27</v>
      </c>
      <c r="AI790" s="18" t="s">
        <v>27</v>
      </c>
      <c r="AJ790" s="18">
        <v>0.10324081064334864</v>
      </c>
      <c r="AK790" s="18" t="s">
        <v>27</v>
      </c>
      <c r="AL790" s="18">
        <v>5.3715029038854549E-2</v>
      </c>
      <c r="AM790" s="18" t="s">
        <v>27</v>
      </c>
      <c r="AN790" s="18" t="s">
        <v>27</v>
      </c>
      <c r="AO790" s="18" t="s">
        <v>27</v>
      </c>
      <c r="AP790" s="18" t="s">
        <v>27</v>
      </c>
      <c r="AQ790" s="18" t="s">
        <v>27</v>
      </c>
      <c r="AR790" s="18">
        <v>100</v>
      </c>
      <c r="AS790" s="18"/>
      <c r="AT790" s="72" t="s">
        <v>134</v>
      </c>
      <c r="AU790" s="18" t="str">
        <f t="shared" si="84"/>
        <v>po</v>
      </c>
      <c r="AV790" s="44">
        <f t="shared" si="85"/>
        <v>0.98908659309145075</v>
      </c>
      <c r="AW790" s="44">
        <f t="shared" si="86"/>
        <v>0.99221878389275064</v>
      </c>
      <c r="AX790" s="18"/>
      <c r="AY790" s="18"/>
    </row>
    <row r="791" spans="1:51" s="439" customFormat="1" x14ac:dyDescent="0.2">
      <c r="A791" s="24" t="s">
        <v>444</v>
      </c>
      <c r="B791" s="76" t="s">
        <v>451</v>
      </c>
      <c r="C791" s="76" t="s">
        <v>546</v>
      </c>
      <c r="D791" s="76" t="s">
        <v>541</v>
      </c>
      <c r="E791" s="76" t="s">
        <v>159</v>
      </c>
      <c r="F791" s="387"/>
      <c r="G791" s="387">
        <v>9</v>
      </c>
      <c r="H791" s="78">
        <v>63.849600000000002</v>
      </c>
      <c r="I791" s="78">
        <v>36.4544</v>
      </c>
      <c r="J791" s="18" t="s">
        <v>27</v>
      </c>
      <c r="K791" s="18" t="s">
        <v>27</v>
      </c>
      <c r="L791" s="18" t="s">
        <v>27</v>
      </c>
      <c r="M791" s="18" t="s">
        <v>27</v>
      </c>
      <c r="N791" s="387"/>
      <c r="O791" s="18" t="s">
        <v>27</v>
      </c>
      <c r="P791" s="18" t="s">
        <v>27</v>
      </c>
      <c r="Q791" s="18" t="s">
        <v>27</v>
      </c>
      <c r="R791" s="18" t="s">
        <v>27</v>
      </c>
      <c r="S791" s="18" t="s">
        <v>27</v>
      </c>
      <c r="T791" s="18" t="s">
        <v>27</v>
      </c>
      <c r="U791" s="387"/>
      <c r="V791" s="387"/>
      <c r="W791" s="18"/>
      <c r="X791" s="18">
        <v>100.304</v>
      </c>
      <c r="Y791" s="477"/>
      <c r="Z791" s="477" t="s">
        <v>85</v>
      </c>
      <c r="AA791" s="387"/>
      <c r="AB791" s="501"/>
      <c r="AC791" s="18">
        <v>50.136652471929331</v>
      </c>
      <c r="AD791" s="18">
        <v>49.863347528070655</v>
      </c>
      <c r="AE791" s="18" t="s">
        <v>27</v>
      </c>
      <c r="AF791" s="18" t="s">
        <v>27</v>
      </c>
      <c r="AG791" s="18" t="s">
        <v>27</v>
      </c>
      <c r="AH791" s="18" t="s">
        <v>27</v>
      </c>
      <c r="AI791" s="18" t="s">
        <v>27</v>
      </c>
      <c r="AJ791" s="18" t="s">
        <v>27</v>
      </c>
      <c r="AK791" s="18" t="s">
        <v>27</v>
      </c>
      <c r="AL791" s="18" t="s">
        <v>27</v>
      </c>
      <c r="AM791" s="18" t="s">
        <v>27</v>
      </c>
      <c r="AN791" s="18" t="s">
        <v>27</v>
      </c>
      <c r="AO791" s="18" t="s">
        <v>27</v>
      </c>
      <c r="AP791" s="18" t="s">
        <v>27</v>
      </c>
      <c r="AQ791" s="18" t="s">
        <v>27</v>
      </c>
      <c r="AR791" s="18">
        <v>99.999999999999986</v>
      </c>
      <c r="AS791" s="18"/>
      <c r="AT791" s="72" t="s">
        <v>134</v>
      </c>
      <c r="AU791" s="18" t="str">
        <f t="shared" si="84"/>
        <v>po</v>
      </c>
      <c r="AV791" s="44">
        <f t="shared" si="85"/>
        <v>1.0054810789368849</v>
      </c>
      <c r="AW791" s="44">
        <f t="shared" si="86"/>
        <v>1.0054810789368849</v>
      </c>
      <c r="AX791" s="18"/>
      <c r="AY791" s="18"/>
    </row>
    <row r="792" spans="1:51" s="439" customFormat="1" x14ac:dyDescent="0.2">
      <c r="A792" s="24" t="s">
        <v>444</v>
      </c>
      <c r="B792" s="76" t="s">
        <v>451</v>
      </c>
      <c r="C792" s="76" t="s">
        <v>546</v>
      </c>
      <c r="D792" s="76" t="s">
        <v>541</v>
      </c>
      <c r="E792" s="76" t="s">
        <v>159</v>
      </c>
      <c r="F792" s="387"/>
      <c r="G792" s="387">
        <v>10</v>
      </c>
      <c r="H792" s="78">
        <v>63.034999999999997</v>
      </c>
      <c r="I792" s="78">
        <v>36.128700000000002</v>
      </c>
      <c r="J792" s="18" t="s">
        <v>27</v>
      </c>
      <c r="K792" s="18" t="s">
        <v>27</v>
      </c>
      <c r="L792" s="18" t="s">
        <v>27</v>
      </c>
      <c r="M792" s="18" t="s">
        <v>27</v>
      </c>
      <c r="N792" s="387"/>
      <c r="O792" s="18" t="s">
        <v>27</v>
      </c>
      <c r="P792" s="18" t="s">
        <v>27</v>
      </c>
      <c r="Q792" s="18" t="s">
        <v>27</v>
      </c>
      <c r="R792" s="18" t="s">
        <v>27</v>
      </c>
      <c r="S792" s="18" t="s">
        <v>27</v>
      </c>
      <c r="T792" s="18" t="s">
        <v>27</v>
      </c>
      <c r="U792" s="387"/>
      <c r="V792" s="387"/>
      <c r="W792" s="18"/>
      <c r="X792" s="18">
        <v>99.163700000000006</v>
      </c>
      <c r="Y792" s="477"/>
      <c r="Z792" s="477" t="s">
        <v>85</v>
      </c>
      <c r="AA792" s="387"/>
      <c r="AB792" s="501"/>
      <c r="AC792" s="18">
        <v>50.040013079866817</v>
      </c>
      <c r="AD792" s="18">
        <v>49.959986920133176</v>
      </c>
      <c r="AE792" s="18" t="s">
        <v>27</v>
      </c>
      <c r="AF792" s="18" t="s">
        <v>27</v>
      </c>
      <c r="AG792" s="18" t="s">
        <v>27</v>
      </c>
      <c r="AH792" s="18" t="s">
        <v>27</v>
      </c>
      <c r="AI792" s="18" t="s">
        <v>27</v>
      </c>
      <c r="AJ792" s="18" t="s">
        <v>27</v>
      </c>
      <c r="AK792" s="18" t="s">
        <v>27</v>
      </c>
      <c r="AL792" s="18" t="s">
        <v>27</v>
      </c>
      <c r="AM792" s="18" t="s">
        <v>27</v>
      </c>
      <c r="AN792" s="18" t="s">
        <v>27</v>
      </c>
      <c r="AO792" s="18" t="s">
        <v>27</v>
      </c>
      <c r="AP792" s="18" t="s">
        <v>27</v>
      </c>
      <c r="AQ792" s="18" t="s">
        <v>27</v>
      </c>
      <c r="AR792" s="18">
        <v>100</v>
      </c>
      <c r="AS792" s="18"/>
      <c r="AT792" s="72" t="s">
        <v>134</v>
      </c>
      <c r="AU792" s="18" t="str">
        <f t="shared" si="84"/>
        <v>po</v>
      </c>
      <c r="AV792" s="44">
        <f t="shared" si="85"/>
        <v>1.0016018050577469</v>
      </c>
      <c r="AW792" s="44">
        <f t="shared" si="86"/>
        <v>1.0016018050577469</v>
      </c>
      <c r="AX792" s="18"/>
      <c r="AY792" s="18"/>
    </row>
    <row r="793" spans="1:51" s="439" customFormat="1" x14ac:dyDescent="0.2">
      <c r="A793" s="24" t="s">
        <v>444</v>
      </c>
      <c r="B793" s="76" t="s">
        <v>451</v>
      </c>
      <c r="C793" s="76" t="s">
        <v>546</v>
      </c>
      <c r="D793" s="76" t="s">
        <v>541</v>
      </c>
      <c r="E793" s="76" t="s">
        <v>159</v>
      </c>
      <c r="F793" s="387"/>
      <c r="G793" s="387">
        <v>11</v>
      </c>
      <c r="H793" s="78">
        <v>63.783299999999997</v>
      </c>
      <c r="I793" s="78">
        <v>36.310200000000002</v>
      </c>
      <c r="J793" s="18">
        <v>3.7400000000000003E-2</v>
      </c>
      <c r="K793" s="18" t="s">
        <v>27</v>
      </c>
      <c r="L793" s="18" t="s">
        <v>27</v>
      </c>
      <c r="M793" s="18" t="s">
        <v>27</v>
      </c>
      <c r="N793" s="387"/>
      <c r="O793" s="18">
        <v>0.221</v>
      </c>
      <c r="P793" s="18" t="s">
        <v>27</v>
      </c>
      <c r="Q793" s="18">
        <v>0.41899999999999998</v>
      </c>
      <c r="R793" s="18" t="s">
        <v>27</v>
      </c>
      <c r="S793" s="18" t="s">
        <v>27</v>
      </c>
      <c r="T793" s="18" t="s">
        <v>27</v>
      </c>
      <c r="U793" s="387"/>
      <c r="V793" s="387"/>
      <c r="W793" s="18"/>
      <c r="X793" s="18">
        <v>100.77090000000001</v>
      </c>
      <c r="Y793" s="477"/>
      <c r="Z793" s="477" t="s">
        <v>85</v>
      </c>
      <c r="AA793" s="387"/>
      <c r="AB793" s="501"/>
      <c r="AC793" s="18">
        <v>49.921062238562776</v>
      </c>
      <c r="AD793" s="18">
        <v>49.503943664970116</v>
      </c>
      <c r="AE793" s="18">
        <v>5.8206805640776682E-2</v>
      </c>
      <c r="AF793" s="18" t="s">
        <v>27</v>
      </c>
      <c r="AG793" s="18" t="s">
        <v>27</v>
      </c>
      <c r="AH793" s="18" t="s">
        <v>27</v>
      </c>
      <c r="AI793" s="18" t="s">
        <v>27</v>
      </c>
      <c r="AJ793" s="18">
        <v>0.16457510233458525</v>
      </c>
      <c r="AK793" s="18" t="s">
        <v>27</v>
      </c>
      <c r="AL793" s="18">
        <v>0.35221218849174113</v>
      </c>
      <c r="AM793" s="18" t="s">
        <v>27</v>
      </c>
      <c r="AN793" s="18" t="s">
        <v>27</v>
      </c>
      <c r="AO793" s="18" t="s">
        <v>27</v>
      </c>
      <c r="AP793" s="18" t="s">
        <v>27</v>
      </c>
      <c r="AQ793" s="18" t="s">
        <v>27</v>
      </c>
      <c r="AR793" s="18">
        <v>100</v>
      </c>
      <c r="AS793" s="18"/>
      <c r="AT793" s="72" t="s">
        <v>134</v>
      </c>
      <c r="AU793" s="18" t="str">
        <f t="shared" si="84"/>
        <v>po</v>
      </c>
      <c r="AV793" s="44">
        <f t="shared" si="85"/>
        <v>1.0084259665536066</v>
      </c>
      <c r="AW793" s="44">
        <f t="shared" si="86"/>
        <v>1.0188652821427606</v>
      </c>
      <c r="AX793" s="18"/>
      <c r="AY793" s="18"/>
    </row>
    <row r="794" spans="1:51" s="439" customFormat="1" x14ac:dyDescent="0.2">
      <c r="A794" s="24" t="s">
        <v>444</v>
      </c>
      <c r="B794" s="76" t="s">
        <v>451</v>
      </c>
      <c r="C794" s="76" t="s">
        <v>546</v>
      </c>
      <c r="D794" s="76" t="s">
        <v>541</v>
      </c>
      <c r="E794" s="76" t="s">
        <v>159</v>
      </c>
      <c r="F794" s="387"/>
      <c r="G794" s="387">
        <v>14</v>
      </c>
      <c r="H794" s="78">
        <v>63.838099999999997</v>
      </c>
      <c r="I794" s="78">
        <v>36.5214</v>
      </c>
      <c r="J794" s="18">
        <v>2.63E-2</v>
      </c>
      <c r="K794" s="18" t="s">
        <v>27</v>
      </c>
      <c r="L794" s="18" t="s">
        <v>27</v>
      </c>
      <c r="M794" s="18" t="s">
        <v>27</v>
      </c>
      <c r="N794" s="387"/>
      <c r="O794" s="18" t="s">
        <v>27</v>
      </c>
      <c r="P794" s="18" t="s">
        <v>27</v>
      </c>
      <c r="Q794" s="18">
        <v>0.11119999999999999</v>
      </c>
      <c r="R794" s="18" t="s">
        <v>27</v>
      </c>
      <c r="S794" s="18" t="s">
        <v>27</v>
      </c>
      <c r="T794" s="18" t="s">
        <v>27</v>
      </c>
      <c r="U794" s="387"/>
      <c r="V794" s="387"/>
      <c r="W794" s="18"/>
      <c r="X794" s="18">
        <v>100.497</v>
      </c>
      <c r="Y794" s="477"/>
      <c r="Z794" s="477" t="s">
        <v>85</v>
      </c>
      <c r="AA794" s="387"/>
      <c r="AB794" s="501"/>
      <c r="AC794" s="18">
        <v>50.018850798684923</v>
      </c>
      <c r="AD794" s="18">
        <v>49.846595067773151</v>
      </c>
      <c r="AE794" s="18">
        <v>4.097649770242013E-2</v>
      </c>
      <c r="AF794" s="18" t="s">
        <v>27</v>
      </c>
      <c r="AG794" s="18" t="s">
        <v>27</v>
      </c>
      <c r="AH794" s="18" t="s">
        <v>27</v>
      </c>
      <c r="AI794" s="18" t="s">
        <v>27</v>
      </c>
      <c r="AJ794" s="18" t="s">
        <v>27</v>
      </c>
      <c r="AK794" s="18" t="s">
        <v>27</v>
      </c>
      <c r="AL794" s="18">
        <v>9.3577635839501405E-2</v>
      </c>
      <c r="AM794" s="18" t="s">
        <v>27</v>
      </c>
      <c r="AN794" s="18" t="s">
        <v>27</v>
      </c>
      <c r="AO794" s="18" t="s">
        <v>27</v>
      </c>
      <c r="AP794" s="18" t="s">
        <v>27</v>
      </c>
      <c r="AQ794" s="18" t="s">
        <v>27</v>
      </c>
      <c r="AR794" s="18">
        <v>99.999999999999986</v>
      </c>
      <c r="AS794" s="18"/>
      <c r="AT794" s="72" t="s">
        <v>134</v>
      </c>
      <c r="AU794" s="18" t="str">
        <f t="shared" si="84"/>
        <v>po</v>
      </c>
      <c r="AV794" s="44">
        <f t="shared" si="85"/>
        <v>1.0034557170991834</v>
      </c>
      <c r="AW794" s="44">
        <f t="shared" si="86"/>
        <v>1.0053330295959</v>
      </c>
      <c r="AX794" s="18"/>
      <c r="AY794" s="18"/>
    </row>
    <row r="795" spans="1:51" s="439" customFormat="1" x14ac:dyDescent="0.2">
      <c r="A795" s="24" t="s">
        <v>444</v>
      </c>
      <c r="B795" s="76" t="s">
        <v>451</v>
      </c>
      <c r="C795" s="76" t="s">
        <v>546</v>
      </c>
      <c r="D795" s="76" t="s">
        <v>541</v>
      </c>
      <c r="E795" s="76" t="s">
        <v>158</v>
      </c>
      <c r="F795" s="387"/>
      <c r="G795" s="387">
        <v>15</v>
      </c>
      <c r="H795" s="78">
        <v>63.237000000000002</v>
      </c>
      <c r="I795" s="78">
        <v>36.110199999999999</v>
      </c>
      <c r="J795" s="18" t="s">
        <v>27</v>
      </c>
      <c r="K795" s="18" t="s">
        <v>27</v>
      </c>
      <c r="L795" s="18" t="s">
        <v>27</v>
      </c>
      <c r="M795" s="18" t="s">
        <v>27</v>
      </c>
      <c r="N795" s="387"/>
      <c r="O795" s="18" t="s">
        <v>27</v>
      </c>
      <c r="P795" s="18" t="s">
        <v>27</v>
      </c>
      <c r="Q795" s="18" t="s">
        <v>27</v>
      </c>
      <c r="R795" s="18" t="s">
        <v>27</v>
      </c>
      <c r="S795" s="18" t="s">
        <v>27</v>
      </c>
      <c r="T795" s="18" t="s">
        <v>27</v>
      </c>
      <c r="U795" s="387"/>
      <c r="V795" s="387"/>
      <c r="W795" s="18"/>
      <c r="X795" s="18">
        <v>99.347200000000001</v>
      </c>
      <c r="Y795" s="477"/>
      <c r="Z795" s="477" t="s">
        <v>85</v>
      </c>
      <c r="AA795" s="387"/>
      <c r="AB795" s="501"/>
      <c r="AC795" s="18">
        <v>50.132803641854174</v>
      </c>
      <c r="AD795" s="18">
        <v>49.867196358145819</v>
      </c>
      <c r="AE795" s="18" t="s">
        <v>27</v>
      </c>
      <c r="AF795" s="18" t="s">
        <v>27</v>
      </c>
      <c r="AG795" s="18" t="s">
        <v>27</v>
      </c>
      <c r="AH795" s="18" t="s">
        <v>27</v>
      </c>
      <c r="AI795" s="18" t="s">
        <v>27</v>
      </c>
      <c r="AJ795" s="18" t="s">
        <v>27</v>
      </c>
      <c r="AK795" s="18" t="s">
        <v>27</v>
      </c>
      <c r="AL795" s="18" t="s">
        <v>27</v>
      </c>
      <c r="AM795" s="18" t="s">
        <v>27</v>
      </c>
      <c r="AN795" s="18" t="s">
        <v>27</v>
      </c>
      <c r="AO795" s="18" t="s">
        <v>27</v>
      </c>
      <c r="AP795" s="18" t="s">
        <v>27</v>
      </c>
      <c r="AQ795" s="18" t="s">
        <v>27</v>
      </c>
      <c r="AR795" s="18">
        <v>100</v>
      </c>
      <c r="AS795" s="18"/>
      <c r="AT795" s="72" t="s">
        <v>134</v>
      </c>
      <c r="AU795" s="18" t="str">
        <f t="shared" si="84"/>
        <v>po</v>
      </c>
      <c r="AV795" s="44">
        <f t="shared" si="85"/>
        <v>1.005326292695518</v>
      </c>
      <c r="AW795" s="44">
        <f t="shared" si="86"/>
        <v>1.005326292695518</v>
      </c>
      <c r="AX795" s="18"/>
      <c r="AY795" s="18"/>
    </row>
    <row r="796" spans="1:51" s="439" customFormat="1" x14ac:dyDescent="0.2">
      <c r="A796" s="24" t="s">
        <v>444</v>
      </c>
      <c r="B796" s="76" t="s">
        <v>451</v>
      </c>
      <c r="C796" s="76" t="s">
        <v>546</v>
      </c>
      <c r="D796" s="76" t="s">
        <v>541</v>
      </c>
      <c r="E796" s="76" t="s">
        <v>158</v>
      </c>
      <c r="F796" s="387"/>
      <c r="G796" s="387">
        <v>16</v>
      </c>
      <c r="H796" s="78">
        <v>63.490499999999997</v>
      </c>
      <c r="I796" s="78">
        <v>36.296300000000002</v>
      </c>
      <c r="J796" s="18" t="s">
        <v>27</v>
      </c>
      <c r="K796" s="18" t="s">
        <v>27</v>
      </c>
      <c r="L796" s="18" t="s">
        <v>27</v>
      </c>
      <c r="M796" s="18" t="s">
        <v>27</v>
      </c>
      <c r="N796" s="387"/>
      <c r="O796" s="18" t="s">
        <v>27</v>
      </c>
      <c r="P796" s="18" t="s">
        <v>27</v>
      </c>
      <c r="Q796" s="18" t="s">
        <v>27</v>
      </c>
      <c r="R796" s="18" t="s">
        <v>27</v>
      </c>
      <c r="S796" s="18" t="s">
        <v>27</v>
      </c>
      <c r="T796" s="18" t="s">
        <v>27</v>
      </c>
      <c r="U796" s="387"/>
      <c r="V796" s="387"/>
      <c r="W796" s="18"/>
      <c r="X796" s="18">
        <v>99.786799999999999</v>
      </c>
      <c r="Y796" s="477"/>
      <c r="Z796" s="477" t="s">
        <v>85</v>
      </c>
      <c r="AA796" s="387"/>
      <c r="AB796" s="501"/>
      <c r="AC796" s="18">
        <v>50.104310845979839</v>
      </c>
      <c r="AD796" s="18">
        <v>49.895689154020161</v>
      </c>
      <c r="AE796" s="18" t="s">
        <v>27</v>
      </c>
      <c r="AF796" s="18" t="s">
        <v>27</v>
      </c>
      <c r="AG796" s="18" t="s">
        <v>27</v>
      </c>
      <c r="AH796" s="18" t="s">
        <v>27</v>
      </c>
      <c r="AI796" s="18" t="s">
        <v>27</v>
      </c>
      <c r="AJ796" s="18" t="s">
        <v>27</v>
      </c>
      <c r="AK796" s="18" t="s">
        <v>27</v>
      </c>
      <c r="AL796" s="18" t="s">
        <v>27</v>
      </c>
      <c r="AM796" s="18" t="s">
        <v>27</v>
      </c>
      <c r="AN796" s="18" t="s">
        <v>27</v>
      </c>
      <c r="AO796" s="18" t="s">
        <v>27</v>
      </c>
      <c r="AP796" s="18" t="s">
        <v>27</v>
      </c>
      <c r="AQ796" s="18" t="s">
        <v>27</v>
      </c>
      <c r="AR796" s="18">
        <v>100</v>
      </c>
      <c r="AS796" s="18"/>
      <c r="AT796" s="72" t="s">
        <v>134</v>
      </c>
      <c r="AU796" s="18" t="str">
        <f t="shared" si="84"/>
        <v>po</v>
      </c>
      <c r="AV796" s="44">
        <f t="shared" si="85"/>
        <v>1.0041811566389172</v>
      </c>
      <c r="AW796" s="44">
        <f t="shared" si="86"/>
        <v>1.0041811566389172</v>
      </c>
      <c r="AX796" s="18"/>
      <c r="AY796" s="18"/>
    </row>
    <row r="797" spans="1:51" s="439" customFormat="1" x14ac:dyDescent="0.2">
      <c r="A797" s="24" t="s">
        <v>444</v>
      </c>
      <c r="B797" s="76" t="s">
        <v>451</v>
      </c>
      <c r="C797" s="76" t="s">
        <v>546</v>
      </c>
      <c r="D797" s="76" t="s">
        <v>541</v>
      </c>
      <c r="E797" s="76" t="s">
        <v>182</v>
      </c>
      <c r="F797" s="387"/>
      <c r="G797" s="387">
        <v>20</v>
      </c>
      <c r="H797" s="78">
        <v>63.576700000000002</v>
      </c>
      <c r="I797" s="78">
        <v>36.476799999999997</v>
      </c>
      <c r="J797" s="18" t="s">
        <v>27</v>
      </c>
      <c r="K797" s="18" t="s">
        <v>27</v>
      </c>
      <c r="L797" s="18" t="s">
        <v>27</v>
      </c>
      <c r="M797" s="18" t="s">
        <v>27</v>
      </c>
      <c r="N797" s="387"/>
      <c r="O797" s="18" t="s">
        <v>27</v>
      </c>
      <c r="P797" s="18" t="s">
        <v>27</v>
      </c>
      <c r="Q797" s="18" t="s">
        <v>27</v>
      </c>
      <c r="R797" s="18" t="s">
        <v>27</v>
      </c>
      <c r="S797" s="18" t="s">
        <v>27</v>
      </c>
      <c r="T797" s="18" t="s">
        <v>27</v>
      </c>
      <c r="U797" s="387"/>
      <c r="V797" s="387"/>
      <c r="W797" s="18"/>
      <c r="X797" s="18">
        <v>100.0535</v>
      </c>
      <c r="Y797" s="477"/>
      <c r="Z797" s="477" t="s">
        <v>85</v>
      </c>
      <c r="AA797" s="387"/>
      <c r="AB797" s="501"/>
      <c r="AC797" s="18">
        <v>50.014214203301535</v>
      </c>
      <c r="AD797" s="18">
        <v>49.985785796698465</v>
      </c>
      <c r="AE797" s="18" t="s">
        <v>27</v>
      </c>
      <c r="AF797" s="18" t="s">
        <v>27</v>
      </c>
      <c r="AG797" s="18" t="s">
        <v>27</v>
      </c>
      <c r="AH797" s="18" t="s">
        <v>27</v>
      </c>
      <c r="AI797" s="18" t="s">
        <v>27</v>
      </c>
      <c r="AJ797" s="18" t="s">
        <v>27</v>
      </c>
      <c r="AK797" s="18" t="s">
        <v>27</v>
      </c>
      <c r="AL797" s="18" t="s">
        <v>27</v>
      </c>
      <c r="AM797" s="18" t="s">
        <v>27</v>
      </c>
      <c r="AN797" s="18" t="s">
        <v>27</v>
      </c>
      <c r="AO797" s="18" t="s">
        <v>27</v>
      </c>
      <c r="AP797" s="18" t="s">
        <v>27</v>
      </c>
      <c r="AQ797" s="18" t="s">
        <v>27</v>
      </c>
      <c r="AR797" s="18">
        <v>100</v>
      </c>
      <c r="AS797" s="18"/>
      <c r="AT797" s="72" t="s">
        <v>134</v>
      </c>
      <c r="AU797" s="18" t="str">
        <f t="shared" si="84"/>
        <v>po</v>
      </c>
      <c r="AV797" s="44">
        <f t="shared" si="85"/>
        <v>1.0005687298128851</v>
      </c>
      <c r="AW797" s="44">
        <f t="shared" si="86"/>
        <v>1.0005687298128851</v>
      </c>
      <c r="AX797" s="18"/>
      <c r="AY797" s="18"/>
    </row>
    <row r="798" spans="1:51" s="439" customFormat="1" x14ac:dyDescent="0.2">
      <c r="A798" s="24" t="s">
        <v>444</v>
      </c>
      <c r="B798" s="76" t="s">
        <v>451</v>
      </c>
      <c r="C798" s="76" t="s">
        <v>546</v>
      </c>
      <c r="D798" s="76" t="s">
        <v>541</v>
      </c>
      <c r="E798" s="76" t="s">
        <v>182</v>
      </c>
      <c r="F798" s="387"/>
      <c r="G798" s="387">
        <v>21</v>
      </c>
      <c r="H798" s="78">
        <v>63.323099999999997</v>
      </c>
      <c r="I798" s="78">
        <v>36.548999999999999</v>
      </c>
      <c r="J798" s="18" t="s">
        <v>27</v>
      </c>
      <c r="K798" s="18" t="s">
        <v>27</v>
      </c>
      <c r="L798" s="18" t="s">
        <v>27</v>
      </c>
      <c r="M798" s="18" t="s">
        <v>27</v>
      </c>
      <c r="N798" s="387"/>
      <c r="O798" s="18" t="s">
        <v>27</v>
      </c>
      <c r="P798" s="18" t="s">
        <v>27</v>
      </c>
      <c r="Q798" s="18" t="s">
        <v>27</v>
      </c>
      <c r="R798" s="18" t="s">
        <v>27</v>
      </c>
      <c r="S798" s="18" t="s">
        <v>27</v>
      </c>
      <c r="T798" s="18" t="s">
        <v>27</v>
      </c>
      <c r="U798" s="387"/>
      <c r="V798" s="387"/>
      <c r="W798" s="18"/>
      <c r="X798" s="18">
        <v>99.872099999999989</v>
      </c>
      <c r="Y798" s="477"/>
      <c r="Z798" s="477" t="s">
        <v>85</v>
      </c>
      <c r="AA798" s="387"/>
      <c r="AB798" s="501"/>
      <c r="AC798" s="18">
        <v>49.864858444974139</v>
      </c>
      <c r="AD798" s="18">
        <v>50.135141555025861</v>
      </c>
      <c r="AE798" s="18" t="s">
        <v>27</v>
      </c>
      <c r="AF798" s="18" t="s">
        <v>27</v>
      </c>
      <c r="AG798" s="18" t="s">
        <v>27</v>
      </c>
      <c r="AH798" s="18" t="s">
        <v>27</v>
      </c>
      <c r="AI798" s="18" t="s">
        <v>27</v>
      </c>
      <c r="AJ798" s="18" t="s">
        <v>27</v>
      </c>
      <c r="AK798" s="18" t="s">
        <v>27</v>
      </c>
      <c r="AL798" s="18" t="s">
        <v>27</v>
      </c>
      <c r="AM798" s="18" t="s">
        <v>27</v>
      </c>
      <c r="AN798" s="18" t="s">
        <v>27</v>
      </c>
      <c r="AO798" s="18" t="s">
        <v>27</v>
      </c>
      <c r="AP798" s="18" t="s">
        <v>27</v>
      </c>
      <c r="AQ798" s="18" t="s">
        <v>27</v>
      </c>
      <c r="AR798" s="18">
        <v>100</v>
      </c>
      <c r="AS798" s="18"/>
      <c r="AT798" s="72" t="s">
        <v>134</v>
      </c>
      <c r="AU798" s="18" t="str">
        <f t="shared" si="84"/>
        <v>po</v>
      </c>
      <c r="AV798" s="44">
        <f t="shared" si="85"/>
        <v>0.9946089090073662</v>
      </c>
      <c r="AW798" s="44">
        <f t="shared" si="86"/>
        <v>0.9946089090073662</v>
      </c>
      <c r="AX798" s="18"/>
      <c r="AY798" s="18"/>
    </row>
    <row r="799" spans="1:51" s="439" customFormat="1" x14ac:dyDescent="0.2">
      <c r="A799" s="24" t="s">
        <v>444</v>
      </c>
      <c r="B799" s="76" t="s">
        <v>451</v>
      </c>
      <c r="C799" s="76" t="s">
        <v>546</v>
      </c>
      <c r="D799" s="76" t="s">
        <v>541</v>
      </c>
      <c r="E799" s="76" t="s">
        <v>182</v>
      </c>
      <c r="F799" s="387"/>
      <c r="G799" s="387">
        <v>22</v>
      </c>
      <c r="H799" s="78">
        <v>63.322699999999998</v>
      </c>
      <c r="I799" s="78">
        <v>36.485999999999997</v>
      </c>
      <c r="J799" s="18" t="s">
        <v>27</v>
      </c>
      <c r="K799" s="18" t="s">
        <v>27</v>
      </c>
      <c r="L799" s="18" t="s">
        <v>27</v>
      </c>
      <c r="M799" s="18" t="s">
        <v>27</v>
      </c>
      <c r="N799" s="387"/>
      <c r="O799" s="18" t="s">
        <v>27</v>
      </c>
      <c r="P799" s="18" t="s">
        <v>27</v>
      </c>
      <c r="Q799" s="18" t="s">
        <v>27</v>
      </c>
      <c r="R799" s="18" t="s">
        <v>27</v>
      </c>
      <c r="S799" s="18" t="s">
        <v>27</v>
      </c>
      <c r="T799" s="18" t="s">
        <v>27</v>
      </c>
      <c r="U799" s="387"/>
      <c r="V799" s="387"/>
      <c r="W799" s="18"/>
      <c r="X799" s="18">
        <v>99.808699999999988</v>
      </c>
      <c r="Y799" s="477"/>
      <c r="Z799" s="477" t="s">
        <v>85</v>
      </c>
      <c r="AA799" s="387"/>
      <c r="AB799" s="501"/>
      <c r="AC799" s="18">
        <v>49.907830316397103</v>
      </c>
      <c r="AD799" s="18">
        <v>50.092169683602897</v>
      </c>
      <c r="AE799" s="18" t="s">
        <v>27</v>
      </c>
      <c r="AF799" s="18" t="s">
        <v>27</v>
      </c>
      <c r="AG799" s="18" t="s">
        <v>27</v>
      </c>
      <c r="AH799" s="18" t="s">
        <v>27</v>
      </c>
      <c r="AI799" s="18" t="s">
        <v>27</v>
      </c>
      <c r="AJ799" s="18" t="s">
        <v>27</v>
      </c>
      <c r="AK799" s="18" t="s">
        <v>27</v>
      </c>
      <c r="AL799" s="18" t="s">
        <v>27</v>
      </c>
      <c r="AM799" s="18" t="s">
        <v>27</v>
      </c>
      <c r="AN799" s="18" t="s">
        <v>27</v>
      </c>
      <c r="AO799" s="18" t="s">
        <v>27</v>
      </c>
      <c r="AP799" s="18" t="s">
        <v>27</v>
      </c>
      <c r="AQ799" s="18" t="s">
        <v>27</v>
      </c>
      <c r="AR799" s="18">
        <v>100</v>
      </c>
      <c r="AS799" s="18"/>
      <c r="AT799" s="72" t="s">
        <v>134</v>
      </c>
      <c r="AU799" s="18" t="str">
        <f t="shared" si="84"/>
        <v>po</v>
      </c>
      <c r="AV799" s="44">
        <f t="shared" si="85"/>
        <v>0.99631999635132329</v>
      </c>
      <c r="AW799" s="44">
        <f t="shared" si="86"/>
        <v>0.99631999635132329</v>
      </c>
      <c r="AX799" s="18"/>
      <c r="AY799" s="18"/>
    </row>
    <row r="800" spans="1:51" s="439" customFormat="1" x14ac:dyDescent="0.2">
      <c r="A800" s="24" t="s">
        <v>444</v>
      </c>
      <c r="B800" s="76" t="s">
        <v>451</v>
      </c>
      <c r="C800" s="76" t="s">
        <v>546</v>
      </c>
      <c r="D800" s="76" t="s">
        <v>541</v>
      </c>
      <c r="E800" s="76" t="s">
        <v>182</v>
      </c>
      <c r="F800" s="387"/>
      <c r="G800" s="387">
        <v>23</v>
      </c>
      <c r="H800" s="78">
        <v>63.24</v>
      </c>
      <c r="I800" s="78">
        <v>36.482999999999997</v>
      </c>
      <c r="J800" s="18" t="s">
        <v>27</v>
      </c>
      <c r="K800" s="18" t="s">
        <v>27</v>
      </c>
      <c r="L800" s="18" t="s">
        <v>27</v>
      </c>
      <c r="M800" s="18" t="s">
        <v>27</v>
      </c>
      <c r="N800" s="387"/>
      <c r="O800" s="18" t="s">
        <v>27</v>
      </c>
      <c r="P800" s="18" t="s">
        <v>27</v>
      </c>
      <c r="Q800" s="18" t="s">
        <v>27</v>
      </c>
      <c r="R800" s="18" t="s">
        <v>27</v>
      </c>
      <c r="S800" s="18" t="s">
        <v>27</v>
      </c>
      <c r="T800" s="18" t="s">
        <v>27</v>
      </c>
      <c r="U800" s="387"/>
      <c r="V800" s="387"/>
      <c r="W800" s="18"/>
      <c r="X800" s="18">
        <v>99.722999999999999</v>
      </c>
      <c r="Y800" s="477"/>
      <c r="Z800" s="477" t="s">
        <v>85</v>
      </c>
      <c r="AA800" s="387"/>
      <c r="AB800" s="501"/>
      <c r="AC800" s="18">
        <v>49.877214568333848</v>
      </c>
      <c r="AD800" s="18">
        <v>50.122785431666138</v>
      </c>
      <c r="AE800" s="18" t="s">
        <v>27</v>
      </c>
      <c r="AF800" s="18" t="s">
        <v>27</v>
      </c>
      <c r="AG800" s="18" t="s">
        <v>27</v>
      </c>
      <c r="AH800" s="18" t="s">
        <v>27</v>
      </c>
      <c r="AI800" s="18" t="s">
        <v>27</v>
      </c>
      <c r="AJ800" s="18" t="s">
        <v>27</v>
      </c>
      <c r="AK800" s="18" t="s">
        <v>27</v>
      </c>
      <c r="AL800" s="18" t="s">
        <v>27</v>
      </c>
      <c r="AM800" s="18" t="s">
        <v>27</v>
      </c>
      <c r="AN800" s="18" t="s">
        <v>27</v>
      </c>
      <c r="AO800" s="18" t="s">
        <v>27</v>
      </c>
      <c r="AP800" s="18" t="s">
        <v>27</v>
      </c>
      <c r="AQ800" s="18" t="s">
        <v>27</v>
      </c>
      <c r="AR800" s="18">
        <v>99.999999999999986</v>
      </c>
      <c r="AS800" s="18"/>
      <c r="AT800" s="72" t="s">
        <v>134</v>
      </c>
      <c r="AU800" s="18" t="str">
        <f t="shared" si="84"/>
        <v>po</v>
      </c>
      <c r="AV800" s="44">
        <f t="shared" si="85"/>
        <v>0.99510061419736773</v>
      </c>
      <c r="AW800" s="44">
        <f t="shared" si="86"/>
        <v>0.99510061419736773</v>
      </c>
      <c r="AX800" s="18"/>
      <c r="AY800" s="18"/>
    </row>
    <row r="801" spans="1:51" s="439" customFormat="1" x14ac:dyDescent="0.2">
      <c r="A801" s="24" t="s">
        <v>444</v>
      </c>
      <c r="B801" s="76" t="s">
        <v>451</v>
      </c>
      <c r="C801" s="76" t="s">
        <v>546</v>
      </c>
      <c r="D801" s="76" t="s">
        <v>541</v>
      </c>
      <c r="E801" s="76" t="s">
        <v>182</v>
      </c>
      <c r="F801" s="387"/>
      <c r="G801" s="387">
        <v>24</v>
      </c>
      <c r="H801" s="78">
        <v>63.591700000000003</v>
      </c>
      <c r="I801" s="78">
        <v>36.497900000000001</v>
      </c>
      <c r="J801" s="18" t="s">
        <v>27</v>
      </c>
      <c r="K801" s="18" t="s">
        <v>27</v>
      </c>
      <c r="L801" s="18" t="s">
        <v>27</v>
      </c>
      <c r="M801" s="18" t="s">
        <v>27</v>
      </c>
      <c r="N801" s="387"/>
      <c r="O801" s="18">
        <v>0.10630000000000001</v>
      </c>
      <c r="P801" s="18" t="s">
        <v>27</v>
      </c>
      <c r="Q801" s="18" t="s">
        <v>27</v>
      </c>
      <c r="R801" s="18" t="s">
        <v>27</v>
      </c>
      <c r="S801" s="18" t="s">
        <v>27</v>
      </c>
      <c r="T801" s="18" t="s">
        <v>27</v>
      </c>
      <c r="U801" s="387"/>
      <c r="V801" s="387"/>
      <c r="W801" s="18"/>
      <c r="X801" s="18">
        <v>100.19590000000001</v>
      </c>
      <c r="Y801" s="477"/>
      <c r="Z801" s="477" t="s">
        <v>85</v>
      </c>
      <c r="AA801" s="387"/>
      <c r="AB801" s="501"/>
      <c r="AC801" s="18">
        <v>49.965915473645182</v>
      </c>
      <c r="AD801" s="18">
        <v>49.954614802214472</v>
      </c>
      <c r="AE801" s="18" t="s">
        <v>27</v>
      </c>
      <c r="AF801" s="18" t="s">
        <v>27</v>
      </c>
      <c r="AG801" s="18" t="s">
        <v>27</v>
      </c>
      <c r="AH801" s="18" t="s">
        <v>27</v>
      </c>
      <c r="AI801" s="18" t="s">
        <v>27</v>
      </c>
      <c r="AJ801" s="18">
        <v>7.9469724140327005E-2</v>
      </c>
      <c r="AK801" s="18" t="s">
        <v>27</v>
      </c>
      <c r="AL801" s="18" t="s">
        <v>27</v>
      </c>
      <c r="AM801" s="18" t="s">
        <v>27</v>
      </c>
      <c r="AN801" s="18" t="s">
        <v>27</v>
      </c>
      <c r="AO801" s="18" t="s">
        <v>27</v>
      </c>
      <c r="AP801" s="18" t="s">
        <v>27</v>
      </c>
      <c r="AQ801" s="18" t="s">
        <v>27</v>
      </c>
      <c r="AR801" s="18">
        <v>99.999999999999972</v>
      </c>
      <c r="AS801" s="18"/>
      <c r="AT801" s="72" t="s">
        <v>134</v>
      </c>
      <c r="AU801" s="18" t="str">
        <f t="shared" si="84"/>
        <v>po</v>
      </c>
      <c r="AV801" s="44">
        <f t="shared" si="85"/>
        <v>1.0002262187682851</v>
      </c>
      <c r="AW801" s="44">
        <f t="shared" si="86"/>
        <v>1.0018170572614846</v>
      </c>
      <c r="AX801" s="18"/>
      <c r="AY801" s="18"/>
    </row>
    <row r="802" spans="1:51" s="439" customFormat="1" x14ac:dyDescent="0.2">
      <c r="A802" s="24" t="s">
        <v>444</v>
      </c>
      <c r="B802" s="76" t="s">
        <v>451</v>
      </c>
      <c r="C802" s="76" t="s">
        <v>546</v>
      </c>
      <c r="D802" s="76" t="s">
        <v>541</v>
      </c>
      <c r="E802" s="76" t="s">
        <v>182</v>
      </c>
      <c r="F802" s="387"/>
      <c r="G802" s="387">
        <v>25</v>
      </c>
      <c r="H802" s="78">
        <v>63.672899999999998</v>
      </c>
      <c r="I802" s="78">
        <v>36.588299999999997</v>
      </c>
      <c r="J802" s="18" t="s">
        <v>27</v>
      </c>
      <c r="K802" s="18" t="s">
        <v>27</v>
      </c>
      <c r="L802" s="18" t="s">
        <v>27</v>
      </c>
      <c r="M802" s="18" t="s">
        <v>27</v>
      </c>
      <c r="N802" s="387"/>
      <c r="O802" s="18" t="s">
        <v>27</v>
      </c>
      <c r="P802" s="18" t="s">
        <v>27</v>
      </c>
      <c r="Q802" s="18" t="s">
        <v>27</v>
      </c>
      <c r="R802" s="18" t="s">
        <v>27</v>
      </c>
      <c r="S802" s="18" t="s">
        <v>27</v>
      </c>
      <c r="T802" s="18" t="s">
        <v>27</v>
      </c>
      <c r="U802" s="387"/>
      <c r="V802" s="387"/>
      <c r="W802" s="18"/>
      <c r="X802" s="18">
        <v>100.2612</v>
      </c>
      <c r="Y802" s="477"/>
      <c r="Z802" s="477" t="s">
        <v>85</v>
      </c>
      <c r="AA802" s="387"/>
      <c r="AB802" s="501"/>
      <c r="AC802" s="18">
        <v>49.975712060943458</v>
      </c>
      <c r="AD802" s="18">
        <v>50.024287939056535</v>
      </c>
      <c r="AE802" s="18" t="s">
        <v>27</v>
      </c>
      <c r="AF802" s="18" t="s">
        <v>27</v>
      </c>
      <c r="AG802" s="18" t="s">
        <v>27</v>
      </c>
      <c r="AH802" s="18" t="s">
        <v>27</v>
      </c>
      <c r="AI802" s="18" t="s">
        <v>27</v>
      </c>
      <c r="AJ802" s="18" t="s">
        <v>27</v>
      </c>
      <c r="AK802" s="18" t="s">
        <v>27</v>
      </c>
      <c r="AL802" s="18" t="s">
        <v>27</v>
      </c>
      <c r="AM802" s="18" t="s">
        <v>27</v>
      </c>
      <c r="AN802" s="18" t="s">
        <v>27</v>
      </c>
      <c r="AO802" s="18" t="s">
        <v>27</v>
      </c>
      <c r="AP802" s="18" t="s">
        <v>27</v>
      </c>
      <c r="AQ802" s="18" t="s">
        <v>27</v>
      </c>
      <c r="AR802" s="18">
        <v>100</v>
      </c>
      <c r="AS802" s="18"/>
      <c r="AT802" s="72" t="s">
        <v>134</v>
      </c>
      <c r="AU802" s="18" t="str">
        <f t="shared" si="84"/>
        <v>po</v>
      </c>
      <c r="AV802" s="44">
        <f t="shared" si="85"/>
        <v>0.99902895413179582</v>
      </c>
      <c r="AW802" s="44">
        <f t="shared" si="86"/>
        <v>0.99902895413179582</v>
      </c>
      <c r="AX802" s="18"/>
      <c r="AY802" s="18"/>
    </row>
    <row r="803" spans="1:51" s="439" customFormat="1" x14ac:dyDescent="0.2">
      <c r="A803" s="24" t="s">
        <v>444</v>
      </c>
      <c r="B803" s="76" t="s">
        <v>451</v>
      </c>
      <c r="C803" s="76" t="s">
        <v>546</v>
      </c>
      <c r="D803" s="76" t="s">
        <v>541</v>
      </c>
      <c r="E803" s="76" t="s">
        <v>160</v>
      </c>
      <c r="F803" s="387"/>
      <c r="G803" s="387">
        <v>26</v>
      </c>
      <c r="H803" s="78">
        <v>63.259700000000002</v>
      </c>
      <c r="I803" s="78">
        <v>36.671399999999998</v>
      </c>
      <c r="J803" s="18" t="s">
        <v>27</v>
      </c>
      <c r="K803" s="18" t="s">
        <v>27</v>
      </c>
      <c r="L803" s="18" t="s">
        <v>27</v>
      </c>
      <c r="M803" s="18" t="s">
        <v>27</v>
      </c>
      <c r="N803" s="387"/>
      <c r="O803" s="18" t="s">
        <v>27</v>
      </c>
      <c r="P803" s="18" t="s">
        <v>27</v>
      </c>
      <c r="Q803" s="18" t="s">
        <v>27</v>
      </c>
      <c r="R803" s="18" t="s">
        <v>27</v>
      </c>
      <c r="S803" s="18" t="s">
        <v>27</v>
      </c>
      <c r="T803" s="18" t="s">
        <v>27</v>
      </c>
      <c r="U803" s="387"/>
      <c r="V803" s="387"/>
      <c r="W803" s="18"/>
      <c r="X803" s="18">
        <v>99.931100000000001</v>
      </c>
      <c r="Y803" s="477"/>
      <c r="Z803" s="477" t="s">
        <v>85</v>
      </c>
      <c r="AA803" s="387"/>
      <c r="AB803" s="501"/>
      <c r="AC803" s="18">
        <v>49.756233806804211</v>
      </c>
      <c r="AD803" s="18">
        <v>50.243766193195796</v>
      </c>
      <c r="AE803" s="18" t="s">
        <v>27</v>
      </c>
      <c r="AF803" s="18" t="s">
        <v>27</v>
      </c>
      <c r="AG803" s="18" t="s">
        <v>27</v>
      </c>
      <c r="AH803" s="18" t="s">
        <v>27</v>
      </c>
      <c r="AI803" s="18" t="s">
        <v>27</v>
      </c>
      <c r="AJ803" s="18" t="s">
        <v>27</v>
      </c>
      <c r="AK803" s="18" t="s">
        <v>27</v>
      </c>
      <c r="AL803" s="18" t="s">
        <v>27</v>
      </c>
      <c r="AM803" s="18" t="s">
        <v>27</v>
      </c>
      <c r="AN803" s="18" t="s">
        <v>27</v>
      </c>
      <c r="AO803" s="18" t="s">
        <v>27</v>
      </c>
      <c r="AP803" s="18" t="s">
        <v>27</v>
      </c>
      <c r="AQ803" s="18" t="s">
        <v>27</v>
      </c>
      <c r="AR803" s="18">
        <v>100</v>
      </c>
      <c r="AS803" s="18"/>
      <c r="AT803" s="72" t="s">
        <v>134</v>
      </c>
      <c r="AU803" s="18" t="str">
        <f t="shared" si="84"/>
        <v>po</v>
      </c>
      <c r="AV803" s="44">
        <f t="shared" si="85"/>
        <v>0.99029665920112475</v>
      </c>
      <c r="AW803" s="44">
        <f t="shared" si="86"/>
        <v>0.99029665920112475</v>
      </c>
      <c r="AX803" s="18"/>
      <c r="AY803" s="18"/>
    </row>
    <row r="804" spans="1:51" s="439" customFormat="1" x14ac:dyDescent="0.2">
      <c r="A804" s="24" t="s">
        <v>444</v>
      </c>
      <c r="B804" s="76" t="s">
        <v>451</v>
      </c>
      <c r="C804" s="76" t="s">
        <v>546</v>
      </c>
      <c r="D804" s="76" t="s">
        <v>541</v>
      </c>
      <c r="E804" s="76" t="s">
        <v>160</v>
      </c>
      <c r="F804" s="387"/>
      <c r="G804" s="387">
        <v>27</v>
      </c>
      <c r="H804" s="78">
        <v>63.236199999999997</v>
      </c>
      <c r="I804" s="78">
        <v>36.506999999999998</v>
      </c>
      <c r="J804" s="18" t="s">
        <v>27</v>
      </c>
      <c r="K804" s="18" t="s">
        <v>27</v>
      </c>
      <c r="L804" s="18" t="s">
        <v>27</v>
      </c>
      <c r="M804" s="18" t="s">
        <v>27</v>
      </c>
      <c r="N804" s="387"/>
      <c r="O804" s="18" t="s">
        <v>27</v>
      </c>
      <c r="P804" s="18" t="s">
        <v>27</v>
      </c>
      <c r="Q804" s="18" t="s">
        <v>27</v>
      </c>
      <c r="R804" s="18" t="s">
        <v>27</v>
      </c>
      <c r="S804" s="18" t="s">
        <v>27</v>
      </c>
      <c r="T804" s="18" t="s">
        <v>27</v>
      </c>
      <c r="U804" s="387"/>
      <c r="V804" s="387"/>
      <c r="W804" s="18"/>
      <c r="X804" s="18">
        <v>99.743200000000002</v>
      </c>
      <c r="Y804" s="477"/>
      <c r="Z804" s="477" t="s">
        <v>85</v>
      </c>
      <c r="AA804" s="387"/>
      <c r="AB804" s="501"/>
      <c r="AC804" s="18">
        <v>49.859271825302152</v>
      </c>
      <c r="AD804" s="18">
        <v>50.140728174697848</v>
      </c>
      <c r="AE804" s="18" t="s">
        <v>27</v>
      </c>
      <c r="AF804" s="18" t="s">
        <v>27</v>
      </c>
      <c r="AG804" s="18" t="s">
        <v>27</v>
      </c>
      <c r="AH804" s="18" t="s">
        <v>27</v>
      </c>
      <c r="AI804" s="18" t="s">
        <v>27</v>
      </c>
      <c r="AJ804" s="18" t="s">
        <v>27</v>
      </c>
      <c r="AK804" s="18" t="s">
        <v>27</v>
      </c>
      <c r="AL804" s="18" t="s">
        <v>27</v>
      </c>
      <c r="AM804" s="18" t="s">
        <v>27</v>
      </c>
      <c r="AN804" s="18" t="s">
        <v>27</v>
      </c>
      <c r="AO804" s="18" t="s">
        <v>27</v>
      </c>
      <c r="AP804" s="18" t="s">
        <v>27</v>
      </c>
      <c r="AQ804" s="18" t="s">
        <v>27</v>
      </c>
      <c r="AR804" s="18">
        <v>100</v>
      </c>
      <c r="AS804" s="18"/>
      <c r="AT804" s="72" t="s">
        <v>134</v>
      </c>
      <c r="AU804" s="18" t="str">
        <f t="shared" si="84"/>
        <v>po</v>
      </c>
      <c r="AV804" s="44">
        <f t="shared" si="85"/>
        <v>0.99438667207992948</v>
      </c>
      <c r="AW804" s="44">
        <f t="shared" si="86"/>
        <v>0.99438667207992948</v>
      </c>
      <c r="AX804" s="18"/>
      <c r="AY804" s="18"/>
    </row>
    <row r="805" spans="1:51" s="439" customFormat="1" x14ac:dyDescent="0.2">
      <c r="A805" s="24" t="s">
        <v>444</v>
      </c>
      <c r="B805" s="76" t="s">
        <v>451</v>
      </c>
      <c r="C805" s="76" t="s">
        <v>546</v>
      </c>
      <c r="D805" s="76" t="s">
        <v>541</v>
      </c>
      <c r="E805" s="76" t="s">
        <v>160</v>
      </c>
      <c r="F805" s="387"/>
      <c r="G805" s="387">
        <v>28</v>
      </c>
      <c r="H805" s="78">
        <v>63.383800000000001</v>
      </c>
      <c r="I805" s="78">
        <v>36.607599999999998</v>
      </c>
      <c r="J805" s="18">
        <v>3.2800000000000003E-2</v>
      </c>
      <c r="K805" s="18" t="s">
        <v>27</v>
      </c>
      <c r="L805" s="18" t="s">
        <v>27</v>
      </c>
      <c r="M805" s="18" t="s">
        <v>27</v>
      </c>
      <c r="N805" s="387"/>
      <c r="O805" s="18" t="s">
        <v>27</v>
      </c>
      <c r="P805" s="18" t="s">
        <v>27</v>
      </c>
      <c r="Q805" s="18">
        <v>2.6499999999999999E-2</v>
      </c>
      <c r="R805" s="18" t="s">
        <v>27</v>
      </c>
      <c r="S805" s="18" t="s">
        <v>27</v>
      </c>
      <c r="T805" s="18" t="s">
        <v>27</v>
      </c>
      <c r="U805" s="387"/>
      <c r="V805" s="387"/>
      <c r="W805" s="18"/>
      <c r="X805" s="18">
        <v>100.05069999999999</v>
      </c>
      <c r="Y805" s="477"/>
      <c r="Z805" s="477" t="s">
        <v>85</v>
      </c>
      <c r="AA805" s="387"/>
      <c r="AB805" s="501"/>
      <c r="AC805" s="18">
        <v>49.812059435793529</v>
      </c>
      <c r="AD805" s="18">
        <v>50.114315896537029</v>
      </c>
      <c r="AE805" s="18">
        <v>5.125726151098127E-2</v>
      </c>
      <c r="AF805" s="18" t="s">
        <v>27</v>
      </c>
      <c r="AG805" s="18" t="s">
        <v>27</v>
      </c>
      <c r="AH805" s="18" t="s">
        <v>27</v>
      </c>
      <c r="AI805" s="18" t="s">
        <v>27</v>
      </c>
      <c r="AJ805" s="18" t="s">
        <v>27</v>
      </c>
      <c r="AK805" s="18" t="s">
        <v>27</v>
      </c>
      <c r="AL805" s="18">
        <v>2.2367406158458805E-2</v>
      </c>
      <c r="AM805" s="18" t="s">
        <v>27</v>
      </c>
      <c r="AN805" s="18" t="s">
        <v>27</v>
      </c>
      <c r="AO805" s="18" t="s">
        <v>27</v>
      </c>
      <c r="AP805" s="18" t="s">
        <v>27</v>
      </c>
      <c r="AQ805" s="18" t="s">
        <v>27</v>
      </c>
      <c r="AR805" s="18">
        <v>100</v>
      </c>
      <c r="AS805" s="18"/>
      <c r="AT805" s="72" t="s">
        <v>134</v>
      </c>
      <c r="AU805" s="18" t="str">
        <f t="shared" si="84"/>
        <v>po</v>
      </c>
      <c r="AV805" s="44">
        <f t="shared" si="85"/>
        <v>0.99396866034512932</v>
      </c>
      <c r="AW805" s="44">
        <f t="shared" si="86"/>
        <v>0.99441498802132944</v>
      </c>
      <c r="AX805" s="18"/>
      <c r="AY805" s="18"/>
    </row>
    <row r="806" spans="1:51" ht="16" thickBot="1" x14ac:dyDescent="0.25">
      <c r="A806" s="417"/>
      <c r="B806" s="76"/>
      <c r="C806" s="76"/>
      <c r="D806" s="76"/>
      <c r="E806" s="76"/>
      <c r="F806" s="387"/>
      <c r="G806" s="387"/>
      <c r="H806" s="78"/>
      <c r="I806" s="7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"/>
      <c r="X806" s="18"/>
      <c r="Y806" s="74"/>
      <c r="Z806" s="62"/>
      <c r="AA806" s="18"/>
      <c r="AB806" s="501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23"/>
      <c r="AU806" s="62"/>
      <c r="AV806" s="86"/>
      <c r="AX806" s="53" t="s">
        <v>84</v>
      </c>
      <c r="AY806" s="62"/>
    </row>
    <row r="807" spans="1:51" x14ac:dyDescent="0.2">
      <c r="A807" s="417"/>
      <c r="B807" s="76"/>
      <c r="C807" s="76"/>
      <c r="D807" s="76"/>
      <c r="E807" s="424" t="s">
        <v>558</v>
      </c>
      <c r="F807" s="336" t="s">
        <v>386</v>
      </c>
      <c r="G807" s="336" t="s">
        <v>511</v>
      </c>
      <c r="H807" s="364">
        <v>63.082068421052639</v>
      </c>
      <c r="I807" s="364">
        <v>36.581189473684205</v>
      </c>
      <c r="J807" s="100">
        <v>1.2352631578947367E-2</v>
      </c>
      <c r="K807" s="100" t="s">
        <v>27</v>
      </c>
      <c r="L807" s="100" t="s">
        <v>27</v>
      </c>
      <c r="M807" s="100" t="s">
        <v>27</v>
      </c>
      <c r="N807" s="364" t="s">
        <v>73</v>
      </c>
      <c r="O807" s="100">
        <v>6.1089473684210527E-2</v>
      </c>
      <c r="P807" s="100" t="s">
        <v>27</v>
      </c>
      <c r="Q807" s="100">
        <v>3.5399999999999994E-2</v>
      </c>
      <c r="R807" s="100" t="s">
        <v>27</v>
      </c>
      <c r="S807" s="100" t="s">
        <v>27</v>
      </c>
      <c r="T807" s="100" t="s">
        <v>27</v>
      </c>
      <c r="U807" s="100"/>
      <c r="V807" s="100"/>
      <c r="W807" s="446"/>
      <c r="X807" s="99">
        <v>99.772100000000009</v>
      </c>
      <c r="Y807" s="74"/>
      <c r="Z807" s="62"/>
      <c r="AA807" s="18"/>
      <c r="AB807" s="501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72" t="s">
        <v>557</v>
      </c>
      <c r="AU807" s="53" t="s">
        <v>214</v>
      </c>
      <c r="AV807" s="209">
        <f>AVERAGE(AV787:AV805)</f>
        <v>0.99029197790715306</v>
      </c>
      <c r="AW807" s="209">
        <f>AVERAGE(AW787:AW805)</f>
        <v>0.99178490795585061</v>
      </c>
      <c r="AX807" s="317">
        <f>COUNT(AV787:AV805)</f>
        <v>19</v>
      </c>
      <c r="AY807" s="62"/>
    </row>
    <row r="808" spans="1:51" x14ac:dyDescent="0.2">
      <c r="A808" s="417"/>
      <c r="B808" s="76"/>
      <c r="C808" s="76"/>
      <c r="D808" s="76"/>
      <c r="E808" s="425"/>
      <c r="F808" s="387"/>
      <c r="G808" s="387" t="s">
        <v>83</v>
      </c>
      <c r="H808" s="78">
        <v>1.0197581053327374</v>
      </c>
      <c r="I808" s="78">
        <v>0.50457700314745102</v>
      </c>
      <c r="J808" s="18">
        <v>2.6567259893440536E-2</v>
      </c>
      <c r="K808" s="18" t="s">
        <v>27</v>
      </c>
      <c r="L808" s="18" t="s">
        <v>27</v>
      </c>
      <c r="M808" s="18" t="s">
        <v>27</v>
      </c>
      <c r="N808" s="78" t="s">
        <v>73</v>
      </c>
      <c r="O808" s="18">
        <v>0.16551065724242264</v>
      </c>
      <c r="P808" s="18" t="s">
        <v>27</v>
      </c>
      <c r="Q808" s="18">
        <v>9.7239138210907655E-2</v>
      </c>
      <c r="R808" s="18" t="s">
        <v>27</v>
      </c>
      <c r="S808" s="18" t="s">
        <v>27</v>
      </c>
      <c r="T808" s="18" t="s">
        <v>27</v>
      </c>
      <c r="U808" s="18"/>
      <c r="V808" s="18"/>
      <c r="W808" s="1"/>
      <c r="X808" s="98">
        <v>0.57806852534971986</v>
      </c>
      <c r="Y808" s="74"/>
      <c r="Z808" s="62"/>
      <c r="AA808" s="18"/>
      <c r="AB808" s="501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23"/>
      <c r="AU808" s="53" t="s">
        <v>195</v>
      </c>
      <c r="AV808" s="209">
        <f>STDEV(AV787:AV805)</f>
        <v>2.7491928062291563E-2</v>
      </c>
      <c r="AW808" s="209">
        <f>STDEV(AW787:AW805)</f>
        <v>2.6159147068385374E-2</v>
      </c>
      <c r="AX808" s="62"/>
      <c r="AY808" s="62"/>
    </row>
    <row r="809" spans="1:51" x14ac:dyDescent="0.2">
      <c r="A809" s="417"/>
      <c r="B809" s="76"/>
      <c r="C809" s="76"/>
      <c r="D809" s="76"/>
      <c r="E809" s="346"/>
      <c r="F809" s="387"/>
      <c r="G809" s="387" t="s">
        <v>82</v>
      </c>
      <c r="H809" s="78">
        <v>59.525599999999997</v>
      </c>
      <c r="I809" s="78">
        <v>36.110199999999999</v>
      </c>
      <c r="J809" s="18" t="s">
        <v>27</v>
      </c>
      <c r="K809" s="18" t="s">
        <v>27</v>
      </c>
      <c r="L809" s="18" t="s">
        <v>27</v>
      </c>
      <c r="M809" s="18" t="s">
        <v>27</v>
      </c>
      <c r="N809" s="78" t="s">
        <v>73</v>
      </c>
      <c r="O809" s="18" t="s">
        <v>27</v>
      </c>
      <c r="P809" s="18" t="s">
        <v>27</v>
      </c>
      <c r="Q809" s="18" t="s">
        <v>27</v>
      </c>
      <c r="R809" s="18" t="s">
        <v>27</v>
      </c>
      <c r="S809" s="18" t="s">
        <v>27</v>
      </c>
      <c r="T809" s="18" t="s">
        <v>27</v>
      </c>
      <c r="U809" s="18"/>
      <c r="V809" s="18"/>
      <c r="W809" s="1"/>
      <c r="X809" s="98"/>
      <c r="Y809" s="74"/>
      <c r="Z809" s="62"/>
      <c r="AA809" s="18"/>
      <c r="AB809" s="501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23"/>
      <c r="AU809" s="53" t="s">
        <v>82</v>
      </c>
      <c r="AV809" s="209">
        <f>MIN(AV787:AV805)</f>
        <v>0.90016848698732266</v>
      </c>
      <c r="AW809" s="209">
        <f>MIN(AW787:AW805)</f>
        <v>0.91059611081001723</v>
      </c>
      <c r="AX809" s="62"/>
      <c r="AY809" s="62"/>
    </row>
    <row r="810" spans="1:51" ht="16" thickBot="1" x14ac:dyDescent="0.25">
      <c r="A810" s="63"/>
      <c r="B810" s="160"/>
      <c r="C810" s="160"/>
      <c r="D810" s="160"/>
      <c r="E810" s="359"/>
      <c r="F810" s="388"/>
      <c r="G810" s="388" t="s">
        <v>81</v>
      </c>
      <c r="H810" s="177">
        <v>63.849600000000002</v>
      </c>
      <c r="I810" s="177">
        <v>37.9617</v>
      </c>
      <c r="J810" s="97">
        <v>0.1071</v>
      </c>
      <c r="K810" s="97" t="s">
        <v>27</v>
      </c>
      <c r="L810" s="97" t="s">
        <v>27</v>
      </c>
      <c r="M810" s="97" t="s">
        <v>27</v>
      </c>
      <c r="N810" s="177" t="s">
        <v>73</v>
      </c>
      <c r="O810" s="97">
        <v>0.69650000000000001</v>
      </c>
      <c r="P810" s="97" t="s">
        <v>27</v>
      </c>
      <c r="Q810" s="97">
        <v>0.41899999999999998</v>
      </c>
      <c r="R810" s="97" t="s">
        <v>27</v>
      </c>
      <c r="S810" s="97" t="s">
        <v>27</v>
      </c>
      <c r="T810" s="97" t="s">
        <v>27</v>
      </c>
      <c r="U810" s="97"/>
      <c r="V810" s="97"/>
      <c r="W810" s="176"/>
      <c r="X810" s="96"/>
      <c r="Y810" s="153"/>
      <c r="Z810" s="94"/>
      <c r="AA810" s="19"/>
      <c r="AB810" s="496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39"/>
      <c r="AU810" s="166" t="s">
        <v>81</v>
      </c>
      <c r="AV810" s="316">
        <f>MAX(AV787:AV805)</f>
        <v>1.0084259665536066</v>
      </c>
      <c r="AW810" s="316">
        <f>MAX(AW787:AW805)</f>
        <v>1.0188652821427606</v>
      </c>
      <c r="AX810" s="94"/>
      <c r="AY810" s="94"/>
    </row>
    <row r="811" spans="1:51" x14ac:dyDescent="0.2">
      <c r="Y811" s="83"/>
      <c r="Z811" s="87"/>
      <c r="AB811" s="501"/>
    </row>
    <row r="812" spans="1:51" x14ac:dyDescent="0.2">
      <c r="A812" s="70" t="s">
        <v>165</v>
      </c>
      <c r="B812" s="158"/>
      <c r="C812" s="71"/>
      <c r="D812" s="71"/>
      <c r="E812" s="71"/>
      <c r="F812" s="71"/>
      <c r="G812" s="71"/>
      <c r="H812" s="130"/>
      <c r="I812" s="13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68"/>
      <c r="X812" s="90"/>
      <c r="Y812" s="68"/>
      <c r="Z812" s="129"/>
      <c r="AA812" s="68"/>
      <c r="AB812" s="517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401"/>
      <c r="AW812" s="401"/>
      <c r="AX812" s="68"/>
      <c r="AY812" s="68"/>
    </row>
    <row r="813" spans="1:51" x14ac:dyDescent="0.2">
      <c r="A813" s="51" t="s">
        <v>444</v>
      </c>
      <c r="B813" s="142" t="s">
        <v>451</v>
      </c>
      <c r="C813" s="55" t="s">
        <v>165</v>
      </c>
      <c r="D813" s="55" t="s">
        <v>164</v>
      </c>
      <c r="E813" s="55" t="s">
        <v>32</v>
      </c>
      <c r="F813" s="55" t="s">
        <v>163</v>
      </c>
      <c r="G813" s="55">
        <v>512</v>
      </c>
      <c r="H813" s="157">
        <v>63.609000000000002</v>
      </c>
      <c r="I813" s="157">
        <v>36.693959999999997</v>
      </c>
      <c r="J813" s="20">
        <v>1.9118E-2</v>
      </c>
      <c r="K813" s="20" t="s">
        <v>27</v>
      </c>
      <c r="L813" s="20" t="s">
        <v>27</v>
      </c>
      <c r="M813" s="20" t="s">
        <v>27</v>
      </c>
      <c r="N813" s="20" t="s">
        <v>27</v>
      </c>
      <c r="O813" s="20" t="s">
        <v>27</v>
      </c>
      <c r="P813" s="20" t="s">
        <v>27</v>
      </c>
      <c r="Q813" s="20" t="s">
        <v>27</v>
      </c>
      <c r="R813" s="20" t="s">
        <v>27</v>
      </c>
      <c r="S813" s="20" t="s">
        <v>27</v>
      </c>
      <c r="T813" s="20" t="s">
        <v>27</v>
      </c>
      <c r="U813" s="20"/>
      <c r="V813" s="20"/>
      <c r="W813" s="48"/>
      <c r="X813" s="20">
        <v>100.322078</v>
      </c>
      <c r="Y813" s="54"/>
      <c r="Z813" s="136" t="s">
        <v>85</v>
      </c>
      <c r="AA813" s="48"/>
      <c r="AB813" s="508"/>
      <c r="AC813" s="20">
        <v>49.863654983583785</v>
      </c>
      <c r="AD813" s="20">
        <v>50.106543845445906</v>
      </c>
      <c r="AE813" s="20">
        <v>2.9801170970309303E-2</v>
      </c>
      <c r="AF813" s="20" t="s">
        <v>27</v>
      </c>
      <c r="AG813" s="20" t="s">
        <v>27</v>
      </c>
      <c r="AH813" s="20" t="s">
        <v>27</v>
      </c>
      <c r="AI813" s="20" t="s">
        <v>27</v>
      </c>
      <c r="AJ813" s="20" t="s">
        <v>27</v>
      </c>
      <c r="AK813" s="20" t="s">
        <v>27</v>
      </c>
      <c r="AL813" s="20" t="s">
        <v>27</v>
      </c>
      <c r="AM813" s="20" t="s">
        <v>27</v>
      </c>
      <c r="AN813" s="20" t="s">
        <v>27</v>
      </c>
      <c r="AO813" s="20" t="s">
        <v>27</v>
      </c>
      <c r="AP813" s="20" t="s">
        <v>27</v>
      </c>
      <c r="AQ813" s="20" t="s">
        <v>27</v>
      </c>
      <c r="AR813" s="20">
        <v>100.00000000000001</v>
      </c>
      <c r="AS813" s="20"/>
      <c r="AT813" s="285" t="s">
        <v>134</v>
      </c>
      <c r="AU813" s="58" t="str">
        <f t="shared" ref="AU813:AU825" si="87">Z813</f>
        <v>po</v>
      </c>
      <c r="AV813" s="56">
        <f t="shared" ref="AV813:AV825" si="88">AC813/AD813</f>
        <v>0.99515255207760267</v>
      </c>
      <c r="AW813" s="195">
        <f t="shared" ref="AW813:AW825" si="89">SUM(AC813,AJ813,AK813,AL813,AO813,AG813)/AD813</f>
        <v>0.99515255207760267</v>
      </c>
      <c r="AX813" s="20"/>
      <c r="AY813" s="20"/>
    </row>
    <row r="814" spans="1:51" s="394" customFormat="1" x14ac:dyDescent="0.2">
      <c r="A814" s="24" t="s">
        <v>444</v>
      </c>
      <c r="B814" s="417" t="s">
        <v>451</v>
      </c>
      <c r="C814" s="164" t="s">
        <v>165</v>
      </c>
      <c r="D814" s="164" t="s">
        <v>164</v>
      </c>
      <c r="E814" s="164" t="s">
        <v>549</v>
      </c>
      <c r="F814" s="43" t="s">
        <v>152</v>
      </c>
      <c r="G814" s="387">
        <v>1</v>
      </c>
      <c r="H814" s="78">
        <v>63.6158</v>
      </c>
      <c r="I814" s="78">
        <v>36.694899999999997</v>
      </c>
      <c r="J814" s="18">
        <v>2.6200000000000001E-2</v>
      </c>
      <c r="K814" s="18" t="s">
        <v>27</v>
      </c>
      <c r="L814" s="18" t="s">
        <v>27</v>
      </c>
      <c r="M814" s="18" t="s">
        <v>27</v>
      </c>
      <c r="N814" s="393"/>
      <c r="O814" s="18" t="s">
        <v>27</v>
      </c>
      <c r="P814" s="18" t="s">
        <v>27</v>
      </c>
      <c r="Q814" s="18">
        <v>2.64E-2</v>
      </c>
      <c r="R814" s="18" t="s">
        <v>27</v>
      </c>
      <c r="S814" s="18" t="s">
        <v>27</v>
      </c>
      <c r="T814" s="18" t="s">
        <v>27</v>
      </c>
      <c r="U814" s="393"/>
      <c r="V814" s="393"/>
      <c r="W814" s="18"/>
      <c r="X814" s="18">
        <v>100.3633</v>
      </c>
      <c r="Y814" s="477"/>
      <c r="Z814" s="477" t="s">
        <v>85</v>
      </c>
      <c r="AA814" s="387"/>
      <c r="AB814" s="501"/>
      <c r="AC814" s="18">
        <v>49.849105382631258</v>
      </c>
      <c r="AD814" s="18">
        <v>50.087852044876399</v>
      </c>
      <c r="AE814" s="18">
        <v>4.0824323602437138E-2</v>
      </c>
      <c r="AF814" s="18" t="s">
        <v>27</v>
      </c>
      <c r="AG814" s="18" t="s">
        <v>27</v>
      </c>
      <c r="AH814" s="18" t="s">
        <v>27</v>
      </c>
      <c r="AI814" s="18" t="s">
        <v>27</v>
      </c>
      <c r="AJ814" s="18" t="s">
        <v>27</v>
      </c>
      <c r="AK814" s="18" t="s">
        <v>27</v>
      </c>
      <c r="AL814" s="18">
        <v>2.2218248889910357E-2</v>
      </c>
      <c r="AM814" s="18" t="s">
        <v>27</v>
      </c>
      <c r="AN814" s="18" t="s">
        <v>27</v>
      </c>
      <c r="AO814" s="18" t="s">
        <v>27</v>
      </c>
      <c r="AP814" s="18" t="s">
        <v>27</v>
      </c>
      <c r="AQ814" s="18" t="s">
        <v>27</v>
      </c>
      <c r="AR814" s="18">
        <v>100</v>
      </c>
      <c r="AS814" s="18"/>
      <c r="AT814" s="72" t="s">
        <v>134</v>
      </c>
      <c r="AU814" s="53" t="str">
        <f t="shared" si="87"/>
        <v>po</v>
      </c>
      <c r="AV814" s="44">
        <f t="shared" si="88"/>
        <v>0.9952334417928077</v>
      </c>
      <c r="AW814" s="44">
        <f t="shared" ref="AW814:AW824" si="90">SUM(AC814,AJ814,AK814,AL814,AN814:AO814)/AD814</f>
        <v>0.99567702737260066</v>
      </c>
      <c r="AX814" s="18"/>
      <c r="AY814" s="18"/>
    </row>
    <row r="815" spans="1:51" s="439" customFormat="1" x14ac:dyDescent="0.2">
      <c r="A815" s="24" t="s">
        <v>444</v>
      </c>
      <c r="B815" s="417" t="s">
        <v>451</v>
      </c>
      <c r="C815" s="164" t="s">
        <v>165</v>
      </c>
      <c r="D815" s="164" t="s">
        <v>164</v>
      </c>
      <c r="E815" s="164" t="s">
        <v>549</v>
      </c>
      <c r="F815" s="43" t="s">
        <v>152</v>
      </c>
      <c r="G815" s="387">
        <v>2</v>
      </c>
      <c r="H815" s="78">
        <v>63.647300000000001</v>
      </c>
      <c r="I815" s="78">
        <v>36.816499999999998</v>
      </c>
      <c r="J815" s="18">
        <v>2.9700000000000001E-2</v>
      </c>
      <c r="K815" s="18" t="s">
        <v>27</v>
      </c>
      <c r="L815" s="18" t="s">
        <v>27</v>
      </c>
      <c r="M815" s="18" t="s">
        <v>27</v>
      </c>
      <c r="N815" s="387"/>
      <c r="O815" s="18" t="s">
        <v>27</v>
      </c>
      <c r="P815" s="18" t="s">
        <v>27</v>
      </c>
      <c r="Q815" s="18" t="s">
        <v>27</v>
      </c>
      <c r="R815" s="18" t="s">
        <v>27</v>
      </c>
      <c r="S815" s="18" t="s">
        <v>27</v>
      </c>
      <c r="T815" s="18" t="s">
        <v>27</v>
      </c>
      <c r="U815" s="387"/>
      <c r="V815" s="387"/>
      <c r="W815" s="18"/>
      <c r="X815" s="18">
        <v>100.4935</v>
      </c>
      <c r="Y815" s="477"/>
      <c r="Z815" s="477" t="s">
        <v>85</v>
      </c>
      <c r="AA815" s="387"/>
      <c r="AB815" s="501"/>
      <c r="AC815" s="18">
        <v>49.787208515877929</v>
      </c>
      <c r="AD815" s="18">
        <v>50.16659386734014</v>
      </c>
      <c r="AE815" s="18">
        <v>4.6197616781936499E-2</v>
      </c>
      <c r="AF815" s="18" t="s">
        <v>27</v>
      </c>
      <c r="AG815" s="18" t="s">
        <v>27</v>
      </c>
      <c r="AH815" s="18" t="s">
        <v>27</v>
      </c>
      <c r="AI815" s="18" t="s">
        <v>27</v>
      </c>
      <c r="AJ815" s="18" t="s">
        <v>27</v>
      </c>
      <c r="AK815" s="18" t="s">
        <v>27</v>
      </c>
      <c r="AL815" s="18" t="s">
        <v>27</v>
      </c>
      <c r="AM815" s="18" t="s">
        <v>27</v>
      </c>
      <c r="AN815" s="18" t="s">
        <v>27</v>
      </c>
      <c r="AO815" s="18" t="s">
        <v>27</v>
      </c>
      <c r="AP815" s="18" t="s">
        <v>27</v>
      </c>
      <c r="AQ815" s="18" t="s">
        <v>27</v>
      </c>
      <c r="AR815" s="18">
        <v>100</v>
      </c>
      <c r="AS815" s="18"/>
      <c r="AT815" s="72" t="s">
        <v>134</v>
      </c>
      <c r="AU815" s="53" t="str">
        <f t="shared" si="87"/>
        <v>po</v>
      </c>
      <c r="AV815" s="44">
        <f t="shared" si="88"/>
        <v>0.9924374903254255</v>
      </c>
      <c r="AW815" s="44">
        <f t="shared" si="90"/>
        <v>0.9924374903254255</v>
      </c>
      <c r="AX815" s="18"/>
      <c r="AY815" s="18"/>
    </row>
    <row r="816" spans="1:51" s="439" customFormat="1" x14ac:dyDescent="0.2">
      <c r="A816" s="24" t="s">
        <v>444</v>
      </c>
      <c r="B816" s="417" t="s">
        <v>451</v>
      </c>
      <c r="C816" s="164" t="s">
        <v>165</v>
      </c>
      <c r="D816" s="164" t="s">
        <v>164</v>
      </c>
      <c r="E816" s="164" t="s">
        <v>549</v>
      </c>
      <c r="F816" s="43" t="s">
        <v>152</v>
      </c>
      <c r="G816" s="387">
        <v>3</v>
      </c>
      <c r="H816" s="78">
        <v>63.665100000000002</v>
      </c>
      <c r="I816" s="78">
        <v>36.538699999999999</v>
      </c>
      <c r="J816" s="18">
        <v>6.5500000000000003E-2</v>
      </c>
      <c r="K816" s="18" t="s">
        <v>27</v>
      </c>
      <c r="L816" s="18" t="s">
        <v>27</v>
      </c>
      <c r="M816" s="18" t="s">
        <v>27</v>
      </c>
      <c r="N816" s="387"/>
      <c r="O816" s="18" t="s">
        <v>27</v>
      </c>
      <c r="P816" s="18" t="s">
        <v>27</v>
      </c>
      <c r="Q816" s="18">
        <v>4.7100000000000003E-2</v>
      </c>
      <c r="R816" s="18" t="s">
        <v>27</v>
      </c>
      <c r="S816" s="18" t="s">
        <v>27</v>
      </c>
      <c r="T816" s="18" t="s">
        <v>27</v>
      </c>
      <c r="U816" s="387"/>
      <c r="V816" s="387"/>
      <c r="W816" s="18"/>
      <c r="X816" s="18">
        <v>100.3164</v>
      </c>
      <c r="Y816" s="477"/>
      <c r="Z816" s="477" t="s">
        <v>85</v>
      </c>
      <c r="AA816" s="387"/>
      <c r="AB816" s="501"/>
      <c r="AC816" s="18">
        <v>49.935635525012444</v>
      </c>
      <c r="AD816" s="18">
        <v>49.922528239146871</v>
      </c>
      <c r="AE816" s="18">
        <v>0.10215880092123214</v>
      </c>
      <c r="AF816" s="18" t="s">
        <v>27</v>
      </c>
      <c r="AG816" s="18" t="s">
        <v>27</v>
      </c>
      <c r="AH816" s="18" t="s">
        <v>27</v>
      </c>
      <c r="AI816" s="18" t="s">
        <v>27</v>
      </c>
      <c r="AJ816" s="18" t="s">
        <v>27</v>
      </c>
      <c r="AK816" s="18" t="s">
        <v>27</v>
      </c>
      <c r="AL816" s="18">
        <v>3.9677434919446822E-2</v>
      </c>
      <c r="AM816" s="18" t="s">
        <v>27</v>
      </c>
      <c r="AN816" s="18" t="s">
        <v>27</v>
      </c>
      <c r="AO816" s="18" t="s">
        <v>27</v>
      </c>
      <c r="AP816" s="18" t="s">
        <v>27</v>
      </c>
      <c r="AQ816" s="18" t="s">
        <v>27</v>
      </c>
      <c r="AR816" s="18">
        <v>99.999999999999986</v>
      </c>
      <c r="AS816" s="18"/>
      <c r="AT816" s="72" t="s">
        <v>134</v>
      </c>
      <c r="AU816" s="53" t="str">
        <f t="shared" si="87"/>
        <v>po</v>
      </c>
      <c r="AV816" s="44">
        <f t="shared" si="88"/>
        <v>1.0002625525254407</v>
      </c>
      <c r="AW816" s="44">
        <f t="shared" si="90"/>
        <v>1.0010573326841974</v>
      </c>
      <c r="AX816" s="18"/>
      <c r="AY816" s="18"/>
    </row>
    <row r="817" spans="1:51" s="439" customFormat="1" x14ac:dyDescent="0.2">
      <c r="A817" s="24" t="s">
        <v>444</v>
      </c>
      <c r="B817" s="417" t="s">
        <v>451</v>
      </c>
      <c r="C817" s="164" t="s">
        <v>165</v>
      </c>
      <c r="D817" s="164" t="s">
        <v>164</v>
      </c>
      <c r="E817" s="164" t="s">
        <v>549</v>
      </c>
      <c r="F817" s="43" t="s">
        <v>159</v>
      </c>
      <c r="G817" s="387">
        <v>4</v>
      </c>
      <c r="H817" s="78">
        <v>63.525799999999997</v>
      </c>
      <c r="I817" s="78">
        <v>36.837000000000003</v>
      </c>
      <c r="J817" s="18" t="s">
        <v>27</v>
      </c>
      <c r="K817" s="18" t="s">
        <v>27</v>
      </c>
      <c r="L817" s="18" t="s">
        <v>27</v>
      </c>
      <c r="M817" s="18" t="s">
        <v>27</v>
      </c>
      <c r="N817" s="387"/>
      <c r="O817" s="18" t="s">
        <v>27</v>
      </c>
      <c r="P817" s="18" t="s">
        <v>27</v>
      </c>
      <c r="Q817" s="18" t="s">
        <v>27</v>
      </c>
      <c r="R817" s="18" t="s">
        <v>27</v>
      </c>
      <c r="S817" s="18" t="s">
        <v>27</v>
      </c>
      <c r="T817" s="18" t="s">
        <v>27</v>
      </c>
      <c r="U817" s="387"/>
      <c r="V817" s="387"/>
      <c r="W817" s="18"/>
      <c r="X817" s="18">
        <v>100.36279999999999</v>
      </c>
      <c r="Y817" s="477"/>
      <c r="Z817" s="477" t="s">
        <v>85</v>
      </c>
      <c r="AA817" s="387"/>
      <c r="AB817" s="501"/>
      <c r="AC817" s="18">
        <v>49.748534793556473</v>
      </c>
      <c r="AD817" s="18">
        <v>50.251465206443534</v>
      </c>
      <c r="AE817" s="18" t="s">
        <v>27</v>
      </c>
      <c r="AF817" s="18" t="s">
        <v>27</v>
      </c>
      <c r="AG817" s="18" t="s">
        <v>27</v>
      </c>
      <c r="AH817" s="18" t="s">
        <v>27</v>
      </c>
      <c r="AI817" s="18" t="s">
        <v>27</v>
      </c>
      <c r="AJ817" s="18" t="s">
        <v>27</v>
      </c>
      <c r="AK817" s="18" t="s">
        <v>27</v>
      </c>
      <c r="AL817" s="18" t="s">
        <v>27</v>
      </c>
      <c r="AM817" s="18" t="s">
        <v>27</v>
      </c>
      <c r="AN817" s="18" t="s">
        <v>27</v>
      </c>
      <c r="AO817" s="18" t="s">
        <v>27</v>
      </c>
      <c r="AP817" s="18" t="s">
        <v>27</v>
      </c>
      <c r="AQ817" s="18" t="s">
        <v>27</v>
      </c>
      <c r="AR817" s="18">
        <v>100</v>
      </c>
      <c r="AS817" s="18"/>
      <c r="AT817" s="72" t="s">
        <v>134</v>
      </c>
      <c r="AU817" s="53" t="str">
        <f t="shared" si="87"/>
        <v>po</v>
      </c>
      <c r="AV817" s="44">
        <f t="shared" si="88"/>
        <v>0.98999172639402822</v>
      </c>
      <c r="AW817" s="44">
        <f t="shared" si="90"/>
        <v>0.98999172639402822</v>
      </c>
      <c r="AX817" s="18"/>
      <c r="AY817" s="18"/>
    </row>
    <row r="818" spans="1:51" s="439" customFormat="1" x14ac:dyDescent="0.2">
      <c r="A818" s="24" t="s">
        <v>444</v>
      </c>
      <c r="B818" s="417" t="s">
        <v>451</v>
      </c>
      <c r="C818" s="164" t="s">
        <v>165</v>
      </c>
      <c r="D818" s="164" t="s">
        <v>164</v>
      </c>
      <c r="E818" s="164" t="s">
        <v>549</v>
      </c>
      <c r="F818" s="43" t="s">
        <v>159</v>
      </c>
      <c r="G818" s="387">
        <v>5</v>
      </c>
      <c r="H818" s="78">
        <v>63.850099999999998</v>
      </c>
      <c r="I818" s="78">
        <v>36.581000000000003</v>
      </c>
      <c r="J818" s="18" t="s">
        <v>27</v>
      </c>
      <c r="K818" s="18" t="s">
        <v>27</v>
      </c>
      <c r="L818" s="18" t="s">
        <v>27</v>
      </c>
      <c r="M818" s="18" t="s">
        <v>27</v>
      </c>
      <c r="N818" s="387"/>
      <c r="O818" s="18" t="s">
        <v>27</v>
      </c>
      <c r="P818" s="18" t="s">
        <v>27</v>
      </c>
      <c r="Q818" s="18" t="s">
        <v>27</v>
      </c>
      <c r="R818" s="18" t="s">
        <v>27</v>
      </c>
      <c r="S818" s="18" t="s">
        <v>27</v>
      </c>
      <c r="T818" s="18" t="s">
        <v>27</v>
      </c>
      <c r="U818" s="387"/>
      <c r="V818" s="387"/>
      <c r="W818" s="18"/>
      <c r="X818" s="18">
        <v>100.4311</v>
      </c>
      <c r="Y818" s="477"/>
      <c r="Z818" s="477" t="s">
        <v>85</v>
      </c>
      <c r="AA818" s="387"/>
      <c r="AB818" s="501"/>
      <c r="AC818" s="18">
        <v>50.050178180714667</v>
      </c>
      <c r="AD818" s="18">
        <v>49.949821819285326</v>
      </c>
      <c r="AE818" s="18" t="s">
        <v>27</v>
      </c>
      <c r="AF818" s="18" t="s">
        <v>27</v>
      </c>
      <c r="AG818" s="18" t="s">
        <v>27</v>
      </c>
      <c r="AH818" s="18" t="s">
        <v>27</v>
      </c>
      <c r="AI818" s="18" t="s">
        <v>27</v>
      </c>
      <c r="AJ818" s="18" t="s">
        <v>27</v>
      </c>
      <c r="AK818" s="18" t="s">
        <v>27</v>
      </c>
      <c r="AL818" s="18" t="s">
        <v>27</v>
      </c>
      <c r="AM818" s="18" t="s">
        <v>27</v>
      </c>
      <c r="AN818" s="18" t="s">
        <v>27</v>
      </c>
      <c r="AO818" s="18" t="s">
        <v>27</v>
      </c>
      <c r="AP818" s="18" t="s">
        <v>27</v>
      </c>
      <c r="AQ818" s="18" t="s">
        <v>27</v>
      </c>
      <c r="AR818" s="18">
        <v>100</v>
      </c>
      <c r="AS818" s="18"/>
      <c r="AT818" s="72" t="s">
        <v>134</v>
      </c>
      <c r="AU818" s="53" t="str">
        <f t="shared" si="87"/>
        <v>po</v>
      </c>
      <c r="AV818" s="44">
        <f t="shared" si="88"/>
        <v>1.0020091435319314</v>
      </c>
      <c r="AW818" s="44">
        <f t="shared" si="90"/>
        <v>1.0020091435319314</v>
      </c>
      <c r="AX818" s="18"/>
      <c r="AY818" s="18"/>
    </row>
    <row r="819" spans="1:51" s="439" customFormat="1" x14ac:dyDescent="0.2">
      <c r="A819" s="24" t="s">
        <v>444</v>
      </c>
      <c r="B819" s="417" t="s">
        <v>451</v>
      </c>
      <c r="C819" s="164" t="s">
        <v>165</v>
      </c>
      <c r="D819" s="164" t="s">
        <v>164</v>
      </c>
      <c r="E819" s="164" t="s">
        <v>549</v>
      </c>
      <c r="F819" s="43" t="s">
        <v>159</v>
      </c>
      <c r="G819" s="387">
        <v>6</v>
      </c>
      <c r="H819" s="78">
        <v>63.400799999999997</v>
      </c>
      <c r="I819" s="78">
        <v>36.7376</v>
      </c>
      <c r="J819" s="18" t="s">
        <v>27</v>
      </c>
      <c r="K819" s="18" t="s">
        <v>27</v>
      </c>
      <c r="L819" s="18" t="s">
        <v>27</v>
      </c>
      <c r="M819" s="18" t="s">
        <v>27</v>
      </c>
      <c r="N819" s="387"/>
      <c r="O819" s="18" t="s">
        <v>27</v>
      </c>
      <c r="P819" s="18" t="s">
        <v>27</v>
      </c>
      <c r="Q819" s="18">
        <v>3.1199999999999999E-2</v>
      </c>
      <c r="R819" s="18" t="s">
        <v>27</v>
      </c>
      <c r="S819" s="18" t="s">
        <v>27</v>
      </c>
      <c r="T819" s="18" t="s">
        <v>27</v>
      </c>
      <c r="U819" s="387"/>
      <c r="V819" s="387"/>
      <c r="W819" s="18"/>
      <c r="X819" s="18">
        <v>100.16959999999999</v>
      </c>
      <c r="Y819" s="477"/>
      <c r="Z819" s="477" t="s">
        <v>85</v>
      </c>
      <c r="AA819" s="387"/>
      <c r="AB819" s="501"/>
      <c r="AC819" s="18">
        <v>49.753756839654997</v>
      </c>
      <c r="AD819" s="18">
        <v>50.219946580928976</v>
      </c>
      <c r="AE819" s="18" t="s">
        <v>27</v>
      </c>
      <c r="AF819" s="18" t="s">
        <v>27</v>
      </c>
      <c r="AG819" s="18" t="s">
        <v>27</v>
      </c>
      <c r="AH819" s="18" t="s">
        <v>27</v>
      </c>
      <c r="AI819" s="18" t="s">
        <v>27</v>
      </c>
      <c r="AJ819" s="18" t="s">
        <v>27</v>
      </c>
      <c r="AK819" s="18" t="s">
        <v>27</v>
      </c>
      <c r="AL819" s="18">
        <v>2.629657941602058E-2</v>
      </c>
      <c r="AM819" s="18" t="s">
        <v>27</v>
      </c>
      <c r="AN819" s="18" t="s">
        <v>27</v>
      </c>
      <c r="AO819" s="18" t="s">
        <v>27</v>
      </c>
      <c r="AP819" s="18" t="s">
        <v>27</v>
      </c>
      <c r="AQ819" s="18" t="s">
        <v>27</v>
      </c>
      <c r="AR819" s="18">
        <v>100</v>
      </c>
      <c r="AS819" s="18"/>
      <c r="AT819" s="72" t="s">
        <v>134</v>
      </c>
      <c r="AU819" s="53" t="str">
        <f t="shared" si="87"/>
        <v>po</v>
      </c>
      <c r="AV819" s="44">
        <f t="shared" si="88"/>
        <v>0.99071704027954877</v>
      </c>
      <c r="AW819" s="44">
        <f t="shared" si="90"/>
        <v>0.99124066846329528</v>
      </c>
      <c r="AX819" s="18"/>
      <c r="AY819" s="18"/>
    </row>
    <row r="820" spans="1:51" s="439" customFormat="1" x14ac:dyDescent="0.2">
      <c r="A820" s="24" t="s">
        <v>444</v>
      </c>
      <c r="B820" s="417" t="s">
        <v>451</v>
      </c>
      <c r="C820" s="164" t="s">
        <v>165</v>
      </c>
      <c r="D820" s="164" t="s">
        <v>164</v>
      </c>
      <c r="E820" s="164" t="s">
        <v>549</v>
      </c>
      <c r="F820" s="43" t="s">
        <v>158</v>
      </c>
      <c r="G820" s="387">
        <v>8</v>
      </c>
      <c r="H820" s="78">
        <v>63.8155</v>
      </c>
      <c r="I820" s="78">
        <v>36.761000000000003</v>
      </c>
      <c r="J820" s="18" t="s">
        <v>27</v>
      </c>
      <c r="K820" s="18" t="s">
        <v>27</v>
      </c>
      <c r="L820" s="18" t="s">
        <v>27</v>
      </c>
      <c r="M820" s="18" t="s">
        <v>27</v>
      </c>
      <c r="N820" s="387"/>
      <c r="O820" s="18" t="s">
        <v>27</v>
      </c>
      <c r="P820" s="18" t="s">
        <v>27</v>
      </c>
      <c r="Q820" s="18" t="s">
        <v>27</v>
      </c>
      <c r="R820" s="18" t="s">
        <v>27</v>
      </c>
      <c r="S820" s="18" t="s">
        <v>27</v>
      </c>
      <c r="T820" s="18" t="s">
        <v>27</v>
      </c>
      <c r="U820" s="387"/>
      <c r="V820" s="387"/>
      <c r="W820" s="18"/>
      <c r="X820" s="18">
        <v>100.57650000000001</v>
      </c>
      <c r="Y820" s="477"/>
      <c r="Z820" s="477" t="s">
        <v>85</v>
      </c>
      <c r="AA820" s="387"/>
      <c r="AB820" s="501"/>
      <c r="AC820" s="18">
        <v>49.913914238540471</v>
      </c>
      <c r="AD820" s="18">
        <v>50.086085761459529</v>
      </c>
      <c r="AE820" s="18" t="s">
        <v>27</v>
      </c>
      <c r="AF820" s="18" t="s">
        <v>27</v>
      </c>
      <c r="AG820" s="18" t="s">
        <v>27</v>
      </c>
      <c r="AH820" s="18" t="s">
        <v>27</v>
      </c>
      <c r="AI820" s="18" t="s">
        <v>27</v>
      </c>
      <c r="AJ820" s="18" t="s">
        <v>27</v>
      </c>
      <c r="AK820" s="18" t="s">
        <v>27</v>
      </c>
      <c r="AL820" s="18" t="s">
        <v>27</v>
      </c>
      <c r="AM820" s="18" t="s">
        <v>27</v>
      </c>
      <c r="AN820" s="18" t="s">
        <v>27</v>
      </c>
      <c r="AO820" s="18" t="s">
        <v>27</v>
      </c>
      <c r="AP820" s="18" t="s">
        <v>27</v>
      </c>
      <c r="AQ820" s="18" t="s">
        <v>27</v>
      </c>
      <c r="AR820" s="18">
        <v>100</v>
      </c>
      <c r="AS820" s="18"/>
      <c r="AT820" s="72" t="s">
        <v>134</v>
      </c>
      <c r="AU820" s="53" t="str">
        <f t="shared" si="87"/>
        <v>po</v>
      </c>
      <c r="AV820" s="44">
        <f t="shared" si="88"/>
        <v>0.99656248795845126</v>
      </c>
      <c r="AW820" s="44">
        <f t="shared" si="90"/>
        <v>0.99656248795845126</v>
      </c>
      <c r="AX820" s="18"/>
      <c r="AY820" s="18"/>
    </row>
    <row r="821" spans="1:51" s="439" customFormat="1" x14ac:dyDescent="0.2">
      <c r="A821" s="24" t="s">
        <v>444</v>
      </c>
      <c r="B821" s="417" t="s">
        <v>451</v>
      </c>
      <c r="C821" s="164" t="s">
        <v>165</v>
      </c>
      <c r="D821" s="164" t="s">
        <v>164</v>
      </c>
      <c r="E821" s="164" t="s">
        <v>549</v>
      </c>
      <c r="F821" s="43" t="s">
        <v>158</v>
      </c>
      <c r="G821" s="387">
        <v>9</v>
      </c>
      <c r="H821" s="78">
        <v>63.659500000000001</v>
      </c>
      <c r="I821" s="78">
        <v>36.877499999999998</v>
      </c>
      <c r="J821" s="18" t="s">
        <v>27</v>
      </c>
      <c r="K821" s="18" t="s">
        <v>27</v>
      </c>
      <c r="L821" s="18" t="s">
        <v>27</v>
      </c>
      <c r="M821" s="18" t="s">
        <v>27</v>
      </c>
      <c r="N821" s="387"/>
      <c r="O821" s="18" t="s">
        <v>27</v>
      </c>
      <c r="P821" s="18" t="s">
        <v>27</v>
      </c>
      <c r="Q821" s="18" t="s">
        <v>27</v>
      </c>
      <c r="R821" s="18" t="s">
        <v>27</v>
      </c>
      <c r="S821" s="18" t="s">
        <v>27</v>
      </c>
      <c r="T821" s="18" t="s">
        <v>27</v>
      </c>
      <c r="U821" s="387"/>
      <c r="V821" s="387"/>
      <c r="W821" s="18"/>
      <c r="X821" s="18">
        <v>100.53700000000001</v>
      </c>
      <c r="Y821" s="477"/>
      <c r="Z821" s="477" t="s">
        <v>85</v>
      </c>
      <c r="AA821" s="387"/>
      <c r="AB821" s="501"/>
      <c r="AC821" s="18">
        <v>49.77362449208632</v>
      </c>
      <c r="AD821" s="18">
        <v>50.226375507913666</v>
      </c>
      <c r="AE821" s="18" t="s">
        <v>27</v>
      </c>
      <c r="AF821" s="18" t="s">
        <v>27</v>
      </c>
      <c r="AG821" s="18" t="s">
        <v>27</v>
      </c>
      <c r="AH821" s="18" t="s">
        <v>27</v>
      </c>
      <c r="AI821" s="18" t="s">
        <v>27</v>
      </c>
      <c r="AJ821" s="18" t="s">
        <v>27</v>
      </c>
      <c r="AK821" s="18" t="s">
        <v>27</v>
      </c>
      <c r="AL821" s="18" t="s">
        <v>27</v>
      </c>
      <c r="AM821" s="18" t="s">
        <v>27</v>
      </c>
      <c r="AN821" s="18" t="s">
        <v>27</v>
      </c>
      <c r="AO821" s="18" t="s">
        <v>27</v>
      </c>
      <c r="AP821" s="18" t="s">
        <v>27</v>
      </c>
      <c r="AQ821" s="18" t="s">
        <v>27</v>
      </c>
      <c r="AR821" s="18">
        <v>99.999999999999986</v>
      </c>
      <c r="AS821" s="18"/>
      <c r="AT821" s="72" t="s">
        <v>134</v>
      </c>
      <c r="AU821" s="53" t="str">
        <f t="shared" si="87"/>
        <v>po</v>
      </c>
      <c r="AV821" s="44">
        <f t="shared" si="88"/>
        <v>0.99098579160353684</v>
      </c>
      <c r="AW821" s="44">
        <f t="shared" si="90"/>
        <v>0.99098579160353684</v>
      </c>
      <c r="AX821" s="18"/>
      <c r="AY821" s="18"/>
    </row>
    <row r="822" spans="1:51" s="394" customFormat="1" x14ac:dyDescent="0.2">
      <c r="A822" s="24" t="s">
        <v>444</v>
      </c>
      <c r="B822" s="417" t="s">
        <v>451</v>
      </c>
      <c r="C822" s="164" t="s">
        <v>165</v>
      </c>
      <c r="D822" s="164" t="s">
        <v>164</v>
      </c>
      <c r="E822" s="164" t="s">
        <v>549</v>
      </c>
      <c r="F822" s="43" t="s">
        <v>154</v>
      </c>
      <c r="G822" s="387">
        <v>10</v>
      </c>
      <c r="H822" s="78">
        <v>63.400700000000001</v>
      </c>
      <c r="I822" s="78">
        <v>36.709299999999999</v>
      </c>
      <c r="J822" s="18" t="s">
        <v>27</v>
      </c>
      <c r="K822" s="18" t="s">
        <v>27</v>
      </c>
      <c r="L822" s="18" t="s">
        <v>27</v>
      </c>
      <c r="M822" s="18" t="s">
        <v>27</v>
      </c>
      <c r="N822" s="393"/>
      <c r="O822" s="18" t="s">
        <v>27</v>
      </c>
      <c r="P822" s="18" t="s">
        <v>27</v>
      </c>
      <c r="Q822" s="18" t="s">
        <v>27</v>
      </c>
      <c r="R822" s="18" t="s">
        <v>27</v>
      </c>
      <c r="S822" s="18" t="s">
        <v>27</v>
      </c>
      <c r="T822" s="18" t="s">
        <v>27</v>
      </c>
      <c r="U822" s="393"/>
      <c r="V822" s="393"/>
      <c r="W822" s="18"/>
      <c r="X822" s="18">
        <v>100.11</v>
      </c>
      <c r="Y822" s="477"/>
      <c r="Z822" s="477" t="s">
        <v>85</v>
      </c>
      <c r="AA822" s="387"/>
      <c r="AB822" s="501"/>
      <c r="AC822" s="18">
        <v>49.786069621070368</v>
      </c>
      <c r="AD822" s="18">
        <v>50.213930378929625</v>
      </c>
      <c r="AE822" s="18" t="s">
        <v>27</v>
      </c>
      <c r="AF822" s="18" t="s">
        <v>27</v>
      </c>
      <c r="AG822" s="18" t="s">
        <v>27</v>
      </c>
      <c r="AH822" s="18" t="s">
        <v>27</v>
      </c>
      <c r="AI822" s="18" t="s">
        <v>27</v>
      </c>
      <c r="AJ822" s="18" t="s">
        <v>27</v>
      </c>
      <c r="AK822" s="18" t="s">
        <v>27</v>
      </c>
      <c r="AL822" s="18" t="s">
        <v>27</v>
      </c>
      <c r="AM822" s="18" t="s">
        <v>27</v>
      </c>
      <c r="AN822" s="18" t="s">
        <v>27</v>
      </c>
      <c r="AO822" s="18" t="s">
        <v>27</v>
      </c>
      <c r="AP822" s="18" t="s">
        <v>27</v>
      </c>
      <c r="AQ822" s="18" t="s">
        <v>27</v>
      </c>
      <c r="AR822" s="18">
        <v>100</v>
      </c>
      <c r="AS822" s="18"/>
      <c r="AT822" s="72" t="s">
        <v>134</v>
      </c>
      <c r="AU822" s="53" t="str">
        <f t="shared" si="87"/>
        <v>po</v>
      </c>
      <c r="AV822" s="44">
        <f t="shared" si="88"/>
        <v>0.99147924182332492</v>
      </c>
      <c r="AW822" s="44">
        <f t="shared" si="90"/>
        <v>0.99147924182332492</v>
      </c>
      <c r="AX822" s="18"/>
      <c r="AY822" s="18"/>
    </row>
    <row r="823" spans="1:51" s="439" customFormat="1" x14ac:dyDescent="0.2">
      <c r="A823" s="24" t="s">
        <v>444</v>
      </c>
      <c r="B823" s="417" t="s">
        <v>451</v>
      </c>
      <c r="C823" s="164" t="s">
        <v>165</v>
      </c>
      <c r="D823" s="164" t="s">
        <v>164</v>
      </c>
      <c r="E823" s="164" t="s">
        <v>549</v>
      </c>
      <c r="F823" s="43" t="s">
        <v>154</v>
      </c>
      <c r="G823" s="387">
        <v>11</v>
      </c>
      <c r="H823" s="78">
        <v>63.554299999999998</v>
      </c>
      <c r="I823" s="78">
        <v>36.693100000000001</v>
      </c>
      <c r="J823" s="18" t="s">
        <v>27</v>
      </c>
      <c r="K823" s="18" t="s">
        <v>27</v>
      </c>
      <c r="L823" s="18" t="s">
        <v>27</v>
      </c>
      <c r="M823" s="18" t="s">
        <v>27</v>
      </c>
      <c r="N823" s="387"/>
      <c r="O823" s="18" t="s">
        <v>27</v>
      </c>
      <c r="P823" s="18" t="s">
        <v>27</v>
      </c>
      <c r="Q823" s="18" t="s">
        <v>27</v>
      </c>
      <c r="R823" s="18" t="s">
        <v>27</v>
      </c>
      <c r="S823" s="18" t="s">
        <v>27</v>
      </c>
      <c r="T823" s="18" t="s">
        <v>27</v>
      </c>
      <c r="U823" s="387"/>
      <c r="V823" s="387"/>
      <c r="W823" s="18"/>
      <c r="X823" s="18">
        <v>100.2474</v>
      </c>
      <c r="Y823" s="477"/>
      <c r="Z823" s="477" t="s">
        <v>85</v>
      </c>
      <c r="AA823" s="387"/>
      <c r="AB823" s="501"/>
      <c r="AC823" s="18">
        <v>49.857597667649159</v>
      </c>
      <c r="AD823" s="18">
        <v>50.142402332350834</v>
      </c>
      <c r="AE823" s="18" t="s">
        <v>27</v>
      </c>
      <c r="AF823" s="18" t="s">
        <v>27</v>
      </c>
      <c r="AG823" s="18" t="s">
        <v>27</v>
      </c>
      <c r="AH823" s="18" t="s">
        <v>27</v>
      </c>
      <c r="AI823" s="18" t="s">
        <v>27</v>
      </c>
      <c r="AJ823" s="18" t="s">
        <v>27</v>
      </c>
      <c r="AK823" s="18" t="s">
        <v>27</v>
      </c>
      <c r="AL823" s="18" t="s">
        <v>27</v>
      </c>
      <c r="AM823" s="18" t="s">
        <v>27</v>
      </c>
      <c r="AN823" s="18" t="s">
        <v>27</v>
      </c>
      <c r="AO823" s="18" t="s">
        <v>27</v>
      </c>
      <c r="AP823" s="18" t="s">
        <v>27</v>
      </c>
      <c r="AQ823" s="18" t="s">
        <v>27</v>
      </c>
      <c r="AR823" s="18">
        <v>100</v>
      </c>
      <c r="AS823" s="18"/>
      <c r="AT823" s="72" t="s">
        <v>134</v>
      </c>
      <c r="AU823" s="53" t="str">
        <f t="shared" si="87"/>
        <v>po</v>
      </c>
      <c r="AV823" s="44">
        <f t="shared" si="88"/>
        <v>0.99432008337347</v>
      </c>
      <c r="AW823" s="44">
        <f t="shared" si="90"/>
        <v>0.99432008337347</v>
      </c>
      <c r="AX823" s="18"/>
      <c r="AY823" s="18"/>
    </row>
    <row r="824" spans="1:51" s="439" customFormat="1" x14ac:dyDescent="0.2">
      <c r="A824" s="24" t="s">
        <v>444</v>
      </c>
      <c r="B824" s="417" t="s">
        <v>451</v>
      </c>
      <c r="C824" s="164" t="s">
        <v>165</v>
      </c>
      <c r="D824" s="164" t="s">
        <v>164</v>
      </c>
      <c r="E824" s="164" t="s">
        <v>549</v>
      </c>
      <c r="F824" s="43" t="s">
        <v>154</v>
      </c>
      <c r="G824" s="387">
        <v>12</v>
      </c>
      <c r="H824" s="78">
        <v>63.552399999999999</v>
      </c>
      <c r="I824" s="78">
        <v>36.717799999999997</v>
      </c>
      <c r="J824" s="18" t="s">
        <v>27</v>
      </c>
      <c r="K824" s="18" t="s">
        <v>27</v>
      </c>
      <c r="L824" s="18" t="s">
        <v>27</v>
      </c>
      <c r="M824" s="18" t="s">
        <v>27</v>
      </c>
      <c r="N824" s="387"/>
      <c r="O824" s="18" t="s">
        <v>27</v>
      </c>
      <c r="P824" s="18" t="s">
        <v>27</v>
      </c>
      <c r="Q824" s="18" t="s">
        <v>27</v>
      </c>
      <c r="R824" s="18" t="s">
        <v>27</v>
      </c>
      <c r="S824" s="18" t="s">
        <v>27</v>
      </c>
      <c r="T824" s="18" t="s">
        <v>27</v>
      </c>
      <c r="U824" s="387"/>
      <c r="V824" s="387"/>
      <c r="W824" s="18"/>
      <c r="X824" s="18">
        <v>100.27019999999999</v>
      </c>
      <c r="Y824" s="477"/>
      <c r="Z824" s="477" t="s">
        <v>85</v>
      </c>
      <c r="AA824" s="387"/>
      <c r="AB824" s="501"/>
      <c r="AC824" s="18">
        <v>49.840027309460588</v>
      </c>
      <c r="AD824" s="18">
        <v>50.159972690539412</v>
      </c>
      <c r="AE824" s="18" t="s">
        <v>27</v>
      </c>
      <c r="AF824" s="18" t="s">
        <v>27</v>
      </c>
      <c r="AG824" s="18" t="s">
        <v>27</v>
      </c>
      <c r="AH824" s="18" t="s">
        <v>27</v>
      </c>
      <c r="AI824" s="18" t="s">
        <v>27</v>
      </c>
      <c r="AJ824" s="18" t="s">
        <v>27</v>
      </c>
      <c r="AK824" s="18" t="s">
        <v>27</v>
      </c>
      <c r="AL824" s="18" t="s">
        <v>27</v>
      </c>
      <c r="AM824" s="18" t="s">
        <v>27</v>
      </c>
      <c r="AN824" s="18" t="s">
        <v>27</v>
      </c>
      <c r="AO824" s="18" t="s">
        <v>27</v>
      </c>
      <c r="AP824" s="18" t="s">
        <v>27</v>
      </c>
      <c r="AQ824" s="18" t="s">
        <v>27</v>
      </c>
      <c r="AR824" s="18">
        <v>100</v>
      </c>
      <c r="AS824" s="18"/>
      <c r="AT824" s="72" t="s">
        <v>134</v>
      </c>
      <c r="AU824" s="53" t="str">
        <f t="shared" si="87"/>
        <v>po</v>
      </c>
      <c r="AV824" s="44">
        <f t="shared" si="88"/>
        <v>0.9936215000942541</v>
      </c>
      <c r="AW824" s="44">
        <f t="shared" si="90"/>
        <v>0.9936215000942541</v>
      </c>
      <c r="AX824" s="18"/>
      <c r="AY824" s="18"/>
    </row>
    <row r="825" spans="1:51" x14ac:dyDescent="0.2">
      <c r="A825" s="24" t="s">
        <v>444</v>
      </c>
      <c r="B825" s="139" t="s">
        <v>451</v>
      </c>
      <c r="C825" s="76" t="s">
        <v>165</v>
      </c>
      <c r="D825" s="76" t="s">
        <v>164</v>
      </c>
      <c r="E825" s="76" t="s">
        <v>261</v>
      </c>
      <c r="F825" s="3" t="s">
        <v>163</v>
      </c>
      <c r="G825" s="3">
        <v>519</v>
      </c>
      <c r="H825" s="78">
        <v>63.593629999999997</v>
      </c>
      <c r="I825" s="78">
        <v>36.797379999999997</v>
      </c>
      <c r="J825" s="18">
        <v>2.9132000000000002E-2</v>
      </c>
      <c r="K825" s="18" t="s">
        <v>27</v>
      </c>
      <c r="L825" s="18" t="s">
        <v>27</v>
      </c>
      <c r="M825" s="18" t="s">
        <v>27</v>
      </c>
      <c r="N825" s="18" t="s">
        <v>27</v>
      </c>
      <c r="O825" s="18">
        <v>0.16398499999999999</v>
      </c>
      <c r="P825" s="18" t="s">
        <v>27</v>
      </c>
      <c r="Q825" s="18" t="s">
        <v>27</v>
      </c>
      <c r="R825" s="18" t="s">
        <v>27</v>
      </c>
      <c r="S825" s="18" t="s">
        <v>27</v>
      </c>
      <c r="T825" s="18" t="s">
        <v>27</v>
      </c>
      <c r="U825" s="18"/>
      <c r="V825" s="18"/>
      <c r="W825" s="1"/>
      <c r="X825" s="18">
        <v>100.584127</v>
      </c>
      <c r="Y825" s="74"/>
      <c r="Z825" s="161" t="s">
        <v>85</v>
      </c>
      <c r="AA825" s="1"/>
      <c r="AB825" s="501"/>
      <c r="AC825" s="18">
        <v>49.718810051858824</v>
      </c>
      <c r="AD825" s="18">
        <v>50.113914951653214</v>
      </c>
      <c r="AE825" s="18">
        <v>4.5290043971927929E-2</v>
      </c>
      <c r="AF825" s="18" t="s">
        <v>27</v>
      </c>
      <c r="AG825" s="18" t="s">
        <v>27</v>
      </c>
      <c r="AH825" s="18" t="s">
        <v>27</v>
      </c>
      <c r="AI825" s="18" t="s">
        <v>27</v>
      </c>
      <c r="AJ825" s="18">
        <v>0.12198495251603925</v>
      </c>
      <c r="AK825" s="18" t="s">
        <v>27</v>
      </c>
      <c r="AL825" s="18" t="s">
        <v>27</v>
      </c>
      <c r="AM825" s="18" t="s">
        <v>27</v>
      </c>
      <c r="AN825" s="18" t="s">
        <v>27</v>
      </c>
      <c r="AO825" s="18" t="s">
        <v>27</v>
      </c>
      <c r="AP825" s="18" t="s">
        <v>27</v>
      </c>
      <c r="AQ825" s="18" t="s">
        <v>27</v>
      </c>
      <c r="AR825" s="18">
        <v>100.00000000000001</v>
      </c>
      <c r="AS825" s="18"/>
      <c r="AT825" s="281" t="s">
        <v>134</v>
      </c>
      <c r="AU825" s="53" t="str">
        <f t="shared" si="87"/>
        <v>po</v>
      </c>
      <c r="AV825" s="44">
        <f t="shared" si="88"/>
        <v>0.99211586442257482</v>
      </c>
      <c r="AW825" s="86">
        <f t="shared" si="89"/>
        <v>0.99455001774373764</v>
      </c>
      <c r="AX825" s="18"/>
      <c r="AY825" s="18"/>
    </row>
    <row r="826" spans="1:51" ht="16" thickBot="1" x14ac:dyDescent="0.25">
      <c r="A826" s="417"/>
      <c r="B826" s="417"/>
      <c r="C826" s="76"/>
      <c r="D826" s="76"/>
      <c r="E826" s="76"/>
      <c r="F826" s="3"/>
      <c r="G826" s="3"/>
      <c r="H826" s="78"/>
      <c r="I826" s="7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"/>
      <c r="X826" s="18"/>
      <c r="Y826" s="74"/>
      <c r="Z826" s="18"/>
      <c r="AA826" s="18"/>
      <c r="AB826" s="501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23"/>
      <c r="AU826" s="62"/>
      <c r="AV826" s="86"/>
      <c r="AX826" s="53" t="s">
        <v>84</v>
      </c>
      <c r="AY826" s="62"/>
    </row>
    <row r="827" spans="1:51" x14ac:dyDescent="0.2">
      <c r="A827" s="417"/>
      <c r="B827" s="417"/>
      <c r="C827" s="76"/>
      <c r="D827" s="76"/>
      <c r="E827" s="424" t="s">
        <v>527</v>
      </c>
      <c r="F827" s="336" t="s">
        <v>386</v>
      </c>
      <c r="G827" s="336" t="s">
        <v>511</v>
      </c>
      <c r="H827" s="364">
        <v>63.606917692307697</v>
      </c>
      <c r="I827" s="364">
        <v>36.727364615384616</v>
      </c>
      <c r="J827" s="100">
        <v>1.3049999999999999E-2</v>
      </c>
      <c r="K827" s="100" t="s">
        <v>27</v>
      </c>
      <c r="L827" s="100" t="s">
        <v>27</v>
      </c>
      <c r="M827" s="100" t="s">
        <v>27</v>
      </c>
      <c r="N827" s="100" t="s">
        <v>27</v>
      </c>
      <c r="O827" s="100">
        <v>1.2614230769230768E-2</v>
      </c>
      <c r="P827" s="100" t="s">
        <v>27</v>
      </c>
      <c r="Q827" s="100">
        <v>8.0538461538461545E-3</v>
      </c>
      <c r="R827" s="100" t="s">
        <v>27</v>
      </c>
      <c r="S827" s="100" t="s">
        <v>27</v>
      </c>
      <c r="T827" s="100" t="s">
        <v>27</v>
      </c>
      <c r="U827" s="100"/>
      <c r="V827" s="100"/>
      <c r="W827" s="446"/>
      <c r="X827" s="99">
        <v>100.36800038461539</v>
      </c>
      <c r="Y827" s="74"/>
      <c r="Z827" s="18"/>
      <c r="AA827" s="18"/>
      <c r="AB827" s="501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72" t="s">
        <v>488</v>
      </c>
      <c r="AU827" s="53" t="s">
        <v>214</v>
      </c>
      <c r="AV827" s="209">
        <f>AVERAGE(AV813:AV825)</f>
        <v>0.99422222432326124</v>
      </c>
      <c r="AW827" s="209">
        <f>AVERAGE(AW813:AW825)</f>
        <v>0.99454500488045028</v>
      </c>
      <c r="AX827" s="317">
        <f>COUNT(AV813:AV825)</f>
        <v>13</v>
      </c>
      <c r="AY827" s="62"/>
    </row>
    <row r="828" spans="1:51" x14ac:dyDescent="0.2">
      <c r="A828" s="417"/>
      <c r="B828" s="417"/>
      <c r="C828" s="76"/>
      <c r="D828" s="76"/>
      <c r="E828" s="425"/>
      <c r="F828" s="3"/>
      <c r="G828" s="3" t="s">
        <v>83</v>
      </c>
      <c r="H828" s="78">
        <v>0.13166116196217811</v>
      </c>
      <c r="I828" s="78">
        <v>9.549108061449002E-2</v>
      </c>
      <c r="J828" s="18">
        <v>2.0122580285175495E-2</v>
      </c>
      <c r="K828" s="18" t="s">
        <v>27</v>
      </c>
      <c r="L828" s="18" t="s">
        <v>27</v>
      </c>
      <c r="M828" s="18" t="s">
        <v>27</v>
      </c>
      <c r="N828" s="18" t="s">
        <v>27</v>
      </c>
      <c r="O828" s="18">
        <v>4.5481255838997099E-2</v>
      </c>
      <c r="P828" s="18" t="s">
        <v>27</v>
      </c>
      <c r="Q828" s="18">
        <v>1.5931029229390433E-2</v>
      </c>
      <c r="R828" s="18" t="s">
        <v>27</v>
      </c>
      <c r="S828" s="18" t="s">
        <v>27</v>
      </c>
      <c r="T828" s="18" t="s">
        <v>27</v>
      </c>
      <c r="U828" s="18"/>
      <c r="V828" s="18"/>
      <c r="W828" s="1"/>
      <c r="X828" s="98">
        <v>0.15092279212980819</v>
      </c>
      <c r="Y828" s="74"/>
      <c r="Z828" s="18"/>
      <c r="AA828" s="18"/>
      <c r="AB828" s="501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23"/>
      <c r="AU828" s="53" t="s">
        <v>195</v>
      </c>
      <c r="AV828" s="209">
        <f>STDEV(AV813:AV825)</f>
        <v>3.6590177536337419E-3</v>
      </c>
      <c r="AW828" s="209">
        <f>STDEV(AW813:AW825)</f>
        <v>3.6845124692197022E-3</v>
      </c>
      <c r="AX828" s="62"/>
      <c r="AY828" s="62"/>
    </row>
    <row r="829" spans="1:51" x14ac:dyDescent="0.2">
      <c r="A829" s="417"/>
      <c r="B829" s="417"/>
      <c r="C829" s="76"/>
      <c r="D829" s="76"/>
      <c r="E829" s="346"/>
      <c r="F829" s="3"/>
      <c r="G829" s="3" t="s">
        <v>82</v>
      </c>
      <c r="H829" s="78">
        <v>63.400700000000001</v>
      </c>
      <c r="I829" s="78">
        <v>36.538699999999999</v>
      </c>
      <c r="J829" s="18" t="s">
        <v>27</v>
      </c>
      <c r="K829" s="18" t="s">
        <v>27</v>
      </c>
      <c r="L829" s="18" t="s">
        <v>27</v>
      </c>
      <c r="M829" s="18" t="s">
        <v>27</v>
      </c>
      <c r="N829" s="18" t="s">
        <v>27</v>
      </c>
      <c r="O829" s="18" t="s">
        <v>27</v>
      </c>
      <c r="P829" s="18" t="s">
        <v>27</v>
      </c>
      <c r="Q829" s="18" t="s">
        <v>27</v>
      </c>
      <c r="R829" s="18" t="s">
        <v>27</v>
      </c>
      <c r="S829" s="18" t="s">
        <v>27</v>
      </c>
      <c r="T829" s="18" t="s">
        <v>27</v>
      </c>
      <c r="U829" s="18"/>
      <c r="V829" s="18"/>
      <c r="W829" s="1"/>
      <c r="X829" s="98"/>
      <c r="Y829" s="74"/>
      <c r="Z829" s="18"/>
      <c r="AA829" s="18"/>
      <c r="AB829" s="501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23"/>
      <c r="AU829" s="53" t="s">
        <v>82</v>
      </c>
      <c r="AV829" s="209">
        <f>MIN(AV813:AV825)</f>
        <v>0.98999172639402822</v>
      </c>
      <c r="AW829" s="209">
        <f>MIN(AW813:AW825)</f>
        <v>0.98999172639402822</v>
      </c>
      <c r="AX829" s="62"/>
      <c r="AY829" s="62"/>
    </row>
    <row r="830" spans="1:51" ht="16" thickBot="1" x14ac:dyDescent="0.25">
      <c r="A830" s="63"/>
      <c r="B830" s="63"/>
      <c r="C830" s="63"/>
      <c r="D830" s="63"/>
      <c r="E830" s="338"/>
      <c r="F830" s="178"/>
      <c r="G830" s="178" t="s">
        <v>81</v>
      </c>
      <c r="H830" s="177">
        <v>63.850099999999998</v>
      </c>
      <c r="I830" s="177">
        <v>36.877499999999998</v>
      </c>
      <c r="J830" s="97">
        <v>6.5500000000000003E-2</v>
      </c>
      <c r="K830" s="97" t="s">
        <v>27</v>
      </c>
      <c r="L830" s="97" t="s">
        <v>27</v>
      </c>
      <c r="M830" s="97" t="s">
        <v>27</v>
      </c>
      <c r="N830" s="97" t="s">
        <v>27</v>
      </c>
      <c r="O830" s="97">
        <v>0.16398499999999999</v>
      </c>
      <c r="P830" s="97" t="s">
        <v>27</v>
      </c>
      <c r="Q830" s="97">
        <v>4.7100000000000003E-2</v>
      </c>
      <c r="R830" s="97" t="s">
        <v>27</v>
      </c>
      <c r="S830" s="97" t="s">
        <v>27</v>
      </c>
      <c r="T830" s="97" t="s">
        <v>27</v>
      </c>
      <c r="U830" s="97"/>
      <c r="V830" s="97"/>
      <c r="W830" s="176"/>
      <c r="X830" s="96"/>
      <c r="Y830" s="153"/>
      <c r="Z830" s="19"/>
      <c r="AA830" s="19"/>
      <c r="AB830" s="496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39"/>
      <c r="AU830" s="166" t="s">
        <v>81</v>
      </c>
      <c r="AV830" s="316">
        <f>MAX(AV813:AV825)</f>
        <v>1.0020091435319314</v>
      </c>
      <c r="AW830" s="316">
        <f>MAX(AW813:AW825)</f>
        <v>1.0020091435319314</v>
      </c>
      <c r="AX830" s="94"/>
      <c r="AY830" s="94"/>
    </row>
    <row r="831" spans="1:51" x14ac:dyDescent="0.2">
      <c r="A831" s="33"/>
      <c r="B831" s="33"/>
      <c r="N831" s="9"/>
      <c r="U831" s="9"/>
      <c r="V831" s="9"/>
      <c r="Y831" s="83"/>
      <c r="Z831" s="79"/>
      <c r="AB831" s="501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X831" s="18"/>
      <c r="AY831" s="18"/>
    </row>
    <row r="832" spans="1:51" x14ac:dyDescent="0.2">
      <c r="A832" s="159" t="s">
        <v>157</v>
      </c>
      <c r="B832" s="159"/>
      <c r="C832" s="158"/>
      <c r="D832" s="71"/>
      <c r="E832" s="71"/>
      <c r="F832" s="71"/>
      <c r="G832" s="71"/>
      <c r="H832" s="130"/>
      <c r="I832" s="13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68"/>
      <c r="Z832" s="90"/>
      <c r="AA832" s="90"/>
      <c r="AB832" s="517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91"/>
      <c r="AW832" s="91"/>
      <c r="AX832" s="35"/>
      <c r="AY832" s="35"/>
    </row>
    <row r="833" spans="1:51" x14ac:dyDescent="0.2">
      <c r="A833" s="51" t="s">
        <v>444</v>
      </c>
      <c r="B833" s="142" t="s">
        <v>451</v>
      </c>
      <c r="C833" s="59" t="s">
        <v>157</v>
      </c>
      <c r="D833" s="55" t="s">
        <v>490</v>
      </c>
      <c r="E833" s="55" t="s">
        <v>71</v>
      </c>
      <c r="F833" s="55" t="s">
        <v>159</v>
      </c>
      <c r="G833" s="55">
        <v>272</v>
      </c>
      <c r="H833" s="157">
        <v>54.785319999999999</v>
      </c>
      <c r="I833" s="157">
        <v>34.967210000000001</v>
      </c>
      <c r="J833" s="20">
        <v>5.4352999999999999E-2</v>
      </c>
      <c r="K833" s="20" t="s">
        <v>27</v>
      </c>
      <c r="L833" s="20" t="s">
        <v>27</v>
      </c>
      <c r="M833" s="20" t="s">
        <v>27</v>
      </c>
      <c r="N833" s="20" t="s">
        <v>27</v>
      </c>
      <c r="O833" s="20">
        <v>9.971209</v>
      </c>
      <c r="P833" s="20">
        <v>0.266706</v>
      </c>
      <c r="Q833" s="20">
        <v>3.8885000000000003E-2</v>
      </c>
      <c r="R833" s="20" t="s">
        <v>27</v>
      </c>
      <c r="S833" s="20" t="s">
        <v>27</v>
      </c>
      <c r="T833" s="20" t="s">
        <v>27</v>
      </c>
      <c r="U833" s="20"/>
      <c r="V833" s="20"/>
      <c r="W833" s="20"/>
      <c r="X833" s="20">
        <v>100.08368300000001</v>
      </c>
      <c r="Y833" s="95"/>
      <c r="Z833" s="20" t="s">
        <v>85</v>
      </c>
      <c r="AA833" s="20"/>
      <c r="AB833" s="508"/>
      <c r="AC833" s="20">
        <v>43.623699086426001</v>
      </c>
      <c r="AD833" s="20">
        <v>48.501323725957647</v>
      </c>
      <c r="AE833" s="20">
        <v>8.6061148402424667E-2</v>
      </c>
      <c r="AF833" s="20" t="s">
        <v>27</v>
      </c>
      <c r="AG833" s="20" t="s">
        <v>27</v>
      </c>
      <c r="AH833" s="20" t="s">
        <v>27</v>
      </c>
      <c r="AI833" s="20" t="s">
        <v>27</v>
      </c>
      <c r="AJ833" s="20">
        <v>7.5544201090603904</v>
      </c>
      <c r="AK833" s="20">
        <v>0.201241162755183</v>
      </c>
      <c r="AL833" s="20">
        <v>3.3254767398345104E-2</v>
      </c>
      <c r="AM833" s="20" t="s">
        <v>27</v>
      </c>
      <c r="AN833" s="20" t="s">
        <v>27</v>
      </c>
      <c r="AO833" s="20" t="s">
        <v>27</v>
      </c>
      <c r="AP833" s="20" t="s">
        <v>27</v>
      </c>
      <c r="AQ833" s="20" t="s">
        <v>27</v>
      </c>
      <c r="AR833" s="20">
        <v>99.999999999999986</v>
      </c>
      <c r="AS833" s="20"/>
      <c r="AT833" s="20" t="s">
        <v>131</v>
      </c>
      <c r="AU833" s="20" t="str">
        <f>Z833</f>
        <v>po</v>
      </c>
      <c r="AV833" s="56">
        <f>AC833/AD833</f>
        <v>0.89943316460616174</v>
      </c>
      <c r="AW833" s="195">
        <f>SUM(AC833,AJ833,AK833,AL833,AO833,AG833)/AD833</f>
        <v>1.0600249885164301</v>
      </c>
      <c r="AX833" s="20"/>
      <c r="AY833" s="327" t="s">
        <v>509</v>
      </c>
    </row>
    <row r="834" spans="1:51" x14ac:dyDescent="0.2">
      <c r="A834" s="139"/>
      <c r="B834" s="139"/>
      <c r="C834" s="43"/>
      <c r="D834" s="3"/>
      <c r="E834" s="3"/>
      <c r="F834" s="3"/>
      <c r="G834" s="3"/>
      <c r="H834" s="78"/>
      <c r="I834" s="7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62"/>
      <c r="Z834" s="18"/>
      <c r="AA834" s="18"/>
      <c r="AB834" s="501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X834" s="18"/>
      <c r="AY834" s="326">
        <f>COUNT(AV833)</f>
        <v>1</v>
      </c>
    </row>
    <row r="835" spans="1:51" x14ac:dyDescent="0.2">
      <c r="A835" s="24" t="s">
        <v>444</v>
      </c>
      <c r="B835" s="139" t="s">
        <v>451</v>
      </c>
      <c r="C835" s="43" t="s">
        <v>157</v>
      </c>
      <c r="D835" s="3" t="s">
        <v>490</v>
      </c>
      <c r="E835" s="3" t="s">
        <v>49</v>
      </c>
      <c r="F835" s="3" t="s">
        <v>152</v>
      </c>
      <c r="G835" s="3">
        <v>254</v>
      </c>
      <c r="H835" s="78">
        <v>63.75365</v>
      </c>
      <c r="I835" s="78">
        <v>36.911110000000001</v>
      </c>
      <c r="J835" s="18">
        <v>1.8402999999999999E-2</v>
      </c>
      <c r="K835" s="18" t="s">
        <v>27</v>
      </c>
      <c r="L835" s="18" t="s">
        <v>27</v>
      </c>
      <c r="M835" s="18" t="s">
        <v>27</v>
      </c>
      <c r="N835" s="18">
        <v>5.3719000000000003E-2</v>
      </c>
      <c r="O835" s="18">
        <v>0.113622</v>
      </c>
      <c r="P835" s="18" t="s">
        <v>27</v>
      </c>
      <c r="Q835" s="18">
        <v>2.5399000000000001E-2</v>
      </c>
      <c r="R835" s="18" t="s">
        <v>27</v>
      </c>
      <c r="S835" s="18" t="s">
        <v>27</v>
      </c>
      <c r="T835" s="18" t="s">
        <v>27</v>
      </c>
      <c r="U835" s="18"/>
      <c r="V835" s="18"/>
      <c r="W835" s="18"/>
      <c r="X835" s="18">
        <v>100.87590300000001</v>
      </c>
      <c r="Y835" s="74"/>
      <c r="Z835" s="18" t="s">
        <v>85</v>
      </c>
      <c r="AA835" s="18"/>
      <c r="AB835" s="501"/>
      <c r="AC835" s="18">
        <v>49.692008886790155</v>
      </c>
      <c r="AD835" s="18">
        <v>50.115599477457053</v>
      </c>
      <c r="AE835" s="18">
        <v>2.8523016776472149E-2</v>
      </c>
      <c r="AF835" s="18" t="s">
        <v>27</v>
      </c>
      <c r="AG835" s="18" t="s">
        <v>27</v>
      </c>
      <c r="AH835" s="18" t="s">
        <v>27</v>
      </c>
      <c r="AI835" s="18">
        <v>5.8342854561408718E-2</v>
      </c>
      <c r="AJ835" s="18">
        <v>8.4263395783609946E-2</v>
      </c>
      <c r="AK835" s="18" t="s">
        <v>27</v>
      </c>
      <c r="AL835" s="18">
        <v>2.1262368631327692E-2</v>
      </c>
      <c r="AM835" s="18" t="s">
        <v>27</v>
      </c>
      <c r="AN835" s="18" t="s">
        <v>27</v>
      </c>
      <c r="AO835" s="18" t="s">
        <v>27</v>
      </c>
      <c r="AP835" s="18" t="s">
        <v>27</v>
      </c>
      <c r="AQ835" s="18" t="s">
        <v>27</v>
      </c>
      <c r="AR835" s="18">
        <v>100.00000000000003</v>
      </c>
      <c r="AS835" s="18"/>
      <c r="AT835" s="53" t="s">
        <v>134</v>
      </c>
      <c r="AU835" s="53" t="str">
        <f t="shared" ref="AU835:AU853" si="91">Z835</f>
        <v>po</v>
      </c>
      <c r="AV835" s="44">
        <f t="shared" ref="AV835:AV853" si="92">AC835/AD835</f>
        <v>0.99154772974715311</v>
      </c>
      <c r="AW835" s="86">
        <f t="shared" ref="AW835:AW853" si="93">SUM(AC835,AJ835,AK835,AL835,AO835,AG835)/AD835</f>
        <v>0.99365337680146815</v>
      </c>
      <c r="AX835" s="18"/>
      <c r="AY835" s="18"/>
    </row>
    <row r="836" spans="1:51" x14ac:dyDescent="0.2">
      <c r="A836" s="24" t="s">
        <v>444</v>
      </c>
      <c r="B836" s="139" t="s">
        <v>451</v>
      </c>
      <c r="C836" s="76" t="s">
        <v>157</v>
      </c>
      <c r="D836" s="3" t="s">
        <v>490</v>
      </c>
      <c r="E836" s="3" t="s">
        <v>144</v>
      </c>
      <c r="F836" s="3" t="s">
        <v>152</v>
      </c>
      <c r="G836" s="3">
        <v>222</v>
      </c>
      <c r="H836" s="78">
        <v>62.069809999999997</v>
      </c>
      <c r="I836" s="78">
        <v>36.725990000000003</v>
      </c>
      <c r="J836" s="18">
        <v>7.4928999999999996E-2</v>
      </c>
      <c r="K836" s="18" t="s">
        <v>27</v>
      </c>
      <c r="L836" s="18" t="s">
        <v>27</v>
      </c>
      <c r="M836" s="18" t="s">
        <v>27</v>
      </c>
      <c r="N836" s="18">
        <v>4.0342000000000003E-2</v>
      </c>
      <c r="O836" s="18">
        <v>0.36805700000000002</v>
      </c>
      <c r="P836" s="18" t="s">
        <v>27</v>
      </c>
      <c r="Q836" s="18">
        <v>7.4542999999999998E-2</v>
      </c>
      <c r="R836" s="18" t="s">
        <v>27</v>
      </c>
      <c r="S836" s="18" t="s">
        <v>27</v>
      </c>
      <c r="T836" s="18" t="s">
        <v>27</v>
      </c>
      <c r="U836" s="1"/>
      <c r="V836" s="1"/>
      <c r="W836" s="1"/>
      <c r="X836" s="18">
        <v>99.353670999999991</v>
      </c>
      <c r="Y836" s="62"/>
      <c r="Z836" s="18" t="s">
        <v>85</v>
      </c>
      <c r="AA836" s="18"/>
      <c r="AB836" s="501"/>
      <c r="AC836" s="18">
        <v>48.997357672064304</v>
      </c>
      <c r="AD836" s="18">
        <v>50.501011806857996</v>
      </c>
      <c r="AE836" s="18">
        <v>0.11761629956124585</v>
      </c>
      <c r="AF836" s="18" t="s">
        <v>27</v>
      </c>
      <c r="AG836" s="18" t="s">
        <v>27</v>
      </c>
      <c r="AH836" s="18" t="s">
        <v>27</v>
      </c>
      <c r="AI836" s="18">
        <v>4.4373933015079685E-2</v>
      </c>
      <c r="AJ836" s="18">
        <v>0.27644093494587313</v>
      </c>
      <c r="AK836" s="18" t="s">
        <v>27</v>
      </c>
      <c r="AL836" s="18">
        <v>6.3199353555512761E-2</v>
      </c>
      <c r="AM836" s="18" t="s">
        <v>27</v>
      </c>
      <c r="AN836" s="18" t="s">
        <v>27</v>
      </c>
      <c r="AO836" s="18" t="s">
        <v>27</v>
      </c>
      <c r="AP836" s="18" t="s">
        <v>27</v>
      </c>
      <c r="AQ836" s="18" t="s">
        <v>27</v>
      </c>
      <c r="AR836" s="18">
        <v>100.00000000000001</v>
      </c>
      <c r="AS836" s="18"/>
      <c r="AT836" s="53" t="s">
        <v>134</v>
      </c>
      <c r="AU836" s="53" t="str">
        <f t="shared" si="91"/>
        <v>po</v>
      </c>
      <c r="AV836" s="44">
        <f t="shared" si="92"/>
        <v>0.97022526715812263</v>
      </c>
      <c r="AW836" s="86">
        <f t="shared" si="93"/>
        <v>0.97695068267653529</v>
      </c>
      <c r="AX836" s="18"/>
      <c r="AY836" s="18"/>
    </row>
    <row r="837" spans="1:51" x14ac:dyDescent="0.2">
      <c r="A837" s="24" t="s">
        <v>444</v>
      </c>
      <c r="B837" s="139" t="s">
        <v>451</v>
      </c>
      <c r="C837" s="76" t="s">
        <v>157</v>
      </c>
      <c r="D837" s="3" t="s">
        <v>490</v>
      </c>
      <c r="E837" s="3" t="s">
        <v>35</v>
      </c>
      <c r="F837" s="3" t="s">
        <v>152</v>
      </c>
      <c r="G837" s="3">
        <v>214</v>
      </c>
      <c r="H837" s="78">
        <v>62.645850000000003</v>
      </c>
      <c r="I837" s="78">
        <v>36.776139999999998</v>
      </c>
      <c r="J837" s="18">
        <v>4.4179000000000003E-2</v>
      </c>
      <c r="K837" s="18" t="s">
        <v>27</v>
      </c>
      <c r="L837" s="18" t="s">
        <v>27</v>
      </c>
      <c r="M837" s="18" t="s">
        <v>27</v>
      </c>
      <c r="N837" s="18">
        <v>6.3726000000000005E-2</v>
      </c>
      <c r="O837" s="18" t="s">
        <v>27</v>
      </c>
      <c r="P837" s="18" t="s">
        <v>27</v>
      </c>
      <c r="Q837" s="18">
        <v>4.8336999999999998E-2</v>
      </c>
      <c r="R837" s="18" t="s">
        <v>27</v>
      </c>
      <c r="S837" s="18" t="s">
        <v>27</v>
      </c>
      <c r="T837" s="18" t="s">
        <v>27</v>
      </c>
      <c r="U837" s="1"/>
      <c r="V837" s="1"/>
      <c r="W837" s="1"/>
      <c r="X837" s="18">
        <v>99.578232</v>
      </c>
      <c r="Y837" s="62"/>
      <c r="Z837" s="18" t="s">
        <v>85</v>
      </c>
      <c r="AA837" s="18"/>
      <c r="AB837" s="501"/>
      <c r="AC837" s="18">
        <v>49.352152964429735</v>
      </c>
      <c r="AD837" s="18">
        <v>50.467787394362837</v>
      </c>
      <c r="AE837" s="18">
        <v>6.9207794470040718E-2</v>
      </c>
      <c r="AF837" s="18" t="s">
        <v>27</v>
      </c>
      <c r="AG837" s="18" t="s">
        <v>27</v>
      </c>
      <c r="AH837" s="18" t="s">
        <v>27</v>
      </c>
      <c r="AI837" s="18">
        <v>6.9953381139474677E-2</v>
      </c>
      <c r="AJ837" s="18" t="s">
        <v>27</v>
      </c>
      <c r="AK837" s="18" t="s">
        <v>27</v>
      </c>
      <c r="AL837" s="18">
        <v>4.0898465597916572E-2</v>
      </c>
      <c r="AM837" s="18" t="s">
        <v>27</v>
      </c>
      <c r="AN837" s="18" t="s">
        <v>27</v>
      </c>
      <c r="AO837" s="18" t="s">
        <v>27</v>
      </c>
      <c r="AP837" s="18" t="s">
        <v>27</v>
      </c>
      <c r="AQ837" s="18" t="s">
        <v>27</v>
      </c>
      <c r="AR837" s="18">
        <v>100</v>
      </c>
      <c r="AS837" s="18"/>
      <c r="AT837" s="53" t="s">
        <v>134</v>
      </c>
      <c r="AU837" s="53" t="str">
        <f t="shared" si="91"/>
        <v>po</v>
      </c>
      <c r="AV837" s="44">
        <f t="shared" si="92"/>
        <v>0.97789412836319989</v>
      </c>
      <c r="AW837" s="86">
        <f t="shared" si="93"/>
        <v>0.97870451589373164</v>
      </c>
      <c r="AX837" s="18"/>
      <c r="AY837" s="18"/>
    </row>
    <row r="838" spans="1:51" x14ac:dyDescent="0.2">
      <c r="A838" s="24" t="s">
        <v>444</v>
      </c>
      <c r="B838" s="139" t="s">
        <v>451</v>
      </c>
      <c r="C838" s="76" t="s">
        <v>157</v>
      </c>
      <c r="D838" s="3" t="s">
        <v>490</v>
      </c>
      <c r="E838" s="3" t="s">
        <v>32</v>
      </c>
      <c r="F838" s="3" t="s">
        <v>152</v>
      </c>
      <c r="G838" s="3">
        <v>231</v>
      </c>
      <c r="H838" s="78">
        <v>62.51596</v>
      </c>
      <c r="I838" s="78">
        <v>36.751519999999999</v>
      </c>
      <c r="J838" s="18">
        <v>5.6904000000000003E-2</v>
      </c>
      <c r="K838" s="18" t="s">
        <v>27</v>
      </c>
      <c r="L838" s="18" t="s">
        <v>27</v>
      </c>
      <c r="M838" s="18" t="s">
        <v>27</v>
      </c>
      <c r="N838" s="18">
        <v>9.6442E-2</v>
      </c>
      <c r="O838" s="18" t="s">
        <v>27</v>
      </c>
      <c r="P838" s="18" t="s">
        <v>27</v>
      </c>
      <c r="Q838" s="18">
        <v>0.112911</v>
      </c>
      <c r="R838" s="18" t="s">
        <v>27</v>
      </c>
      <c r="S838" s="18" t="s">
        <v>27</v>
      </c>
      <c r="T838" s="18" t="s">
        <v>27</v>
      </c>
      <c r="U838" s="1"/>
      <c r="V838" s="1"/>
      <c r="W838" s="1"/>
      <c r="X838" s="18">
        <v>99.533737000000002</v>
      </c>
      <c r="Y838" s="62"/>
      <c r="Z838" s="18" t="s">
        <v>85</v>
      </c>
      <c r="AA838" s="18"/>
      <c r="AB838" s="501"/>
      <c r="AC838" s="18">
        <v>49.262451536721578</v>
      </c>
      <c r="AD838" s="18">
        <v>50.446930410805692</v>
      </c>
      <c r="AE838" s="18">
        <v>8.9164759519230113E-2</v>
      </c>
      <c r="AF838" s="18" t="s">
        <v>27</v>
      </c>
      <c r="AG838" s="18" t="s">
        <v>27</v>
      </c>
      <c r="AH838" s="18" t="s">
        <v>27</v>
      </c>
      <c r="AI838" s="18">
        <v>0.10589356719770365</v>
      </c>
      <c r="AJ838" s="18" t="s">
        <v>27</v>
      </c>
      <c r="AK838" s="18" t="s">
        <v>27</v>
      </c>
      <c r="AL838" s="18">
        <v>9.5559725755797451E-2</v>
      </c>
      <c r="AM838" s="18" t="s">
        <v>27</v>
      </c>
      <c r="AN838" s="18" t="s">
        <v>27</v>
      </c>
      <c r="AO838" s="18" t="s">
        <v>27</v>
      </c>
      <c r="AP838" s="18" t="s">
        <v>27</v>
      </c>
      <c r="AQ838" s="18" t="s">
        <v>27</v>
      </c>
      <c r="AR838" s="18">
        <v>100</v>
      </c>
      <c r="AS838" s="18"/>
      <c r="AT838" s="53" t="s">
        <v>134</v>
      </c>
      <c r="AU838" s="53" t="str">
        <f t="shared" si="91"/>
        <v>po</v>
      </c>
      <c r="AV838" s="44">
        <f t="shared" si="92"/>
        <v>0.97652029837219989</v>
      </c>
      <c r="AW838" s="86">
        <f t="shared" si="93"/>
        <v>0.97841456081745914</v>
      </c>
      <c r="AX838" s="18"/>
      <c r="AY838" s="18"/>
    </row>
    <row r="839" spans="1:51" x14ac:dyDescent="0.2">
      <c r="A839" s="24" t="s">
        <v>444</v>
      </c>
      <c r="B839" s="139" t="s">
        <v>451</v>
      </c>
      <c r="C839" s="76" t="s">
        <v>157</v>
      </c>
      <c r="D839" s="3" t="s">
        <v>490</v>
      </c>
      <c r="E839" s="3" t="s">
        <v>32</v>
      </c>
      <c r="F839" s="3" t="s">
        <v>152</v>
      </c>
      <c r="G839" s="3">
        <v>232</v>
      </c>
      <c r="H839" s="78">
        <v>62.755749999999999</v>
      </c>
      <c r="I839" s="78">
        <v>36.814390000000003</v>
      </c>
      <c r="J839" s="18">
        <v>3.7366999999999997E-2</v>
      </c>
      <c r="K839" s="18" t="s">
        <v>27</v>
      </c>
      <c r="L839" s="18" t="s">
        <v>27</v>
      </c>
      <c r="M839" s="18" t="s">
        <v>27</v>
      </c>
      <c r="N839" s="18">
        <v>9.4719999999999999E-2</v>
      </c>
      <c r="O839" s="18" t="s">
        <v>27</v>
      </c>
      <c r="P839" s="18" t="s">
        <v>27</v>
      </c>
      <c r="Q839" s="18">
        <v>0.15673799999999999</v>
      </c>
      <c r="R839" s="18" t="s">
        <v>27</v>
      </c>
      <c r="S839" s="18" t="s">
        <v>27</v>
      </c>
      <c r="T839" s="18" t="s">
        <v>27</v>
      </c>
      <c r="U839" s="1"/>
      <c r="V839" s="1"/>
      <c r="W839" s="1"/>
      <c r="X839" s="18">
        <v>99.858965000000012</v>
      </c>
      <c r="Y839" s="62"/>
      <c r="Z839" s="18" t="s">
        <v>85</v>
      </c>
      <c r="AA839" s="18"/>
      <c r="AB839" s="501"/>
      <c r="AC839" s="18">
        <v>49.313406668386065</v>
      </c>
      <c r="AD839" s="18">
        <v>50.392211000774878</v>
      </c>
      <c r="AE839" s="18">
        <v>5.8388194250254905E-2</v>
      </c>
      <c r="AF839" s="18" t="s">
        <v>27</v>
      </c>
      <c r="AG839" s="18" t="s">
        <v>27</v>
      </c>
      <c r="AH839" s="18" t="s">
        <v>27</v>
      </c>
      <c r="AI839" s="18">
        <v>0.10371257686560655</v>
      </c>
      <c r="AJ839" s="18" t="s">
        <v>27</v>
      </c>
      <c r="AK839" s="18" t="s">
        <v>27</v>
      </c>
      <c r="AL839" s="18">
        <v>0.13228155972318151</v>
      </c>
      <c r="AM839" s="18" t="s">
        <v>27</v>
      </c>
      <c r="AN839" s="18" t="s">
        <v>27</v>
      </c>
      <c r="AO839" s="18" t="s">
        <v>27</v>
      </c>
      <c r="AP839" s="18" t="s">
        <v>27</v>
      </c>
      <c r="AQ839" s="18" t="s">
        <v>27</v>
      </c>
      <c r="AR839" s="18">
        <v>99.999999999999986</v>
      </c>
      <c r="AS839" s="18"/>
      <c r="AT839" s="53" t="s">
        <v>134</v>
      </c>
      <c r="AU839" s="53" t="str">
        <f t="shared" si="91"/>
        <v>po</v>
      </c>
      <c r="AV839" s="44">
        <f t="shared" si="92"/>
        <v>0.97859184364083118</v>
      </c>
      <c r="AW839" s="86">
        <f t="shared" si="93"/>
        <v>0.9812168834455175</v>
      </c>
      <c r="AX839" s="18"/>
      <c r="AY839" s="18"/>
    </row>
    <row r="840" spans="1:51" x14ac:dyDescent="0.2">
      <c r="A840" s="24" t="s">
        <v>444</v>
      </c>
      <c r="B840" s="139" t="s">
        <v>451</v>
      </c>
      <c r="C840" s="76" t="s">
        <v>157</v>
      </c>
      <c r="D840" s="3" t="s">
        <v>490</v>
      </c>
      <c r="E840" s="3" t="s">
        <v>32</v>
      </c>
      <c r="F840" s="3" t="s">
        <v>158</v>
      </c>
      <c r="G840" s="3">
        <v>234</v>
      </c>
      <c r="H840" s="78">
        <v>62.496470000000002</v>
      </c>
      <c r="I840" s="78">
        <v>36.920960000000001</v>
      </c>
      <c r="J840" s="18">
        <v>4.4516E-2</v>
      </c>
      <c r="K840" s="18" t="s">
        <v>27</v>
      </c>
      <c r="L840" s="18" t="s">
        <v>27</v>
      </c>
      <c r="M840" s="18" t="s">
        <v>27</v>
      </c>
      <c r="N840" s="18">
        <v>3.3898999999999999E-2</v>
      </c>
      <c r="O840" s="18" t="s">
        <v>27</v>
      </c>
      <c r="P840" s="18" t="s">
        <v>27</v>
      </c>
      <c r="Q840" s="18">
        <v>0.21263899999999999</v>
      </c>
      <c r="R840" s="18" t="s">
        <v>27</v>
      </c>
      <c r="S840" s="18" t="s">
        <v>27</v>
      </c>
      <c r="T840" s="18" t="s">
        <v>27</v>
      </c>
      <c r="U840" s="1"/>
      <c r="V840" s="1"/>
      <c r="W840" s="1"/>
      <c r="X840" s="18">
        <v>99.708483999999999</v>
      </c>
      <c r="Y840" s="62"/>
      <c r="Z840" s="18" t="s">
        <v>85</v>
      </c>
      <c r="AA840" s="18"/>
      <c r="AB840" s="501"/>
      <c r="AC840" s="18">
        <v>49.142154034041603</v>
      </c>
      <c r="AD840" s="18">
        <v>50.571520298997896</v>
      </c>
      <c r="AE840" s="18">
        <v>6.9604956408493054E-2</v>
      </c>
      <c r="AF840" s="18" t="s">
        <v>27</v>
      </c>
      <c r="AG840" s="18" t="s">
        <v>27</v>
      </c>
      <c r="AH840" s="18" t="s">
        <v>27</v>
      </c>
      <c r="AI840" s="18">
        <v>3.7141876575029625E-2</v>
      </c>
      <c r="AJ840" s="18" t="s">
        <v>27</v>
      </c>
      <c r="AK840" s="18" t="s">
        <v>27</v>
      </c>
      <c r="AL840" s="18">
        <v>0.17957883397697721</v>
      </c>
      <c r="AM840" s="18" t="s">
        <v>27</v>
      </c>
      <c r="AN840" s="18" t="s">
        <v>27</v>
      </c>
      <c r="AO840" s="18" t="s">
        <v>27</v>
      </c>
      <c r="AP840" s="18" t="s">
        <v>27</v>
      </c>
      <c r="AQ840" s="18" t="s">
        <v>27</v>
      </c>
      <c r="AR840" s="18">
        <v>100.00000000000001</v>
      </c>
      <c r="AS840" s="18"/>
      <c r="AT840" s="53" t="s">
        <v>134</v>
      </c>
      <c r="AU840" s="53" t="str">
        <f t="shared" si="91"/>
        <v>po</v>
      </c>
      <c r="AV840" s="44">
        <f t="shared" si="92"/>
        <v>0.97173574659204742</v>
      </c>
      <c r="AW840" s="86">
        <f t="shared" si="93"/>
        <v>0.97528673404338839</v>
      </c>
      <c r="AX840" s="18"/>
      <c r="AY840" s="18"/>
    </row>
    <row r="841" spans="1:51" x14ac:dyDescent="0.2">
      <c r="A841" s="24" t="s">
        <v>444</v>
      </c>
      <c r="B841" s="139" t="s">
        <v>451</v>
      </c>
      <c r="C841" s="76" t="s">
        <v>157</v>
      </c>
      <c r="D841" s="3" t="s">
        <v>490</v>
      </c>
      <c r="E841" s="3" t="s">
        <v>37</v>
      </c>
      <c r="F841" s="3" t="s">
        <v>152</v>
      </c>
      <c r="G841" s="3">
        <v>239</v>
      </c>
      <c r="H841" s="78">
        <v>63.491079999999997</v>
      </c>
      <c r="I841" s="78">
        <v>36.921129999999998</v>
      </c>
      <c r="J841" s="18">
        <v>2.3994000000000001E-2</v>
      </c>
      <c r="K841" s="18" t="s">
        <v>27</v>
      </c>
      <c r="L841" s="18" t="s">
        <v>27</v>
      </c>
      <c r="M841" s="18" t="s">
        <v>27</v>
      </c>
      <c r="N841" s="18" t="s">
        <v>27</v>
      </c>
      <c r="O841" s="18" t="s">
        <v>27</v>
      </c>
      <c r="P841" s="18" t="s">
        <v>27</v>
      </c>
      <c r="Q841" s="18" t="s">
        <v>27</v>
      </c>
      <c r="R841" s="18" t="s">
        <v>27</v>
      </c>
      <c r="S841" s="18" t="s">
        <v>27</v>
      </c>
      <c r="T841" s="18" t="s">
        <v>27</v>
      </c>
      <c r="U841" s="1"/>
      <c r="V841" s="1"/>
      <c r="W841" s="1"/>
      <c r="X841" s="18">
        <v>100.43620399999999</v>
      </c>
      <c r="Y841" s="62"/>
      <c r="Z841" s="18" t="s">
        <v>85</v>
      </c>
      <c r="AA841" s="18"/>
      <c r="AB841" s="501"/>
      <c r="AC841" s="18">
        <v>49.659299961384008</v>
      </c>
      <c r="AD841" s="18">
        <v>50.303382253129833</v>
      </c>
      <c r="AE841" s="18">
        <v>3.7317785486161895E-2</v>
      </c>
      <c r="AF841" s="18" t="s">
        <v>27</v>
      </c>
      <c r="AG841" s="18" t="s">
        <v>27</v>
      </c>
      <c r="AH841" s="18" t="s">
        <v>27</v>
      </c>
      <c r="AI841" s="18" t="s">
        <v>27</v>
      </c>
      <c r="AJ841" s="18" t="s">
        <v>27</v>
      </c>
      <c r="AK841" s="18" t="s">
        <v>27</v>
      </c>
      <c r="AL841" s="18" t="s">
        <v>27</v>
      </c>
      <c r="AM841" s="18" t="s">
        <v>27</v>
      </c>
      <c r="AN841" s="18" t="s">
        <v>27</v>
      </c>
      <c r="AO841" s="18" t="s">
        <v>27</v>
      </c>
      <c r="AP841" s="18" t="s">
        <v>27</v>
      </c>
      <c r="AQ841" s="18" t="s">
        <v>27</v>
      </c>
      <c r="AR841" s="18">
        <v>100.00000000000001</v>
      </c>
      <c r="AS841" s="18"/>
      <c r="AT841" s="53" t="s">
        <v>134</v>
      </c>
      <c r="AU841" s="53" t="str">
        <f t="shared" si="91"/>
        <v>po</v>
      </c>
      <c r="AV841" s="44">
        <f t="shared" si="92"/>
        <v>0.9871960440253349</v>
      </c>
      <c r="AW841" s="86">
        <f t="shared" si="93"/>
        <v>0.9871960440253349</v>
      </c>
      <c r="AX841" s="18"/>
      <c r="AY841" s="18"/>
    </row>
    <row r="842" spans="1:51" x14ac:dyDescent="0.2">
      <c r="A842" s="24" t="s">
        <v>444</v>
      </c>
      <c r="B842" s="139" t="s">
        <v>451</v>
      </c>
      <c r="C842" s="76" t="s">
        <v>157</v>
      </c>
      <c r="D842" s="3" t="s">
        <v>490</v>
      </c>
      <c r="E842" s="3" t="s">
        <v>37</v>
      </c>
      <c r="F842" s="3" t="s">
        <v>152</v>
      </c>
      <c r="G842" s="3">
        <v>240</v>
      </c>
      <c r="H842" s="78">
        <v>63.32094</v>
      </c>
      <c r="I842" s="78">
        <v>36.84957</v>
      </c>
      <c r="J842" s="18">
        <v>1.771E-2</v>
      </c>
      <c r="K842" s="18" t="s">
        <v>27</v>
      </c>
      <c r="L842" s="18" t="s">
        <v>27</v>
      </c>
      <c r="M842" s="18" t="s">
        <v>27</v>
      </c>
      <c r="N842" s="18" t="s">
        <v>27</v>
      </c>
      <c r="O842" s="18" t="s">
        <v>27</v>
      </c>
      <c r="P842" s="18" t="s">
        <v>27</v>
      </c>
      <c r="Q842" s="18" t="s">
        <v>27</v>
      </c>
      <c r="R842" s="18" t="s">
        <v>27</v>
      </c>
      <c r="S842" s="18" t="s">
        <v>27</v>
      </c>
      <c r="T842" s="18" t="s">
        <v>27</v>
      </c>
      <c r="U842" s="1"/>
      <c r="V842" s="1"/>
      <c r="W842" s="1"/>
      <c r="X842" s="18">
        <v>100.18822</v>
      </c>
      <c r="Y842" s="62"/>
      <c r="Z842" s="18" t="s">
        <v>85</v>
      </c>
      <c r="AA842" s="18"/>
      <c r="AB842" s="501"/>
      <c r="AC842" s="18">
        <v>49.645546266939469</v>
      </c>
      <c r="AD842" s="18">
        <v>50.326843070234602</v>
      </c>
      <c r="AE842" s="18">
        <v>2.7610662825920933E-2</v>
      </c>
      <c r="AF842" s="18" t="s">
        <v>27</v>
      </c>
      <c r="AG842" s="18" t="s">
        <v>27</v>
      </c>
      <c r="AH842" s="18" t="s">
        <v>27</v>
      </c>
      <c r="AI842" s="18" t="s">
        <v>27</v>
      </c>
      <c r="AJ842" s="18" t="s">
        <v>27</v>
      </c>
      <c r="AK842" s="18" t="s">
        <v>27</v>
      </c>
      <c r="AL842" s="18" t="s">
        <v>27</v>
      </c>
      <c r="AM842" s="18" t="s">
        <v>27</v>
      </c>
      <c r="AN842" s="18" t="s">
        <v>27</v>
      </c>
      <c r="AO842" s="18" t="s">
        <v>27</v>
      </c>
      <c r="AP842" s="18" t="s">
        <v>27</v>
      </c>
      <c r="AQ842" s="18" t="s">
        <v>27</v>
      </c>
      <c r="AR842" s="18">
        <v>99.999999999999986</v>
      </c>
      <c r="AS842" s="18"/>
      <c r="AT842" s="53" t="s">
        <v>134</v>
      </c>
      <c r="AU842" s="53" t="str">
        <f t="shared" si="91"/>
        <v>po</v>
      </c>
      <c r="AV842" s="44">
        <f t="shared" si="92"/>
        <v>0.98646255632716051</v>
      </c>
      <c r="AW842" s="86">
        <f t="shared" si="93"/>
        <v>0.98646255632716051</v>
      </c>
      <c r="AX842" s="18"/>
      <c r="AY842" s="18"/>
    </row>
    <row r="843" spans="1:51" x14ac:dyDescent="0.2">
      <c r="A843" s="24" t="s">
        <v>444</v>
      </c>
      <c r="B843" s="139" t="s">
        <v>451</v>
      </c>
      <c r="C843" s="76" t="s">
        <v>157</v>
      </c>
      <c r="D843" s="3" t="s">
        <v>490</v>
      </c>
      <c r="E843" s="3" t="s">
        <v>37</v>
      </c>
      <c r="F843" s="3" t="s">
        <v>152</v>
      </c>
      <c r="G843" s="3">
        <v>241</v>
      </c>
      <c r="H843" s="78">
        <v>63.240189999999998</v>
      </c>
      <c r="I843" s="78">
        <v>36.987450000000003</v>
      </c>
      <c r="J843" s="18">
        <v>2.2492999999999999E-2</v>
      </c>
      <c r="K843" s="18" t="s">
        <v>27</v>
      </c>
      <c r="L843" s="18" t="s">
        <v>27</v>
      </c>
      <c r="M843" s="18" t="s">
        <v>27</v>
      </c>
      <c r="N843" s="18" t="s">
        <v>27</v>
      </c>
      <c r="O843" s="18" t="s">
        <v>27</v>
      </c>
      <c r="P843" s="18" t="s">
        <v>27</v>
      </c>
      <c r="Q843" s="18">
        <v>3.6222999999999998E-2</v>
      </c>
      <c r="R843" s="18" t="s">
        <v>27</v>
      </c>
      <c r="S843" s="18" t="s">
        <v>27</v>
      </c>
      <c r="T843" s="18" t="s">
        <v>27</v>
      </c>
      <c r="U843" s="1"/>
      <c r="V843" s="1"/>
      <c r="W843" s="1"/>
      <c r="X843" s="18">
        <v>100.28635600000001</v>
      </c>
      <c r="Y843" s="62"/>
      <c r="Z843" s="18" t="s">
        <v>85</v>
      </c>
      <c r="AA843" s="18"/>
      <c r="AB843" s="501"/>
      <c r="AC843" s="18">
        <v>49.501569768705849</v>
      </c>
      <c r="AD843" s="18">
        <v>50.432967158983324</v>
      </c>
      <c r="AE843" s="18">
        <v>3.5010516624394111E-2</v>
      </c>
      <c r="AF843" s="18" t="s">
        <v>27</v>
      </c>
      <c r="AG843" s="18" t="s">
        <v>27</v>
      </c>
      <c r="AH843" s="18" t="s">
        <v>27</v>
      </c>
      <c r="AI843" s="18" t="s">
        <v>27</v>
      </c>
      <c r="AJ843" s="18" t="s">
        <v>27</v>
      </c>
      <c r="AK843" s="18" t="s">
        <v>27</v>
      </c>
      <c r="AL843" s="18">
        <v>3.0452555686442857E-2</v>
      </c>
      <c r="AM843" s="18" t="s">
        <v>27</v>
      </c>
      <c r="AN843" s="18" t="s">
        <v>27</v>
      </c>
      <c r="AO843" s="18" t="s">
        <v>27</v>
      </c>
      <c r="AP843" s="18" t="s">
        <v>27</v>
      </c>
      <c r="AQ843" s="18" t="s">
        <v>27</v>
      </c>
      <c r="AR843" s="18">
        <v>100.00000000000001</v>
      </c>
      <c r="AS843" s="18"/>
      <c r="AT843" s="53" t="s">
        <v>134</v>
      </c>
      <c r="AU843" s="53" t="str">
        <f t="shared" si="91"/>
        <v>po</v>
      </c>
      <c r="AV843" s="44">
        <f t="shared" si="92"/>
        <v>0.98153197317656593</v>
      </c>
      <c r="AW843" s="86">
        <f t="shared" si="93"/>
        <v>0.98213579558484199</v>
      </c>
      <c r="AX843" s="18"/>
      <c r="AY843" s="18"/>
    </row>
    <row r="844" spans="1:51" x14ac:dyDescent="0.2">
      <c r="A844" s="24" t="s">
        <v>444</v>
      </c>
      <c r="B844" s="139" t="s">
        <v>451</v>
      </c>
      <c r="C844" s="43" t="s">
        <v>157</v>
      </c>
      <c r="D844" s="3" t="s">
        <v>490</v>
      </c>
      <c r="E844" s="3" t="s">
        <v>49</v>
      </c>
      <c r="F844" s="3" t="s">
        <v>152</v>
      </c>
      <c r="G844" s="3">
        <v>255</v>
      </c>
      <c r="H844" s="78">
        <v>63.75</v>
      </c>
      <c r="I844" s="78">
        <v>36.828659999999999</v>
      </c>
      <c r="J844" s="18" t="s">
        <v>27</v>
      </c>
      <c r="K844" s="18" t="s">
        <v>27</v>
      </c>
      <c r="L844" s="18" t="s">
        <v>27</v>
      </c>
      <c r="M844" s="18" t="s">
        <v>27</v>
      </c>
      <c r="N844" s="18">
        <v>3.7324999999999997E-2</v>
      </c>
      <c r="O844" s="18" t="s">
        <v>27</v>
      </c>
      <c r="P844" s="18" t="s">
        <v>27</v>
      </c>
      <c r="Q844" s="18" t="s">
        <v>27</v>
      </c>
      <c r="R844" s="18" t="s">
        <v>27</v>
      </c>
      <c r="S844" s="18" t="s">
        <v>27</v>
      </c>
      <c r="T844" s="18" t="s">
        <v>27</v>
      </c>
      <c r="U844" s="18"/>
      <c r="V844" s="18"/>
      <c r="W844" s="18"/>
      <c r="X844" s="18">
        <v>100.61598499999999</v>
      </c>
      <c r="Y844" s="62"/>
      <c r="Z844" s="18" t="s">
        <v>85</v>
      </c>
      <c r="AA844" s="18"/>
      <c r="AB844" s="501"/>
      <c r="AC844" s="18">
        <v>49.822011492418476</v>
      </c>
      <c r="AD844" s="18">
        <v>50.137342383444484</v>
      </c>
      <c r="AE844" s="18" t="s">
        <v>27</v>
      </c>
      <c r="AF844" s="18" t="s">
        <v>27</v>
      </c>
      <c r="AG844" s="18" t="s">
        <v>27</v>
      </c>
      <c r="AH844" s="18" t="s">
        <v>27</v>
      </c>
      <c r="AI844" s="18">
        <v>4.0646124137036749E-2</v>
      </c>
      <c r="AJ844" s="18" t="s">
        <v>27</v>
      </c>
      <c r="AK844" s="18" t="s">
        <v>27</v>
      </c>
      <c r="AL844" s="18" t="s">
        <v>27</v>
      </c>
      <c r="AM844" s="18" t="s">
        <v>27</v>
      </c>
      <c r="AN844" s="18" t="s">
        <v>27</v>
      </c>
      <c r="AO844" s="18" t="s">
        <v>27</v>
      </c>
      <c r="AP844" s="18" t="s">
        <v>27</v>
      </c>
      <c r="AQ844" s="18" t="s">
        <v>27</v>
      </c>
      <c r="AR844" s="18">
        <v>100</v>
      </c>
      <c r="AS844" s="18"/>
      <c r="AT844" s="53" t="s">
        <v>134</v>
      </c>
      <c r="AU844" s="53" t="str">
        <f t="shared" si="91"/>
        <v>po</v>
      </c>
      <c r="AV844" s="44">
        <f t="shared" si="92"/>
        <v>0.99371065804377112</v>
      </c>
      <c r="AW844" s="86">
        <f t="shared" si="93"/>
        <v>0.99371065804377112</v>
      </c>
      <c r="AX844" s="18"/>
      <c r="AY844" s="18"/>
    </row>
    <row r="845" spans="1:51" x14ac:dyDescent="0.2">
      <c r="A845" s="24" t="s">
        <v>444</v>
      </c>
      <c r="B845" s="139" t="s">
        <v>451</v>
      </c>
      <c r="C845" s="43" t="s">
        <v>157</v>
      </c>
      <c r="D845" s="3" t="s">
        <v>490</v>
      </c>
      <c r="E845" s="3" t="s">
        <v>49</v>
      </c>
      <c r="F845" s="3" t="s">
        <v>152</v>
      </c>
      <c r="G845" s="3">
        <v>256</v>
      </c>
      <c r="H845" s="78">
        <v>62.833640000000003</v>
      </c>
      <c r="I845" s="78">
        <v>36.630589999999998</v>
      </c>
      <c r="J845" s="18">
        <v>2.0032000000000001E-2</v>
      </c>
      <c r="K845" s="18" t="s">
        <v>27</v>
      </c>
      <c r="L845" s="18" t="s">
        <v>27</v>
      </c>
      <c r="M845" s="18" t="s">
        <v>27</v>
      </c>
      <c r="N845" s="18">
        <v>4.7310999999999999E-2</v>
      </c>
      <c r="O845" s="18" t="s">
        <v>27</v>
      </c>
      <c r="P845" s="18" t="s">
        <v>27</v>
      </c>
      <c r="Q845" s="18" t="s">
        <v>27</v>
      </c>
      <c r="R845" s="18" t="s">
        <v>27</v>
      </c>
      <c r="S845" s="18" t="s">
        <v>27</v>
      </c>
      <c r="T845" s="18" t="s">
        <v>27</v>
      </c>
      <c r="U845" s="18"/>
      <c r="V845" s="18"/>
      <c r="W845" s="18"/>
      <c r="X845" s="18">
        <v>99.531572999999995</v>
      </c>
      <c r="Y845" s="62"/>
      <c r="Z845" s="18" t="s">
        <v>85</v>
      </c>
      <c r="AA845" s="18"/>
      <c r="AB845" s="501"/>
      <c r="AC845" s="18">
        <v>49.573731098172971</v>
      </c>
      <c r="AD845" s="18">
        <v>50.342829913352546</v>
      </c>
      <c r="AE845" s="18">
        <v>3.1427441720367842E-2</v>
      </c>
      <c r="AF845" s="18" t="s">
        <v>27</v>
      </c>
      <c r="AG845" s="18" t="s">
        <v>27</v>
      </c>
      <c r="AH845" s="18" t="s">
        <v>27</v>
      </c>
      <c r="AI845" s="18">
        <v>5.2011546754127669E-2</v>
      </c>
      <c r="AJ845" s="18" t="s">
        <v>27</v>
      </c>
      <c r="AK845" s="18" t="s">
        <v>27</v>
      </c>
      <c r="AL845" s="18" t="s">
        <v>27</v>
      </c>
      <c r="AM845" s="18" t="s">
        <v>27</v>
      </c>
      <c r="AN845" s="18" t="s">
        <v>27</v>
      </c>
      <c r="AO845" s="18" t="s">
        <v>27</v>
      </c>
      <c r="AP845" s="18" t="s">
        <v>27</v>
      </c>
      <c r="AQ845" s="18" t="s">
        <v>27</v>
      </c>
      <c r="AR845" s="18">
        <v>100.00000000000001</v>
      </c>
      <c r="AS845" s="18"/>
      <c r="AT845" s="53" t="s">
        <v>134</v>
      </c>
      <c r="AU845" s="53" t="str">
        <f t="shared" si="91"/>
        <v>po</v>
      </c>
      <c r="AV845" s="44">
        <f t="shared" si="92"/>
        <v>0.9847227735011459</v>
      </c>
      <c r="AW845" s="86">
        <f t="shared" si="93"/>
        <v>0.9847227735011459</v>
      </c>
      <c r="AX845" s="18"/>
      <c r="AY845" s="18"/>
    </row>
    <row r="846" spans="1:51" x14ac:dyDescent="0.2">
      <c r="A846" s="24" t="s">
        <v>444</v>
      </c>
      <c r="B846" s="139" t="s">
        <v>451</v>
      </c>
      <c r="C846" s="43" t="s">
        <v>157</v>
      </c>
      <c r="D846" s="3" t="s">
        <v>490</v>
      </c>
      <c r="E846" s="3" t="s">
        <v>49</v>
      </c>
      <c r="F846" s="3" t="s">
        <v>152</v>
      </c>
      <c r="G846" s="3">
        <v>257</v>
      </c>
      <c r="H846" s="78">
        <v>62.795560000000002</v>
      </c>
      <c r="I846" s="78">
        <v>36.578499999999998</v>
      </c>
      <c r="J846" s="18">
        <v>2.4917000000000002E-2</v>
      </c>
      <c r="K846" s="18" t="s">
        <v>27</v>
      </c>
      <c r="L846" s="18" t="s">
        <v>27</v>
      </c>
      <c r="M846" s="18" t="s">
        <v>27</v>
      </c>
      <c r="N846" s="18">
        <v>3.6986999999999999E-2</v>
      </c>
      <c r="O846" s="18" t="s">
        <v>27</v>
      </c>
      <c r="P846" s="18" t="s">
        <v>27</v>
      </c>
      <c r="Q846" s="18">
        <v>6.7165000000000002E-2</v>
      </c>
      <c r="R846" s="18" t="s">
        <v>27</v>
      </c>
      <c r="S846" s="18" t="s">
        <v>27</v>
      </c>
      <c r="T846" s="18" t="s">
        <v>27</v>
      </c>
      <c r="U846" s="18"/>
      <c r="V846" s="18"/>
      <c r="W846" s="18"/>
      <c r="X846" s="18">
        <v>99.503129000000001</v>
      </c>
      <c r="Y846" s="62"/>
      <c r="Z846" s="18" t="s">
        <v>85</v>
      </c>
      <c r="AA846" s="18"/>
      <c r="AB846" s="501"/>
      <c r="AC846" s="18">
        <v>49.567680656911776</v>
      </c>
      <c r="AD846" s="18">
        <v>50.295586427321602</v>
      </c>
      <c r="AE846" s="18">
        <v>3.9110263635950902E-2</v>
      </c>
      <c r="AF846" s="18" t="s">
        <v>27</v>
      </c>
      <c r="AG846" s="18" t="s">
        <v>27</v>
      </c>
      <c r="AH846" s="18" t="s">
        <v>27</v>
      </c>
      <c r="AI846" s="18">
        <v>4.0681506017167759E-2</v>
      </c>
      <c r="AJ846" s="18" t="s">
        <v>27</v>
      </c>
      <c r="AK846" s="18" t="s">
        <v>27</v>
      </c>
      <c r="AL846" s="18">
        <v>5.694114611350929E-2</v>
      </c>
      <c r="AM846" s="18" t="s">
        <v>27</v>
      </c>
      <c r="AN846" s="18" t="s">
        <v>27</v>
      </c>
      <c r="AO846" s="18" t="s">
        <v>27</v>
      </c>
      <c r="AP846" s="18" t="s">
        <v>27</v>
      </c>
      <c r="AQ846" s="18" t="s">
        <v>27</v>
      </c>
      <c r="AR846" s="18">
        <v>100</v>
      </c>
      <c r="AS846" s="18"/>
      <c r="AT846" s="53" t="s">
        <v>134</v>
      </c>
      <c r="AU846" s="53" t="str">
        <f t="shared" si="91"/>
        <v>po</v>
      </c>
      <c r="AV846" s="44">
        <f t="shared" si="92"/>
        <v>0.98552744242356793</v>
      </c>
      <c r="AW846" s="86">
        <f t="shared" si="93"/>
        <v>0.98665957250014613</v>
      </c>
      <c r="AX846" s="18"/>
      <c r="AY846" s="18"/>
    </row>
    <row r="847" spans="1:51" x14ac:dyDescent="0.2">
      <c r="A847" s="24" t="s">
        <v>444</v>
      </c>
      <c r="B847" s="139" t="s">
        <v>451</v>
      </c>
      <c r="C847" s="43" t="s">
        <v>157</v>
      </c>
      <c r="D847" s="3" t="s">
        <v>490</v>
      </c>
      <c r="E847" s="3" t="s">
        <v>49</v>
      </c>
      <c r="F847" s="3" t="s">
        <v>152</v>
      </c>
      <c r="G847" s="3">
        <v>258</v>
      </c>
      <c r="H847" s="78">
        <v>62.660609999999998</v>
      </c>
      <c r="I847" s="78">
        <v>36.774059999999999</v>
      </c>
      <c r="J847" s="18">
        <v>2.7989E-2</v>
      </c>
      <c r="K847" s="18" t="s">
        <v>27</v>
      </c>
      <c r="L847" s="18" t="s">
        <v>27</v>
      </c>
      <c r="M847" s="18" t="s">
        <v>27</v>
      </c>
      <c r="N847" s="18" t="s">
        <v>27</v>
      </c>
      <c r="O847" s="18" t="s">
        <v>27</v>
      </c>
      <c r="P847" s="18" t="s">
        <v>27</v>
      </c>
      <c r="Q847" s="18">
        <v>2.8582E-2</v>
      </c>
      <c r="R847" s="18" t="s">
        <v>27</v>
      </c>
      <c r="S847" s="18" t="s">
        <v>27</v>
      </c>
      <c r="T847" s="18" t="s">
        <v>27</v>
      </c>
      <c r="U847" s="18"/>
      <c r="V847" s="18"/>
      <c r="W847" s="18"/>
      <c r="X847" s="18">
        <v>99.491241000000002</v>
      </c>
      <c r="Y847" s="62"/>
      <c r="Z847" s="18" t="s">
        <v>85</v>
      </c>
      <c r="AA847" s="18"/>
      <c r="AB847" s="501"/>
      <c r="AC847" s="18">
        <v>49.414805057643946</v>
      </c>
      <c r="AD847" s="18">
        <v>50.517095431611857</v>
      </c>
      <c r="AE847" s="18">
        <v>4.3890970209849535E-2</v>
      </c>
      <c r="AF847" s="18" t="s">
        <v>27</v>
      </c>
      <c r="AG847" s="18" t="s">
        <v>27</v>
      </c>
      <c r="AH847" s="18" t="s">
        <v>27</v>
      </c>
      <c r="AI847" s="18" t="s">
        <v>27</v>
      </c>
      <c r="AJ847" s="18" t="s">
        <v>27</v>
      </c>
      <c r="AK847" s="18" t="s">
        <v>27</v>
      </c>
      <c r="AL847" s="18">
        <v>2.420854053434927E-2</v>
      </c>
      <c r="AM847" s="18" t="s">
        <v>27</v>
      </c>
      <c r="AN847" s="18" t="s">
        <v>27</v>
      </c>
      <c r="AO847" s="18" t="s">
        <v>27</v>
      </c>
      <c r="AP847" s="18" t="s">
        <v>27</v>
      </c>
      <c r="AQ847" s="18" t="s">
        <v>27</v>
      </c>
      <c r="AR847" s="18">
        <v>100</v>
      </c>
      <c r="AS847" s="18"/>
      <c r="AT847" s="53" t="s">
        <v>134</v>
      </c>
      <c r="AU847" s="53" t="str">
        <f t="shared" si="91"/>
        <v>po</v>
      </c>
      <c r="AV847" s="44">
        <f t="shared" si="92"/>
        <v>0.97817985447203415</v>
      </c>
      <c r="AW847" s="86">
        <f t="shared" si="93"/>
        <v>0.97865906928689061</v>
      </c>
      <c r="AX847" s="18"/>
      <c r="AY847" s="18"/>
    </row>
    <row r="848" spans="1:51" x14ac:dyDescent="0.2">
      <c r="A848" s="24" t="s">
        <v>444</v>
      </c>
      <c r="B848" s="139" t="s">
        <v>451</v>
      </c>
      <c r="C848" s="43" t="s">
        <v>157</v>
      </c>
      <c r="D848" s="3" t="s">
        <v>490</v>
      </c>
      <c r="E848" s="3" t="s">
        <v>49</v>
      </c>
      <c r="F848" s="3" t="s">
        <v>152</v>
      </c>
      <c r="G848" s="3">
        <v>259</v>
      </c>
      <c r="H848" s="78">
        <v>62.896079999999998</v>
      </c>
      <c r="I848" s="78">
        <v>36.66818</v>
      </c>
      <c r="J848" s="18">
        <v>2.3477999999999999E-2</v>
      </c>
      <c r="K848" s="18" t="s">
        <v>27</v>
      </c>
      <c r="L848" s="18" t="s">
        <v>27</v>
      </c>
      <c r="M848" s="18" t="s">
        <v>27</v>
      </c>
      <c r="N848" s="18" t="s">
        <v>27</v>
      </c>
      <c r="O848" s="18" t="s">
        <v>27</v>
      </c>
      <c r="P848" s="18" t="s">
        <v>27</v>
      </c>
      <c r="Q848" s="18">
        <v>3.2117E-2</v>
      </c>
      <c r="R848" s="18" t="s">
        <v>27</v>
      </c>
      <c r="S848" s="18" t="s">
        <v>27</v>
      </c>
      <c r="T848" s="18" t="s">
        <v>27</v>
      </c>
      <c r="U848" s="18"/>
      <c r="V848" s="18"/>
      <c r="W848" s="18"/>
      <c r="X848" s="18">
        <v>99.619854999999987</v>
      </c>
      <c r="Y848" s="62"/>
      <c r="Z848" s="18" t="s">
        <v>85</v>
      </c>
      <c r="AA848" s="18"/>
      <c r="AB848" s="501"/>
      <c r="AC848" s="18">
        <v>49.582567476151254</v>
      </c>
      <c r="AD848" s="18">
        <v>50.353435991597273</v>
      </c>
      <c r="AE848" s="18">
        <v>3.680373219790245E-2</v>
      </c>
      <c r="AF848" s="18" t="s">
        <v>27</v>
      </c>
      <c r="AG848" s="18" t="s">
        <v>27</v>
      </c>
      <c r="AH848" s="18" t="s">
        <v>27</v>
      </c>
      <c r="AI848" s="18" t="s">
        <v>27</v>
      </c>
      <c r="AJ848" s="18" t="s">
        <v>27</v>
      </c>
      <c r="AK848" s="18" t="s">
        <v>27</v>
      </c>
      <c r="AL848" s="18">
        <v>2.7192800053578468E-2</v>
      </c>
      <c r="AM848" s="18" t="s">
        <v>27</v>
      </c>
      <c r="AN848" s="18" t="s">
        <v>27</v>
      </c>
      <c r="AO848" s="18" t="s">
        <v>27</v>
      </c>
      <c r="AP848" s="18" t="s">
        <v>27</v>
      </c>
      <c r="AQ848" s="18" t="s">
        <v>27</v>
      </c>
      <c r="AR848" s="18">
        <v>100</v>
      </c>
      <c r="AS848" s="18"/>
      <c r="AT848" s="53" t="s">
        <v>134</v>
      </c>
      <c r="AU848" s="53" t="str">
        <f t="shared" si="91"/>
        <v>po</v>
      </c>
      <c r="AV848" s="44">
        <f t="shared" si="92"/>
        <v>0.98469084581289235</v>
      </c>
      <c r="AW848" s="86">
        <f t="shared" si="93"/>
        <v>0.98523088443226514</v>
      </c>
      <c r="AX848" s="18"/>
      <c r="AY848" s="18"/>
    </row>
    <row r="849" spans="1:51" x14ac:dyDescent="0.2">
      <c r="A849" s="24" t="s">
        <v>444</v>
      </c>
      <c r="B849" s="139" t="s">
        <v>451</v>
      </c>
      <c r="C849" s="43" t="s">
        <v>157</v>
      </c>
      <c r="D849" s="3" t="s">
        <v>490</v>
      </c>
      <c r="E849" s="3" t="s">
        <v>49</v>
      </c>
      <c r="F849" s="3" t="s">
        <v>152</v>
      </c>
      <c r="G849" s="3">
        <v>264</v>
      </c>
      <c r="H849" s="78">
        <v>62.82199</v>
      </c>
      <c r="I849" s="78">
        <v>36.621160000000003</v>
      </c>
      <c r="J849" s="18">
        <v>2.9545999999999999E-2</v>
      </c>
      <c r="K849" s="18" t="s">
        <v>27</v>
      </c>
      <c r="L849" s="18" t="s">
        <v>27</v>
      </c>
      <c r="M849" s="18" t="s">
        <v>27</v>
      </c>
      <c r="N849" s="18">
        <v>4.6171999999999998E-2</v>
      </c>
      <c r="O849" s="18" t="s">
        <v>27</v>
      </c>
      <c r="P849" s="18" t="s">
        <v>27</v>
      </c>
      <c r="Q849" s="18">
        <v>4.5451999999999999E-2</v>
      </c>
      <c r="R849" s="18" t="s">
        <v>27</v>
      </c>
      <c r="S849" s="18" t="s">
        <v>27</v>
      </c>
      <c r="T849" s="18" t="s">
        <v>27</v>
      </c>
      <c r="U849" s="18"/>
      <c r="V849" s="18"/>
      <c r="W849" s="18"/>
      <c r="X849" s="18">
        <v>99.564319999999995</v>
      </c>
      <c r="Y849" s="62"/>
      <c r="Z849" s="18" t="s">
        <v>85</v>
      </c>
      <c r="AA849" s="18"/>
      <c r="AB849" s="501"/>
      <c r="AC849" s="18">
        <v>49.549656319113993</v>
      </c>
      <c r="AD849" s="18">
        <v>50.314756785123116</v>
      </c>
      <c r="AE849" s="18">
        <v>4.6339674788153401E-2</v>
      </c>
      <c r="AF849" s="18" t="s">
        <v>27</v>
      </c>
      <c r="AG849" s="18" t="s">
        <v>27</v>
      </c>
      <c r="AH849" s="18" t="s">
        <v>27</v>
      </c>
      <c r="AI849" s="18">
        <v>5.0744140224811871E-2</v>
      </c>
      <c r="AJ849" s="18" t="s">
        <v>27</v>
      </c>
      <c r="AK849" s="18" t="s">
        <v>27</v>
      </c>
      <c r="AL849" s="18">
        <v>3.8503080749936663E-2</v>
      </c>
      <c r="AM849" s="18" t="s">
        <v>27</v>
      </c>
      <c r="AN849" s="18" t="s">
        <v>27</v>
      </c>
      <c r="AO849" s="18" t="s">
        <v>27</v>
      </c>
      <c r="AP849" s="18" t="s">
        <v>27</v>
      </c>
      <c r="AQ849" s="18" t="s">
        <v>27</v>
      </c>
      <c r="AR849" s="18">
        <v>100.00000000000001</v>
      </c>
      <c r="AS849" s="18"/>
      <c r="AT849" s="53" t="s">
        <v>134</v>
      </c>
      <c r="AU849" s="53" t="str">
        <f t="shared" si="91"/>
        <v>po</v>
      </c>
      <c r="AV849" s="44">
        <f t="shared" si="92"/>
        <v>0.98479371629924395</v>
      </c>
      <c r="AW849" s="86">
        <f t="shared" si="93"/>
        <v>0.98555896059753934</v>
      </c>
      <c r="AX849" s="18"/>
      <c r="AY849" s="18"/>
    </row>
    <row r="850" spans="1:51" x14ac:dyDescent="0.2">
      <c r="A850" s="24" t="s">
        <v>444</v>
      </c>
      <c r="B850" s="139" t="s">
        <v>451</v>
      </c>
      <c r="C850" s="43" t="s">
        <v>157</v>
      </c>
      <c r="D850" s="3" t="s">
        <v>490</v>
      </c>
      <c r="E850" s="3" t="s">
        <v>61</v>
      </c>
      <c r="F850" s="3" t="s">
        <v>159</v>
      </c>
      <c r="G850" s="3">
        <v>267</v>
      </c>
      <c r="H850" s="78">
        <v>62.700290000000003</v>
      </c>
      <c r="I850" s="78">
        <v>36.40963</v>
      </c>
      <c r="J850" s="18">
        <v>5.0186000000000001E-2</v>
      </c>
      <c r="K850" s="18" t="s">
        <v>27</v>
      </c>
      <c r="L850" s="18" t="s">
        <v>27</v>
      </c>
      <c r="M850" s="18" t="s">
        <v>27</v>
      </c>
      <c r="N850" s="18">
        <v>3.6711000000000001E-2</v>
      </c>
      <c r="O850" s="18" t="s">
        <v>27</v>
      </c>
      <c r="P850" s="18" t="s">
        <v>27</v>
      </c>
      <c r="Q850" s="18">
        <v>4.6228999999999999E-2</v>
      </c>
      <c r="R850" s="18" t="s">
        <v>27</v>
      </c>
      <c r="S850" s="18" t="s">
        <v>27</v>
      </c>
      <c r="T850" s="18" t="s">
        <v>27</v>
      </c>
      <c r="U850" s="18"/>
      <c r="V850" s="18"/>
      <c r="W850" s="18"/>
      <c r="X850" s="18">
        <v>99.243045999999993</v>
      </c>
      <c r="Y850" s="62"/>
      <c r="Z850" s="18" t="s">
        <v>85</v>
      </c>
      <c r="AA850" s="18"/>
      <c r="AB850" s="501"/>
      <c r="AC850" s="18">
        <v>49.63432834831071</v>
      </c>
      <c r="AD850" s="18">
        <v>50.206874834357066</v>
      </c>
      <c r="AE850" s="18">
        <v>7.8998803397432357E-2</v>
      </c>
      <c r="AF850" s="18" t="s">
        <v>27</v>
      </c>
      <c r="AG850" s="18" t="s">
        <v>27</v>
      </c>
      <c r="AH850" s="18" t="s">
        <v>27</v>
      </c>
      <c r="AI850" s="18">
        <v>4.0493663441579564E-2</v>
      </c>
      <c r="AJ850" s="18" t="s">
        <v>27</v>
      </c>
      <c r="AK850" s="18" t="s">
        <v>27</v>
      </c>
      <c r="AL850" s="18">
        <v>3.930435049320722E-2</v>
      </c>
      <c r="AM850" s="18" t="s">
        <v>27</v>
      </c>
      <c r="AN850" s="18" t="s">
        <v>27</v>
      </c>
      <c r="AO850" s="18" t="s">
        <v>27</v>
      </c>
      <c r="AP850" s="18" t="s">
        <v>27</v>
      </c>
      <c r="AQ850" s="18" t="s">
        <v>27</v>
      </c>
      <c r="AR850" s="18">
        <v>100</v>
      </c>
      <c r="AS850" s="18"/>
      <c r="AT850" s="53" t="s">
        <v>134</v>
      </c>
      <c r="AU850" s="53" t="str">
        <f t="shared" si="91"/>
        <v>po</v>
      </c>
      <c r="AV850" s="44">
        <f t="shared" si="92"/>
        <v>0.98859625324349887</v>
      </c>
      <c r="AW850" s="86">
        <f t="shared" si="93"/>
        <v>0.98937910122244355</v>
      </c>
      <c r="AX850" s="18"/>
      <c r="AY850" s="18"/>
    </row>
    <row r="851" spans="1:51" x14ac:dyDescent="0.2">
      <c r="A851" s="24" t="s">
        <v>444</v>
      </c>
      <c r="B851" s="139" t="s">
        <v>451</v>
      </c>
      <c r="C851" s="43" t="s">
        <v>157</v>
      </c>
      <c r="D851" s="3" t="s">
        <v>490</v>
      </c>
      <c r="E851" s="3" t="s">
        <v>61</v>
      </c>
      <c r="F851" s="3" t="s">
        <v>159</v>
      </c>
      <c r="G851" s="3">
        <v>268</v>
      </c>
      <c r="H851" s="78">
        <v>62.540709999999997</v>
      </c>
      <c r="I851" s="78">
        <v>36.390520000000002</v>
      </c>
      <c r="J851" s="18">
        <v>9.6397999999999998E-2</v>
      </c>
      <c r="K851" s="18" t="s">
        <v>27</v>
      </c>
      <c r="L851" s="18" t="s">
        <v>27</v>
      </c>
      <c r="M851" s="18" t="s">
        <v>27</v>
      </c>
      <c r="N851" s="18">
        <v>4.6573000000000003E-2</v>
      </c>
      <c r="O851" s="18" t="s">
        <v>27</v>
      </c>
      <c r="P851" s="18" t="s">
        <v>27</v>
      </c>
      <c r="Q851" s="18">
        <v>0.108567</v>
      </c>
      <c r="R851" s="18" t="s">
        <v>27</v>
      </c>
      <c r="S851" s="18" t="s">
        <v>27</v>
      </c>
      <c r="T851" s="18" t="s">
        <v>27</v>
      </c>
      <c r="U851" s="18"/>
      <c r="V851" s="18"/>
      <c r="W851" s="18"/>
      <c r="X851" s="18">
        <v>99.182767999999982</v>
      </c>
      <c r="Y851" s="62"/>
      <c r="Z851" s="18" t="s">
        <v>85</v>
      </c>
      <c r="AA851" s="18"/>
      <c r="AB851" s="501"/>
      <c r="AC851" s="18">
        <v>49.515952796555254</v>
      </c>
      <c r="AD851" s="18">
        <v>50.188581147836878</v>
      </c>
      <c r="AE851" s="18">
        <v>0.1517664191887465</v>
      </c>
      <c r="AF851" s="18" t="s">
        <v>27</v>
      </c>
      <c r="AG851" s="18" t="s">
        <v>27</v>
      </c>
      <c r="AH851" s="18" t="s">
        <v>27</v>
      </c>
      <c r="AI851" s="18">
        <v>5.1380082964653975E-2</v>
      </c>
      <c r="AJ851" s="18" t="s">
        <v>27</v>
      </c>
      <c r="AK851" s="18" t="s">
        <v>27</v>
      </c>
      <c r="AL851" s="18">
        <v>9.2319553454453973E-2</v>
      </c>
      <c r="AM851" s="18" t="s">
        <v>27</v>
      </c>
      <c r="AN851" s="18" t="s">
        <v>27</v>
      </c>
      <c r="AO851" s="18" t="s">
        <v>27</v>
      </c>
      <c r="AP851" s="18" t="s">
        <v>27</v>
      </c>
      <c r="AQ851" s="18" t="s">
        <v>27</v>
      </c>
      <c r="AR851" s="18">
        <v>99.999999999999986</v>
      </c>
      <c r="AS851" s="18"/>
      <c r="AT851" s="53" t="s">
        <v>134</v>
      </c>
      <c r="AU851" s="53" t="str">
        <f t="shared" si="91"/>
        <v>po</v>
      </c>
      <c r="AV851" s="44">
        <f t="shared" si="92"/>
        <v>0.98659798033938617</v>
      </c>
      <c r="AW851" s="86">
        <f t="shared" si="93"/>
        <v>0.98843743368401271</v>
      </c>
      <c r="AX851" s="18"/>
      <c r="AY851" s="18"/>
    </row>
    <row r="852" spans="1:51" x14ac:dyDescent="0.2">
      <c r="A852" s="24" t="s">
        <v>444</v>
      </c>
      <c r="B852" s="139" t="s">
        <v>451</v>
      </c>
      <c r="C852" s="43" t="s">
        <v>157</v>
      </c>
      <c r="D852" s="3" t="s">
        <v>490</v>
      </c>
      <c r="E852" s="3" t="s">
        <v>71</v>
      </c>
      <c r="F852" s="3" t="s">
        <v>159</v>
      </c>
      <c r="G852" s="3">
        <v>271</v>
      </c>
      <c r="H852" s="78">
        <v>62.909820000000003</v>
      </c>
      <c r="I852" s="78">
        <v>36.758090000000003</v>
      </c>
      <c r="J852" s="18">
        <v>3.5929000000000003E-2</v>
      </c>
      <c r="K852" s="18" t="s">
        <v>27</v>
      </c>
      <c r="L852" s="18" t="s">
        <v>27</v>
      </c>
      <c r="M852" s="18" t="s">
        <v>27</v>
      </c>
      <c r="N852" s="18" t="s">
        <v>27</v>
      </c>
      <c r="O852" s="18" t="s">
        <v>27</v>
      </c>
      <c r="P852" s="18" t="s">
        <v>27</v>
      </c>
      <c r="Q852" s="18">
        <v>3.9759999999999997E-2</v>
      </c>
      <c r="R852" s="18" t="s">
        <v>27</v>
      </c>
      <c r="S852" s="18" t="s">
        <v>27</v>
      </c>
      <c r="T852" s="18" t="s">
        <v>27</v>
      </c>
      <c r="U852" s="18"/>
      <c r="V852" s="18"/>
      <c r="W852" s="18"/>
      <c r="X852" s="18">
        <v>99.743599000000003</v>
      </c>
      <c r="Y852" s="62"/>
      <c r="Z852" s="18" t="s">
        <v>85</v>
      </c>
      <c r="AA852" s="18"/>
      <c r="AB852" s="501"/>
      <c r="AC852" s="18">
        <v>49.514034577871264</v>
      </c>
      <c r="AD852" s="18">
        <v>50.396123738404732</v>
      </c>
      <c r="AE852" s="18">
        <v>5.6231586115650177E-2</v>
      </c>
      <c r="AF852" s="18" t="s">
        <v>27</v>
      </c>
      <c r="AG852" s="18" t="s">
        <v>27</v>
      </c>
      <c r="AH852" s="18" t="s">
        <v>27</v>
      </c>
      <c r="AI852" s="18" t="s">
        <v>27</v>
      </c>
      <c r="AJ852" s="18" t="s">
        <v>27</v>
      </c>
      <c r="AK852" s="18" t="s">
        <v>27</v>
      </c>
      <c r="AL852" s="18">
        <v>3.3610097608355635E-2</v>
      </c>
      <c r="AM852" s="18" t="s">
        <v>27</v>
      </c>
      <c r="AN852" s="18" t="s">
        <v>27</v>
      </c>
      <c r="AO852" s="18" t="s">
        <v>27</v>
      </c>
      <c r="AP852" s="18" t="s">
        <v>27</v>
      </c>
      <c r="AQ852" s="18" t="s">
        <v>27</v>
      </c>
      <c r="AR852" s="18">
        <v>100</v>
      </c>
      <c r="AS852" s="18"/>
      <c r="AT852" s="53" t="s">
        <v>134</v>
      </c>
      <c r="AU852" s="53" t="str">
        <f t="shared" si="91"/>
        <v>po</v>
      </c>
      <c r="AV852" s="44">
        <f t="shared" si="92"/>
        <v>0.98249688477803965</v>
      </c>
      <c r="AW852" s="86">
        <f t="shared" si="93"/>
        <v>0.98316380308673368</v>
      </c>
      <c r="AX852" s="18"/>
      <c r="AY852" s="18"/>
    </row>
    <row r="853" spans="1:51" x14ac:dyDescent="0.2">
      <c r="A853" s="24" t="s">
        <v>444</v>
      </c>
      <c r="B853" s="139" t="s">
        <v>451</v>
      </c>
      <c r="C853" s="43" t="s">
        <v>157</v>
      </c>
      <c r="D853" s="3" t="s">
        <v>490</v>
      </c>
      <c r="E853" s="3" t="s">
        <v>71</v>
      </c>
      <c r="F853" s="3" t="s">
        <v>159</v>
      </c>
      <c r="G853" s="3">
        <v>273</v>
      </c>
      <c r="H853" s="78">
        <v>62.845959999999998</v>
      </c>
      <c r="I853" s="78">
        <v>36.335769999999997</v>
      </c>
      <c r="J853" s="18">
        <v>6.2562999999999994E-2</v>
      </c>
      <c r="K853" s="18" t="s">
        <v>27</v>
      </c>
      <c r="L853" s="18" t="s">
        <v>27</v>
      </c>
      <c r="M853" s="18" t="s">
        <v>27</v>
      </c>
      <c r="N853" s="18">
        <v>3.0681E-2</v>
      </c>
      <c r="O853" s="18" t="s">
        <v>27</v>
      </c>
      <c r="P853" s="18" t="s">
        <v>27</v>
      </c>
      <c r="Q853" s="18">
        <v>4.0721E-2</v>
      </c>
      <c r="R853" s="18" t="s">
        <v>27</v>
      </c>
      <c r="S853" s="18" t="s">
        <v>27</v>
      </c>
      <c r="T853" s="18" t="s">
        <v>27</v>
      </c>
      <c r="U853" s="18"/>
      <c r="V853" s="18"/>
      <c r="W853" s="18"/>
      <c r="X853" s="18">
        <v>99.315694999999991</v>
      </c>
      <c r="Y853" s="62"/>
      <c r="Z853" s="18" t="s">
        <v>85</v>
      </c>
      <c r="AA853" s="18"/>
      <c r="AB853" s="501"/>
      <c r="AC853" s="18">
        <v>49.738892007686268</v>
      </c>
      <c r="AD853" s="18">
        <v>50.094198643908307</v>
      </c>
      <c r="AE853" s="18">
        <v>9.8460409699625953E-2</v>
      </c>
      <c r="AF853" s="18" t="s">
        <v>27</v>
      </c>
      <c r="AG853" s="18" t="s">
        <v>27</v>
      </c>
      <c r="AH853" s="18" t="s">
        <v>27</v>
      </c>
      <c r="AI853" s="18">
        <v>3.3835025409336354E-2</v>
      </c>
      <c r="AJ853" s="18" t="s">
        <v>27</v>
      </c>
      <c r="AK853" s="18" t="s">
        <v>27</v>
      </c>
      <c r="AL853" s="18">
        <v>3.4613913296457306E-2</v>
      </c>
      <c r="AM853" s="18" t="s">
        <v>27</v>
      </c>
      <c r="AN853" s="18" t="s">
        <v>27</v>
      </c>
      <c r="AO853" s="18" t="s">
        <v>27</v>
      </c>
      <c r="AP853" s="18" t="s">
        <v>27</v>
      </c>
      <c r="AQ853" s="18" t="s">
        <v>27</v>
      </c>
      <c r="AR853" s="18">
        <v>99.999999999999986</v>
      </c>
      <c r="AS853" s="18"/>
      <c r="AT853" s="53" t="s">
        <v>134</v>
      </c>
      <c r="AU853" s="53" t="str">
        <f t="shared" si="91"/>
        <v>po</v>
      </c>
      <c r="AV853" s="44">
        <f t="shared" si="92"/>
        <v>0.99290722986212998</v>
      </c>
      <c r="AW853" s="86">
        <f t="shared" si="93"/>
        <v>0.99359820634710194</v>
      </c>
      <c r="AX853" s="18"/>
      <c r="AY853" s="18"/>
    </row>
    <row r="854" spans="1:51" ht="16" thickBot="1" x14ac:dyDescent="0.25">
      <c r="A854" s="139"/>
      <c r="B854" s="139"/>
      <c r="C854" s="43"/>
      <c r="D854" s="3"/>
      <c r="E854" s="3"/>
      <c r="F854" s="3"/>
      <c r="G854" s="3"/>
      <c r="H854" s="78"/>
      <c r="I854" s="7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62"/>
      <c r="Z854" s="18"/>
      <c r="AA854" s="18"/>
      <c r="AB854" s="501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62"/>
      <c r="AV854" s="86"/>
      <c r="AX854" s="53" t="s">
        <v>84</v>
      </c>
      <c r="AY854" s="62"/>
    </row>
    <row r="855" spans="1:51" x14ac:dyDescent="0.2">
      <c r="A855" s="139"/>
      <c r="B855" s="139"/>
      <c r="C855" s="43"/>
      <c r="D855" s="3"/>
      <c r="E855" s="339" t="s">
        <v>156</v>
      </c>
      <c r="F855" s="336" t="s">
        <v>386</v>
      </c>
      <c r="G855" s="336" t="s">
        <v>511</v>
      </c>
      <c r="H855" s="364">
        <v>62.897071578947383</v>
      </c>
      <c r="I855" s="364">
        <v>36.718601052631584</v>
      </c>
      <c r="J855" s="100">
        <v>3.7449105263157895E-2</v>
      </c>
      <c r="K855" s="100" t="s">
        <v>27</v>
      </c>
      <c r="L855" s="100" t="s">
        <v>27</v>
      </c>
      <c r="M855" s="100" t="s">
        <v>27</v>
      </c>
      <c r="N855" s="100">
        <v>3.4979368421052634E-2</v>
      </c>
      <c r="O855" s="100">
        <v>2.5351526315789474E-2</v>
      </c>
      <c r="P855" s="100" t="s">
        <v>27</v>
      </c>
      <c r="Q855" s="100">
        <v>5.6599105263157895E-2</v>
      </c>
      <c r="R855" s="100" t="s">
        <v>27</v>
      </c>
      <c r="S855" s="100" t="s">
        <v>27</v>
      </c>
      <c r="T855" s="100" t="s">
        <v>27</v>
      </c>
      <c r="U855" s="100"/>
      <c r="V855" s="100"/>
      <c r="W855" s="100"/>
      <c r="X855" s="99">
        <v>99.770051736842092</v>
      </c>
      <c r="Y855" s="62"/>
      <c r="Z855" s="18"/>
      <c r="AA855" s="18"/>
      <c r="AB855" s="501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72" t="s">
        <v>489</v>
      </c>
      <c r="AU855" s="53" t="s">
        <v>214</v>
      </c>
      <c r="AV855" s="209">
        <f>AVERAGE(AV835:AV853)</f>
        <v>0.98336469611464872</v>
      </c>
      <c r="AW855" s="209">
        <f>AVERAGE(AW835:AW853)</f>
        <v>0.98469166380618356</v>
      </c>
      <c r="AX855" s="317">
        <f>COUNT(AV835:AV853)</f>
        <v>19</v>
      </c>
      <c r="AY855" s="62"/>
    </row>
    <row r="856" spans="1:51" x14ac:dyDescent="0.2">
      <c r="A856" s="139"/>
      <c r="B856" s="139"/>
      <c r="C856" s="43"/>
      <c r="D856" s="3"/>
      <c r="E856" s="340"/>
      <c r="F856" s="3"/>
      <c r="G856" s="3" t="s">
        <v>83</v>
      </c>
      <c r="H856" s="78">
        <v>0.43646303005286019</v>
      </c>
      <c r="I856" s="78">
        <v>0.18677127720214226</v>
      </c>
      <c r="J856" s="18">
        <v>2.2992503930374886E-2</v>
      </c>
      <c r="K856" s="18" t="s">
        <v>27</v>
      </c>
      <c r="L856" s="18" t="s">
        <v>27</v>
      </c>
      <c r="M856" s="18" t="s">
        <v>27</v>
      </c>
      <c r="N856" s="18">
        <v>3.0127660406658648E-2</v>
      </c>
      <c r="O856" s="18">
        <v>8.6975289047693458E-2</v>
      </c>
      <c r="P856" s="18" t="s">
        <v>27</v>
      </c>
      <c r="Q856" s="18">
        <v>5.632450026004545E-2</v>
      </c>
      <c r="R856" s="18" t="s">
        <v>27</v>
      </c>
      <c r="S856" s="18" t="s">
        <v>27</v>
      </c>
      <c r="T856" s="18" t="s">
        <v>27</v>
      </c>
      <c r="U856" s="18"/>
      <c r="V856" s="18"/>
      <c r="W856" s="18"/>
      <c r="X856" s="98">
        <v>0.4831568173358386</v>
      </c>
      <c r="Y856" s="62"/>
      <c r="Z856" s="18"/>
      <c r="AA856" s="18"/>
      <c r="AB856" s="501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U856" s="53" t="s">
        <v>195</v>
      </c>
      <c r="AV856" s="209">
        <f>STDEV(AV835:AV853)</f>
        <v>6.565513616312274E-3</v>
      </c>
      <c r="AW856" s="209">
        <f>STDEV(AW835:AW853)</f>
        <v>5.6384841577161249E-3</v>
      </c>
      <c r="AX856" s="62"/>
      <c r="AY856" s="62"/>
    </row>
    <row r="857" spans="1:51" x14ac:dyDescent="0.2">
      <c r="A857" s="139"/>
      <c r="B857" s="139"/>
      <c r="C857" s="43"/>
      <c r="D857" s="3"/>
      <c r="E857" s="337"/>
      <c r="F857" s="3"/>
      <c r="G857" s="3" t="s">
        <v>82</v>
      </c>
      <c r="H857" s="78">
        <v>62.069809999999997</v>
      </c>
      <c r="I857" s="78">
        <v>36.335769999999997</v>
      </c>
      <c r="J857" s="18" t="s">
        <v>27</v>
      </c>
      <c r="K857" s="18" t="s">
        <v>27</v>
      </c>
      <c r="L857" s="18" t="s">
        <v>27</v>
      </c>
      <c r="M857" s="18" t="s">
        <v>27</v>
      </c>
      <c r="N857" s="18" t="s">
        <v>27</v>
      </c>
      <c r="O857" s="18" t="s">
        <v>27</v>
      </c>
      <c r="P857" s="18" t="s">
        <v>27</v>
      </c>
      <c r="Q857" s="18" t="s">
        <v>27</v>
      </c>
      <c r="R857" s="18" t="s">
        <v>27</v>
      </c>
      <c r="S857" s="18" t="s">
        <v>27</v>
      </c>
      <c r="T857" s="18" t="s">
        <v>27</v>
      </c>
      <c r="U857" s="18"/>
      <c r="V857" s="18"/>
      <c r="W857" s="18"/>
      <c r="X857" s="98"/>
      <c r="Y857" s="62"/>
      <c r="Z857" s="18"/>
      <c r="AA857" s="18"/>
      <c r="AB857" s="501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U857" s="53" t="s">
        <v>82</v>
      </c>
      <c r="AV857" s="209">
        <f>MIN(AV835:AV853)</f>
        <v>0.97022526715812263</v>
      </c>
      <c r="AW857" s="209">
        <f>MIN(AW835:AW853)</f>
        <v>0.97528673404338839</v>
      </c>
      <c r="AX857" s="62"/>
      <c r="AY857" s="62"/>
    </row>
    <row r="858" spans="1:51" ht="16" thickBot="1" x14ac:dyDescent="0.25">
      <c r="A858" s="137"/>
      <c r="B858" s="137"/>
      <c r="C858" s="107"/>
      <c r="D858" s="63"/>
      <c r="E858" s="338"/>
      <c r="F858" s="178"/>
      <c r="G858" s="178" t="s">
        <v>81</v>
      </c>
      <c r="H858" s="177">
        <v>63.75365</v>
      </c>
      <c r="I858" s="177">
        <v>36.987450000000003</v>
      </c>
      <c r="J858" s="97">
        <v>9.6397999999999998E-2</v>
      </c>
      <c r="K858" s="97" t="s">
        <v>27</v>
      </c>
      <c r="L858" s="97" t="s">
        <v>27</v>
      </c>
      <c r="M858" s="97" t="s">
        <v>27</v>
      </c>
      <c r="N858" s="97">
        <v>9.6442E-2</v>
      </c>
      <c r="O858" s="97">
        <v>0.36805700000000002</v>
      </c>
      <c r="P858" s="97" t="s">
        <v>27</v>
      </c>
      <c r="Q858" s="97">
        <v>0.21263899999999999</v>
      </c>
      <c r="R858" s="97" t="s">
        <v>27</v>
      </c>
      <c r="S858" s="97" t="s">
        <v>27</v>
      </c>
      <c r="T858" s="97" t="s">
        <v>27</v>
      </c>
      <c r="U858" s="97"/>
      <c r="V858" s="97"/>
      <c r="W858" s="97"/>
      <c r="X858" s="96"/>
      <c r="Y858" s="94"/>
      <c r="Z858" s="19"/>
      <c r="AA858" s="19"/>
      <c r="AB858" s="496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63"/>
      <c r="AU858" s="166" t="s">
        <v>81</v>
      </c>
      <c r="AV858" s="316">
        <f>MAX(AV835:AV853)</f>
        <v>0.99371065804377112</v>
      </c>
      <c r="AW858" s="316">
        <f>MAX(AW835:AW853)</f>
        <v>0.99371065804377112</v>
      </c>
      <c r="AX858" s="94"/>
      <c r="AY858" s="94"/>
    </row>
    <row r="859" spans="1:51" x14ac:dyDescent="0.2">
      <c r="A859" s="77"/>
      <c r="B859" s="77"/>
      <c r="C859" s="33"/>
      <c r="N859" s="9"/>
      <c r="U859" s="9"/>
      <c r="V859" s="9"/>
      <c r="W859" s="9"/>
      <c r="Y859" s="85"/>
      <c r="Z859" s="9"/>
      <c r="AA859" s="9"/>
      <c r="AB859" s="501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X859" s="18"/>
      <c r="AY859" s="18"/>
    </row>
    <row r="860" spans="1:51" x14ac:dyDescent="0.2">
      <c r="A860" s="159" t="s">
        <v>450</v>
      </c>
      <c r="B860" s="159"/>
      <c r="C860" s="158"/>
      <c r="D860" s="71"/>
      <c r="E860" s="71"/>
      <c r="F860" s="71"/>
      <c r="G860" s="71"/>
      <c r="H860" s="130"/>
      <c r="I860" s="13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517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91"/>
      <c r="AW860" s="91"/>
      <c r="AX860" s="35"/>
      <c r="AY860" s="35"/>
    </row>
    <row r="861" spans="1:51" s="242" customFormat="1" x14ac:dyDescent="0.2">
      <c r="A861" s="51" t="s">
        <v>444</v>
      </c>
      <c r="B861" s="292" t="s">
        <v>459</v>
      </c>
      <c r="C861" s="294" t="s">
        <v>148</v>
      </c>
      <c r="D861" s="294" t="s">
        <v>452</v>
      </c>
      <c r="E861" s="294" t="s">
        <v>35</v>
      </c>
      <c r="F861" s="294" t="s">
        <v>159</v>
      </c>
      <c r="G861" s="294">
        <v>190</v>
      </c>
      <c r="H861" s="295">
        <v>53.033569999999997</v>
      </c>
      <c r="I861" s="296">
        <v>33.789470000000001</v>
      </c>
      <c r="J861" s="297">
        <v>0.40706399999999998</v>
      </c>
      <c r="K861" s="298" t="s">
        <v>27</v>
      </c>
      <c r="L861" s="298" t="s">
        <v>27</v>
      </c>
      <c r="M861" s="298" t="s">
        <v>27</v>
      </c>
      <c r="N861" s="298">
        <v>7.1959999999999996E-2</v>
      </c>
      <c r="O861" s="298">
        <v>10.639379999999999</v>
      </c>
      <c r="P861" s="298">
        <v>0.20669199999999999</v>
      </c>
      <c r="Q861" s="298">
        <v>4.0760999999999999E-2</v>
      </c>
      <c r="R861" s="298" t="s">
        <v>27</v>
      </c>
      <c r="S861" s="298">
        <v>5.6240999999999999E-2</v>
      </c>
      <c r="T861" s="298" t="s">
        <v>27</v>
      </c>
      <c r="U861" s="293"/>
      <c r="V861" s="293"/>
      <c r="W861" s="293"/>
      <c r="X861" s="298">
        <v>98.245138000000011</v>
      </c>
      <c r="Y861" s="293"/>
      <c r="Z861" s="20" t="s">
        <v>85</v>
      </c>
      <c r="AA861" s="293"/>
      <c r="AB861" s="518"/>
      <c r="AC861" s="298">
        <v>43.01817878529333</v>
      </c>
      <c r="AD861" s="298">
        <v>47.74378664482407</v>
      </c>
      <c r="AE861" s="298">
        <v>0.65658231967011327</v>
      </c>
      <c r="AF861" s="298" t="s">
        <v>27</v>
      </c>
      <c r="AG861" s="298" t="s">
        <v>27</v>
      </c>
      <c r="AH861" s="298" t="s">
        <v>27</v>
      </c>
      <c r="AI861" s="298">
        <v>8.1333706870020936E-2</v>
      </c>
      <c r="AJ861" s="298">
        <v>8.2113110709557642</v>
      </c>
      <c r="AK861" s="298">
        <v>0.1588731734423704</v>
      </c>
      <c r="AL861" s="298">
        <v>3.5510722803281256E-2</v>
      </c>
      <c r="AM861" s="298" t="s">
        <v>27</v>
      </c>
      <c r="AN861" s="298">
        <v>9.4423576141038745E-2</v>
      </c>
      <c r="AO861" s="298" t="s">
        <v>27</v>
      </c>
      <c r="AP861" s="293"/>
      <c r="AQ861" s="293"/>
      <c r="AR861" s="298">
        <v>99.999999999999986</v>
      </c>
      <c r="AS861" s="298"/>
      <c r="AT861" s="20" t="s">
        <v>131</v>
      </c>
      <c r="AU861" s="95" t="str">
        <f t="shared" ref="AU861:AU867" si="94">Z861</f>
        <v>po</v>
      </c>
      <c r="AV861" s="291">
        <v>0.90102151103586492</v>
      </c>
      <c r="AW861" s="195">
        <f t="shared" ref="AW861:AW867" si="95">SUM(AC861,AJ861,AK861,AL861,AO861,AG861)/AD861</f>
        <v>1.0770799169124898</v>
      </c>
      <c r="AX861" s="299"/>
      <c r="AY861" s="300"/>
    </row>
    <row r="862" spans="1:51" s="244" customFormat="1" x14ac:dyDescent="0.2">
      <c r="A862" s="24" t="s">
        <v>444</v>
      </c>
      <c r="B862" s="273" t="s">
        <v>459</v>
      </c>
      <c r="C862" s="235" t="s">
        <v>148</v>
      </c>
      <c r="D862" s="235" t="s">
        <v>452</v>
      </c>
      <c r="E862" s="235" t="s">
        <v>32</v>
      </c>
      <c r="F862" s="235" t="s">
        <v>149</v>
      </c>
      <c r="G862" s="235">
        <v>161</v>
      </c>
      <c r="H862" s="236">
        <v>61.419510000000002</v>
      </c>
      <c r="I862" s="237">
        <v>36.294849999999997</v>
      </c>
      <c r="J862" s="239">
        <v>0.14685200000000001</v>
      </c>
      <c r="K862" s="239" t="s">
        <v>27</v>
      </c>
      <c r="L862" s="239" t="s">
        <v>27</v>
      </c>
      <c r="M862" s="239" t="s">
        <v>27</v>
      </c>
      <c r="N862" s="239">
        <v>4.9301999999999999E-2</v>
      </c>
      <c r="O862" s="239">
        <v>1.114325</v>
      </c>
      <c r="P862" s="239" t="s">
        <v>27</v>
      </c>
      <c r="Q862" s="239">
        <v>6.3745999999999997E-2</v>
      </c>
      <c r="R862" s="239" t="s">
        <v>27</v>
      </c>
      <c r="S862" s="239" t="s">
        <v>27</v>
      </c>
      <c r="T862" s="239" t="s">
        <v>27</v>
      </c>
      <c r="X862" s="239">
        <v>99.088584999999981</v>
      </c>
      <c r="Z862" s="18" t="s">
        <v>85</v>
      </c>
      <c r="AB862" s="519"/>
      <c r="AC862" s="239">
        <v>48.694417145974079</v>
      </c>
      <c r="AD862" s="239">
        <v>50.124742450823909</v>
      </c>
      <c r="AE862" s="239">
        <v>0.23151440644712398</v>
      </c>
      <c r="AF862" s="239" t="s">
        <v>27</v>
      </c>
      <c r="AG862" s="239" t="s">
        <v>27</v>
      </c>
      <c r="AH862" s="239" t="s">
        <v>27</v>
      </c>
      <c r="AI862" s="239">
        <v>5.4464762753020923E-2</v>
      </c>
      <c r="AJ862" s="239">
        <v>0.84058130288513477</v>
      </c>
      <c r="AK862" s="239" t="s">
        <v>27</v>
      </c>
      <c r="AL862" s="239">
        <v>5.4279931116730164E-2</v>
      </c>
      <c r="AM862" s="239" t="s">
        <v>27</v>
      </c>
      <c r="AN862" s="239" t="s">
        <v>27</v>
      </c>
      <c r="AO862" s="239" t="s">
        <v>27</v>
      </c>
      <c r="AR862" s="239">
        <v>99.999999999999986</v>
      </c>
      <c r="AS862" s="239"/>
      <c r="AT862" s="18" t="s">
        <v>131</v>
      </c>
      <c r="AU862" s="62" t="str">
        <f t="shared" si="94"/>
        <v>po</v>
      </c>
      <c r="AV862" s="234">
        <v>0.97146468520505447</v>
      </c>
      <c r="AW862" s="86">
        <f t="shared" si="95"/>
        <v>0.9893173701316611</v>
      </c>
      <c r="AX862" s="274"/>
      <c r="AY862" s="263"/>
    </row>
    <row r="863" spans="1:51" s="244" customFormat="1" x14ac:dyDescent="0.2">
      <c r="A863" s="24" t="s">
        <v>444</v>
      </c>
      <c r="B863" s="273" t="s">
        <v>459</v>
      </c>
      <c r="C863" s="243" t="s">
        <v>148</v>
      </c>
      <c r="D863" s="235" t="s">
        <v>452</v>
      </c>
      <c r="E863" s="245" t="s">
        <v>32</v>
      </c>
      <c r="F863" s="245" t="s">
        <v>149</v>
      </c>
      <c r="G863" s="245" t="s">
        <v>255</v>
      </c>
      <c r="H863" s="246">
        <v>50.868049999999997</v>
      </c>
      <c r="I863" s="247">
        <v>32.783140000000003</v>
      </c>
      <c r="J863" s="243">
        <v>0.20923800000000001</v>
      </c>
      <c r="K863" s="243" t="s">
        <v>27</v>
      </c>
      <c r="L863" s="243" t="s">
        <v>27</v>
      </c>
      <c r="M863" s="243" t="s">
        <v>27</v>
      </c>
      <c r="N863" s="243">
        <v>3.9059999999999997E-2</v>
      </c>
      <c r="O863" s="243">
        <v>15.28745</v>
      </c>
      <c r="P863" s="243">
        <v>0.51622100000000004</v>
      </c>
      <c r="Q863" s="243">
        <v>4.6679999999999999E-2</v>
      </c>
      <c r="R863" s="243" t="s">
        <v>27</v>
      </c>
      <c r="S863" s="243" t="s">
        <v>27</v>
      </c>
      <c r="T863" s="243">
        <v>0.17943100000000001</v>
      </c>
      <c r="X863" s="243">
        <v>99.929269999999988</v>
      </c>
      <c r="Z863" s="18" t="s">
        <v>85</v>
      </c>
      <c r="AB863" s="519"/>
      <c r="AC863" s="243">
        <v>41.126266220086137</v>
      </c>
      <c r="AD863" s="243">
        <v>46.169913948543027</v>
      </c>
      <c r="AE863" s="243">
        <v>0.33638768188235013</v>
      </c>
      <c r="AF863" s="243" t="s">
        <v>27</v>
      </c>
      <c r="AG863" s="243" t="s">
        <v>27</v>
      </c>
      <c r="AH863" s="243" t="s">
        <v>27</v>
      </c>
      <c r="AI863" s="243">
        <v>4.4003243150718678E-2</v>
      </c>
      <c r="AJ863" s="243">
        <v>11.75991735748986</v>
      </c>
      <c r="AK863" s="243">
        <v>0.39549009079292552</v>
      </c>
      <c r="AL863" s="243">
        <v>4.0533916200447974E-2</v>
      </c>
      <c r="AM863" s="243" t="s">
        <v>27</v>
      </c>
      <c r="AN863" s="243" t="s">
        <v>27</v>
      </c>
      <c r="AO863" s="243">
        <v>0.1274875418545505</v>
      </c>
      <c r="AR863" s="243">
        <v>100</v>
      </c>
      <c r="AS863" s="243"/>
      <c r="AT863" s="18" t="s">
        <v>131</v>
      </c>
      <c r="AU863" s="62" t="str">
        <f t="shared" si="94"/>
        <v>po</v>
      </c>
      <c r="AV863" s="234">
        <v>0.89075899656044188</v>
      </c>
      <c r="AW863" s="86">
        <f t="shared" si="95"/>
        <v>1.1576737003667432</v>
      </c>
      <c r="AX863" s="274"/>
      <c r="AY863" s="263"/>
    </row>
    <row r="864" spans="1:51" s="242" customFormat="1" x14ac:dyDescent="0.2">
      <c r="A864" s="24" t="s">
        <v>444</v>
      </c>
      <c r="B864" s="273" t="s">
        <v>459</v>
      </c>
      <c r="C864" s="235" t="s">
        <v>148</v>
      </c>
      <c r="D864" s="235" t="s">
        <v>452</v>
      </c>
      <c r="E864" s="235" t="s">
        <v>32</v>
      </c>
      <c r="F864" s="235" t="s">
        <v>149</v>
      </c>
      <c r="G864" s="235">
        <v>166</v>
      </c>
      <c r="H864" s="236">
        <v>53.204360000000001</v>
      </c>
      <c r="I864" s="237">
        <v>34.000320000000002</v>
      </c>
      <c r="J864" s="239">
        <v>7.5097999999999998E-2</v>
      </c>
      <c r="K864" s="239" t="s">
        <v>27</v>
      </c>
      <c r="L864" s="239" t="s">
        <v>27</v>
      </c>
      <c r="M864" s="239" t="s">
        <v>27</v>
      </c>
      <c r="N864" s="239">
        <v>2.6424E-2</v>
      </c>
      <c r="O864" s="239">
        <v>11.8004</v>
      </c>
      <c r="P864" s="239">
        <v>0.32059300000000002</v>
      </c>
      <c r="Q864" s="239" t="s">
        <v>27</v>
      </c>
      <c r="R864" s="239" t="s">
        <v>27</v>
      </c>
      <c r="S864" s="239" t="s">
        <v>27</v>
      </c>
      <c r="T864" s="239" t="s">
        <v>27</v>
      </c>
      <c r="X864" s="239">
        <v>99.427194999999998</v>
      </c>
      <c r="Z864" s="18" t="s">
        <v>85</v>
      </c>
      <c r="AB864" s="520"/>
      <c r="AC864" s="239">
        <v>42.855349180098628</v>
      </c>
      <c r="AD864" s="239">
        <v>47.706234971086921</v>
      </c>
      <c r="AE864" s="239">
        <v>0.12028501221514555</v>
      </c>
      <c r="AF864" s="239" t="s">
        <v>27</v>
      </c>
      <c r="AG864" s="239" t="s">
        <v>27</v>
      </c>
      <c r="AH864" s="239" t="s">
        <v>27</v>
      </c>
      <c r="AI864" s="239">
        <v>2.9657506185967634E-2</v>
      </c>
      <c r="AJ864" s="239">
        <v>9.0437712870635671</v>
      </c>
      <c r="AK864" s="239">
        <v>0.24470204334976201</v>
      </c>
      <c r="AL864" s="239" t="s">
        <v>27</v>
      </c>
      <c r="AM864" s="239" t="s">
        <v>27</v>
      </c>
      <c r="AN864" s="239" t="s">
        <v>27</v>
      </c>
      <c r="AO864" s="239" t="s">
        <v>27</v>
      </c>
      <c r="AR864" s="239">
        <v>99.999999999999986</v>
      </c>
      <c r="AS864" s="239"/>
      <c r="AT864" s="18" t="s">
        <v>131</v>
      </c>
      <c r="AU864" s="62" t="str">
        <f t="shared" si="94"/>
        <v>po</v>
      </c>
      <c r="AV864" s="234">
        <v>0.89831757224337139</v>
      </c>
      <c r="AW864" s="86">
        <f t="shared" si="95"/>
        <v>1.0930190265929496</v>
      </c>
      <c r="AX864" s="274"/>
      <c r="AY864" s="263"/>
    </row>
    <row r="865" spans="1:51" s="242" customFormat="1" x14ac:dyDescent="0.2">
      <c r="A865" s="24" t="s">
        <v>444</v>
      </c>
      <c r="B865" s="273" t="s">
        <v>459</v>
      </c>
      <c r="C865" s="235" t="s">
        <v>148</v>
      </c>
      <c r="D865" s="235" t="s">
        <v>452</v>
      </c>
      <c r="E865" s="235" t="s">
        <v>32</v>
      </c>
      <c r="F865" s="235" t="s">
        <v>149</v>
      </c>
      <c r="G865" s="235">
        <v>168</v>
      </c>
      <c r="H865" s="236">
        <v>50.215960000000003</v>
      </c>
      <c r="I865" s="237">
        <v>34.26296</v>
      </c>
      <c r="J865" s="239">
        <v>5.2103999999999998E-2</v>
      </c>
      <c r="K865" s="239" t="s">
        <v>27</v>
      </c>
      <c r="L865" s="239" t="s">
        <v>27</v>
      </c>
      <c r="M865" s="239" t="s">
        <v>27</v>
      </c>
      <c r="N865" s="239">
        <v>3.6569999999999998E-2</v>
      </c>
      <c r="O865" s="239">
        <v>13.251810000000001</v>
      </c>
      <c r="P865" s="239">
        <v>0.373531</v>
      </c>
      <c r="Q865" s="239">
        <v>8.4136000000000002E-2</v>
      </c>
      <c r="R865" s="239" t="s">
        <v>27</v>
      </c>
      <c r="S865" s="239" t="s">
        <v>27</v>
      </c>
      <c r="T865" s="239">
        <v>0.148924</v>
      </c>
      <c r="X865" s="239">
        <v>98.425995</v>
      </c>
      <c r="Z865" s="18" t="s">
        <v>85</v>
      </c>
      <c r="AB865" s="520"/>
      <c r="AC865" s="239">
        <v>40.746941936832194</v>
      </c>
      <c r="AD865" s="239">
        <v>48.42977526664442</v>
      </c>
      <c r="AE865" s="239">
        <v>8.4071664674328153E-2</v>
      </c>
      <c r="AF865" s="239" t="s">
        <v>27</v>
      </c>
      <c r="AG865" s="239" t="s">
        <v>27</v>
      </c>
      <c r="AH865" s="239" t="s">
        <v>27</v>
      </c>
      <c r="AI865" s="239">
        <v>4.1348186398685177E-2</v>
      </c>
      <c r="AJ865" s="239">
        <v>10.231127064647429</v>
      </c>
      <c r="AK865" s="239">
        <v>0.28721402751158781</v>
      </c>
      <c r="AL865" s="239">
        <v>7.3324420038070118E-2</v>
      </c>
      <c r="AM865" s="239" t="s">
        <v>27</v>
      </c>
      <c r="AN865" s="239" t="s">
        <v>27</v>
      </c>
      <c r="AO865" s="239">
        <v>0.10619743325328876</v>
      </c>
      <c r="AR865" s="239">
        <v>99.999999999999986</v>
      </c>
      <c r="AS865" s="239"/>
      <c r="AT865" s="18" t="s">
        <v>131</v>
      </c>
      <c r="AU865" s="62" t="str">
        <f t="shared" si="94"/>
        <v>po</v>
      </c>
      <c r="AV865" s="234">
        <v>0.84136136730942646</v>
      </c>
      <c r="AW865" s="86">
        <f t="shared" si="95"/>
        <v>1.0622557011474452</v>
      </c>
      <c r="AX865" s="274"/>
      <c r="AY865" s="263"/>
    </row>
    <row r="866" spans="1:51" s="242" customFormat="1" x14ac:dyDescent="0.2">
      <c r="A866" s="248" t="s">
        <v>180</v>
      </c>
      <c r="B866" s="248" t="s">
        <v>453</v>
      </c>
      <c r="C866" s="248" t="s">
        <v>148</v>
      </c>
      <c r="D866" s="235" t="s">
        <v>452</v>
      </c>
      <c r="E866" s="248" t="s">
        <v>32</v>
      </c>
      <c r="F866" s="248" t="s">
        <v>149</v>
      </c>
      <c r="G866" s="248">
        <v>25</v>
      </c>
      <c r="H866" s="249">
        <v>51.250799999999998</v>
      </c>
      <c r="I866" s="250">
        <v>34.057400000000001</v>
      </c>
      <c r="J866" s="251" t="s">
        <v>27</v>
      </c>
      <c r="K866" s="251">
        <v>5.1464999999999997E-2</v>
      </c>
      <c r="L866" s="251" t="s">
        <v>73</v>
      </c>
      <c r="M866" s="251" t="s">
        <v>73</v>
      </c>
      <c r="N866" s="248" t="s">
        <v>73</v>
      </c>
      <c r="O866" s="251">
        <v>15.2498</v>
      </c>
      <c r="P866" s="251">
        <v>0.22897000000000001</v>
      </c>
      <c r="Q866" s="251">
        <v>0.213171</v>
      </c>
      <c r="R866" s="251" t="s">
        <v>73</v>
      </c>
      <c r="S866" s="251" t="s">
        <v>27</v>
      </c>
      <c r="T866" s="251">
        <v>9.8494999999999999E-2</v>
      </c>
      <c r="X866" s="251">
        <v>101.15010100000001</v>
      </c>
      <c r="Z866" s="18" t="s">
        <v>85</v>
      </c>
      <c r="AB866" s="520"/>
      <c r="AC866" s="239">
        <v>40.768455252928895</v>
      </c>
      <c r="AD866" s="239">
        <v>47.192112775276406</v>
      </c>
      <c r="AE866" s="239" t="s">
        <v>27</v>
      </c>
      <c r="AF866" s="239">
        <v>7.3813637380870323E-2</v>
      </c>
      <c r="AG866" s="239" t="s">
        <v>27</v>
      </c>
      <c r="AH866" s="239" t="s">
        <v>27</v>
      </c>
      <c r="AI866" s="239" t="s">
        <v>27</v>
      </c>
      <c r="AJ866" s="239">
        <v>11.542045506427229</v>
      </c>
      <c r="AK866" s="239">
        <v>0.17259489140750117</v>
      </c>
      <c r="AL866" s="239">
        <v>0.1821231924888824</v>
      </c>
      <c r="AM866" s="239" t="s">
        <v>27</v>
      </c>
      <c r="AN866" s="239" t="s">
        <v>27</v>
      </c>
      <c r="AO866" s="239">
        <v>6.8854744090222131E-2</v>
      </c>
      <c r="AR866" s="239">
        <v>100</v>
      </c>
      <c r="AS866" s="239"/>
      <c r="AT866" s="18" t="s">
        <v>131</v>
      </c>
      <c r="AU866" s="62" t="str">
        <f t="shared" si="94"/>
        <v>po</v>
      </c>
      <c r="AV866" s="234">
        <v>0.86388281548367507</v>
      </c>
      <c r="AW866" s="86">
        <f t="shared" si="95"/>
        <v>1.1174340474743423</v>
      </c>
      <c r="AX866" s="274"/>
      <c r="AY866" s="263"/>
    </row>
    <row r="867" spans="1:51" s="242" customFormat="1" x14ac:dyDescent="0.2">
      <c r="A867" s="24" t="s">
        <v>444</v>
      </c>
      <c r="B867" s="273" t="s">
        <v>459</v>
      </c>
      <c r="C867" s="235" t="s">
        <v>148</v>
      </c>
      <c r="D867" s="235" t="s">
        <v>452</v>
      </c>
      <c r="E867" s="235" t="s">
        <v>32</v>
      </c>
      <c r="F867" s="235" t="s">
        <v>149</v>
      </c>
      <c r="G867" s="235">
        <v>160</v>
      </c>
      <c r="H867" s="236">
        <v>49.283250000000002</v>
      </c>
      <c r="I867" s="237">
        <v>34.161059999999999</v>
      </c>
      <c r="J867" s="239">
        <v>4.9522999999999998E-2</v>
      </c>
      <c r="K867" s="239" t="s">
        <v>27</v>
      </c>
      <c r="L867" s="239" t="s">
        <v>27</v>
      </c>
      <c r="M867" s="239" t="s">
        <v>27</v>
      </c>
      <c r="N867" s="239">
        <v>4.7775999999999999E-2</v>
      </c>
      <c r="O867" s="239">
        <v>15.370839999999999</v>
      </c>
      <c r="P867" s="239">
        <v>0.459289</v>
      </c>
      <c r="Q867" s="239">
        <v>6.9210999999999995E-2</v>
      </c>
      <c r="R867" s="239" t="s">
        <v>27</v>
      </c>
      <c r="S867" s="239" t="s">
        <v>27</v>
      </c>
      <c r="T867" s="239">
        <v>0.13090599999999999</v>
      </c>
      <c r="X867" s="239">
        <v>99.571854999999985</v>
      </c>
      <c r="Z867" s="18" t="s">
        <v>85</v>
      </c>
      <c r="AB867" s="520"/>
      <c r="AC867" s="239">
        <v>39.679130858894638</v>
      </c>
      <c r="AD867" s="239">
        <v>47.910253947422291</v>
      </c>
      <c r="AE867" s="239">
        <v>7.9285740605745017E-2</v>
      </c>
      <c r="AF867" s="239" t="s">
        <v>27</v>
      </c>
      <c r="AG867" s="239" t="s">
        <v>27</v>
      </c>
      <c r="AH867" s="239" t="s">
        <v>27</v>
      </c>
      <c r="AI867" s="239">
        <v>5.3598279769584291E-2</v>
      </c>
      <c r="AJ867" s="239">
        <v>11.77485153423603</v>
      </c>
      <c r="AK867" s="239">
        <v>0.35040847444567236</v>
      </c>
      <c r="AL867" s="239">
        <v>5.9848250576646354E-2</v>
      </c>
      <c r="AM867" s="239" t="s">
        <v>27</v>
      </c>
      <c r="AN867" s="239" t="s">
        <v>27</v>
      </c>
      <c r="AO867" s="239">
        <v>9.2622914049379959E-2</v>
      </c>
      <c r="AR867" s="239">
        <v>100</v>
      </c>
      <c r="AS867" s="239"/>
      <c r="AT867" s="18" t="s">
        <v>131</v>
      </c>
      <c r="AU867" s="62" t="str">
        <f t="shared" si="94"/>
        <v>po</v>
      </c>
      <c r="AV867" s="234">
        <v>0.82819704738863087</v>
      </c>
      <c r="AW867" s="86">
        <f t="shared" si="95"/>
        <v>1.0844622549740794</v>
      </c>
      <c r="AX867" s="274"/>
      <c r="AY867" s="263"/>
    </row>
    <row r="868" spans="1:51" s="241" customFormat="1" x14ac:dyDescent="0.2">
      <c r="A868" s="248"/>
      <c r="B868" s="248"/>
      <c r="C868" s="248"/>
      <c r="D868" s="248"/>
      <c r="E868" s="248"/>
      <c r="F868" s="248"/>
      <c r="G868" s="248"/>
      <c r="H868" s="249"/>
      <c r="I868" s="250"/>
      <c r="J868" s="251"/>
      <c r="K868" s="251"/>
      <c r="L868" s="251"/>
      <c r="M868" s="251"/>
      <c r="N868" s="248"/>
      <c r="O868" s="251"/>
      <c r="P868" s="251"/>
      <c r="Q868" s="251"/>
      <c r="R868" s="251"/>
      <c r="S868" s="251"/>
      <c r="T868" s="251"/>
      <c r="X868" s="251"/>
      <c r="Z868" s="251"/>
      <c r="AB868" s="521"/>
      <c r="AC868" s="239"/>
      <c r="AD868" s="239"/>
      <c r="AE868" s="239"/>
      <c r="AF868" s="239"/>
      <c r="AG868" s="239"/>
      <c r="AH868" s="239"/>
      <c r="AI868" s="239"/>
      <c r="AJ868" s="239"/>
      <c r="AK868" s="239"/>
      <c r="AL868" s="239"/>
      <c r="AM868" s="239"/>
      <c r="AN868" s="239"/>
      <c r="AO868" s="239"/>
      <c r="AR868" s="239"/>
      <c r="AS868" s="239"/>
      <c r="AT868" s="252"/>
      <c r="AU868" s="239"/>
      <c r="AV868" s="234"/>
      <c r="AW868" s="234"/>
      <c r="AX868" s="263"/>
      <c r="AY868" s="263"/>
    </row>
    <row r="869" spans="1:51" s="244" customFormat="1" x14ac:dyDescent="0.2">
      <c r="A869" s="248" t="s">
        <v>180</v>
      </c>
      <c r="B869" s="33" t="s">
        <v>604</v>
      </c>
      <c r="C869" s="248" t="s">
        <v>148</v>
      </c>
      <c r="D869" s="235" t="s">
        <v>452</v>
      </c>
      <c r="E869" s="248" t="s">
        <v>42</v>
      </c>
      <c r="F869" s="248" t="s">
        <v>151</v>
      </c>
      <c r="G869" s="248">
        <v>61</v>
      </c>
      <c r="H869" s="249">
        <v>62.795499999999997</v>
      </c>
      <c r="I869" s="250">
        <v>37.1462</v>
      </c>
      <c r="J869" s="251" t="s">
        <v>27</v>
      </c>
      <c r="K869" s="251" t="s">
        <v>27</v>
      </c>
      <c r="L869" s="251" t="s">
        <v>73</v>
      </c>
      <c r="M869" s="251" t="s">
        <v>73</v>
      </c>
      <c r="N869" s="248" t="s">
        <v>73</v>
      </c>
      <c r="O869" s="251">
        <v>0.14583599999999999</v>
      </c>
      <c r="P869" s="251" t="s">
        <v>27</v>
      </c>
      <c r="Q869" s="251" t="s">
        <v>27</v>
      </c>
      <c r="R869" s="251" t="s">
        <v>73</v>
      </c>
      <c r="S869" s="251" t="s">
        <v>27</v>
      </c>
      <c r="T869" s="251" t="s">
        <v>27</v>
      </c>
      <c r="X869" s="251">
        <v>100.087536</v>
      </c>
      <c r="Z869" s="18" t="s">
        <v>85</v>
      </c>
      <c r="AB869" s="519"/>
      <c r="AC869" s="239">
        <v>49.197013199284903</v>
      </c>
      <c r="AD869" s="239">
        <v>50.694276678141804</v>
      </c>
      <c r="AE869" s="239" t="s">
        <v>27</v>
      </c>
      <c r="AF869" s="239" t="s">
        <v>27</v>
      </c>
      <c r="AG869" s="239" t="s">
        <v>27</v>
      </c>
      <c r="AH869" s="239" t="s">
        <v>27</v>
      </c>
      <c r="AI869" s="239" t="s">
        <v>27</v>
      </c>
      <c r="AJ869" s="239">
        <v>0.10871012257329674</v>
      </c>
      <c r="AK869" s="239" t="s">
        <v>27</v>
      </c>
      <c r="AL869" s="239" t="s">
        <v>27</v>
      </c>
      <c r="AM869" s="239" t="s">
        <v>27</v>
      </c>
      <c r="AN869" s="239" t="s">
        <v>27</v>
      </c>
      <c r="AO869" s="239" t="s">
        <v>27</v>
      </c>
      <c r="AR869" s="239">
        <v>100.00000000000001</v>
      </c>
      <c r="AS869" s="239"/>
      <c r="AT869" s="53" t="s">
        <v>134</v>
      </c>
      <c r="AU869" s="53" t="str">
        <f t="shared" ref="AU869:AU901" si="96">Z869</f>
        <v>po</v>
      </c>
      <c r="AV869" s="234">
        <v>0.9704648418526014</v>
      </c>
      <c r="AW869" s="86">
        <f t="shared" ref="AW869:AW901" si="97">SUM(AC869,AJ869,AK869,AL869,AO869,AG869)/AD869</f>
        <v>0.97260926780552504</v>
      </c>
      <c r="AX869" s="274"/>
      <c r="AY869" s="263"/>
    </row>
    <row r="870" spans="1:51" s="244" customFormat="1" x14ac:dyDescent="0.2">
      <c r="A870" s="248" t="s">
        <v>180</v>
      </c>
      <c r="B870" s="33" t="s">
        <v>604</v>
      </c>
      <c r="C870" s="248" t="s">
        <v>148</v>
      </c>
      <c r="D870" s="235" t="s">
        <v>452</v>
      </c>
      <c r="E870" s="248" t="s">
        <v>183</v>
      </c>
      <c r="F870" s="248" t="s">
        <v>203</v>
      </c>
      <c r="G870" s="248">
        <v>75</v>
      </c>
      <c r="H870" s="249">
        <v>63.063200000000002</v>
      </c>
      <c r="I870" s="250">
        <v>37.247900000000001</v>
      </c>
      <c r="J870" s="251" t="s">
        <v>27</v>
      </c>
      <c r="K870" s="251" t="s">
        <v>27</v>
      </c>
      <c r="L870" s="251" t="s">
        <v>73</v>
      </c>
      <c r="M870" s="251" t="s">
        <v>73</v>
      </c>
      <c r="N870" s="248" t="s">
        <v>73</v>
      </c>
      <c r="O870" s="251">
        <v>0.13211500000000001</v>
      </c>
      <c r="P870" s="251" t="s">
        <v>27</v>
      </c>
      <c r="Q870" s="251">
        <v>4.8891999999999998E-2</v>
      </c>
      <c r="R870" s="251" t="s">
        <v>73</v>
      </c>
      <c r="S870" s="251" t="s">
        <v>27</v>
      </c>
      <c r="T870" s="251" t="s">
        <v>27</v>
      </c>
      <c r="X870" s="251">
        <v>100.492107</v>
      </c>
      <c r="Z870" s="18" t="s">
        <v>85</v>
      </c>
      <c r="AB870" s="519"/>
      <c r="AC870" s="239">
        <v>49.219985321796017</v>
      </c>
      <c r="AD870" s="239">
        <v>50.640920591437975</v>
      </c>
      <c r="AE870" s="239" t="s">
        <v>27</v>
      </c>
      <c r="AF870" s="239" t="s">
        <v>27</v>
      </c>
      <c r="AG870" s="239" t="s">
        <v>27</v>
      </c>
      <c r="AH870" s="239" t="s">
        <v>27</v>
      </c>
      <c r="AI870" s="239" t="s">
        <v>27</v>
      </c>
      <c r="AJ870" s="239">
        <v>9.810985454600471E-2</v>
      </c>
      <c r="AK870" s="239" t="s">
        <v>27</v>
      </c>
      <c r="AL870" s="239">
        <v>4.0984232219993741E-2</v>
      </c>
      <c r="AM870" s="239" t="s">
        <v>27</v>
      </c>
      <c r="AN870" s="239" t="s">
        <v>27</v>
      </c>
      <c r="AO870" s="239" t="s">
        <v>27</v>
      </c>
      <c r="AR870" s="239">
        <v>100</v>
      </c>
      <c r="AS870" s="239"/>
      <c r="AT870" s="53" t="s">
        <v>134</v>
      </c>
      <c r="AU870" s="53" t="str">
        <f t="shared" si="96"/>
        <v>po</v>
      </c>
      <c r="AV870" s="234">
        <v>0.97194096684959952</v>
      </c>
      <c r="AW870" s="86">
        <f t="shared" si="97"/>
        <v>0.97468764058975876</v>
      </c>
      <c r="AX870" s="274"/>
      <c r="AY870" s="263"/>
    </row>
    <row r="871" spans="1:51" s="244" customFormat="1" x14ac:dyDescent="0.2">
      <c r="A871" s="24" t="s">
        <v>444</v>
      </c>
      <c r="B871" s="273" t="s">
        <v>605</v>
      </c>
      <c r="C871" s="235" t="s">
        <v>148</v>
      </c>
      <c r="D871" s="235" t="s">
        <v>452</v>
      </c>
      <c r="E871" s="235" t="s">
        <v>32</v>
      </c>
      <c r="F871" s="235" t="s">
        <v>149</v>
      </c>
      <c r="G871" s="235">
        <v>165</v>
      </c>
      <c r="H871" s="236">
        <v>62.401629999999997</v>
      </c>
      <c r="I871" s="237">
        <v>36.842910000000003</v>
      </c>
      <c r="J871" s="239">
        <v>0.12953100000000001</v>
      </c>
      <c r="K871" s="239" t="s">
        <v>27</v>
      </c>
      <c r="L871" s="239" t="s">
        <v>27</v>
      </c>
      <c r="M871" s="239" t="s">
        <v>27</v>
      </c>
      <c r="N871" s="239">
        <v>3.9545999999999998E-2</v>
      </c>
      <c r="O871" s="239">
        <v>0.38495400000000002</v>
      </c>
      <c r="P871" s="239" t="s">
        <v>27</v>
      </c>
      <c r="Q871" s="239">
        <v>7.6050000000000006E-2</v>
      </c>
      <c r="R871" s="239" t="s">
        <v>27</v>
      </c>
      <c r="S871" s="239" t="s">
        <v>27</v>
      </c>
      <c r="T871" s="239" t="s">
        <v>27</v>
      </c>
      <c r="X871" s="239">
        <v>99.874620999999991</v>
      </c>
      <c r="Z871" s="18" t="s">
        <v>85</v>
      </c>
      <c r="AB871" s="519"/>
      <c r="AC871" s="239">
        <v>49.00373324145226</v>
      </c>
      <c r="AD871" s="239">
        <v>50.398949232058207</v>
      </c>
      <c r="AE871" s="239">
        <v>0.20227037621947633</v>
      </c>
      <c r="AF871" s="239" t="s">
        <v>27</v>
      </c>
      <c r="AG871" s="239" t="s">
        <v>27</v>
      </c>
      <c r="AH871" s="239" t="s">
        <v>27</v>
      </c>
      <c r="AI871" s="239">
        <v>4.3272705528482801E-2</v>
      </c>
      <c r="AJ871" s="239">
        <v>0.28763193094022016</v>
      </c>
      <c r="AK871" s="239" t="s">
        <v>27</v>
      </c>
      <c r="AL871" s="239">
        <v>6.414251380135072E-2</v>
      </c>
      <c r="AM871" s="239" t="s">
        <v>27</v>
      </c>
      <c r="AN871" s="239" t="s">
        <v>27</v>
      </c>
      <c r="AO871" s="239" t="s">
        <v>27</v>
      </c>
      <c r="AR871" s="239">
        <v>100</v>
      </c>
      <c r="AS871" s="239"/>
      <c r="AT871" s="53" t="s">
        <v>134</v>
      </c>
      <c r="AU871" s="53" t="str">
        <f t="shared" si="96"/>
        <v>po</v>
      </c>
      <c r="AV871" s="234">
        <v>0.97231656588351123</v>
      </c>
      <c r="AW871" s="86">
        <f t="shared" si="97"/>
        <v>0.97929636308368406</v>
      </c>
      <c r="AX871" s="274"/>
      <c r="AY871" s="263"/>
    </row>
    <row r="872" spans="1:51" s="241" customFormat="1" x14ac:dyDescent="0.2">
      <c r="A872" s="248" t="s">
        <v>180</v>
      </c>
      <c r="B872" s="33" t="s">
        <v>604</v>
      </c>
      <c r="C872" s="248" t="s">
        <v>148</v>
      </c>
      <c r="D872" s="235" t="s">
        <v>452</v>
      </c>
      <c r="E872" s="248" t="s">
        <v>32</v>
      </c>
      <c r="F872" s="248" t="s">
        <v>154</v>
      </c>
      <c r="G872" s="248">
        <v>13</v>
      </c>
      <c r="H872" s="249">
        <v>62.457099999999997</v>
      </c>
      <c r="I872" s="250">
        <v>36.823</v>
      </c>
      <c r="J872" s="251" t="s">
        <v>27</v>
      </c>
      <c r="K872" s="251" t="s">
        <v>27</v>
      </c>
      <c r="L872" s="251" t="s">
        <v>73</v>
      </c>
      <c r="M872" s="251" t="s">
        <v>73</v>
      </c>
      <c r="N872" s="248" t="s">
        <v>73</v>
      </c>
      <c r="O872" s="251" t="s">
        <v>27</v>
      </c>
      <c r="P872" s="251" t="s">
        <v>27</v>
      </c>
      <c r="Q872" s="251">
        <v>5.6729000000000002E-2</v>
      </c>
      <c r="R872" s="251" t="s">
        <v>73</v>
      </c>
      <c r="S872" s="251" t="s">
        <v>27</v>
      </c>
      <c r="T872" s="251" t="s">
        <v>27</v>
      </c>
      <c r="X872" s="251">
        <v>99.336829000000009</v>
      </c>
      <c r="Z872" s="18" t="s">
        <v>85</v>
      </c>
      <c r="AB872" s="521"/>
      <c r="AC872" s="239">
        <v>49.310188994784745</v>
      </c>
      <c r="AD872" s="239">
        <v>50.641707856539455</v>
      </c>
      <c r="AE872" s="239" t="s">
        <v>27</v>
      </c>
      <c r="AF872" s="239" t="s">
        <v>27</v>
      </c>
      <c r="AG872" s="239" t="s">
        <v>27</v>
      </c>
      <c r="AH872" s="239" t="s">
        <v>27</v>
      </c>
      <c r="AI872" s="239" t="s">
        <v>27</v>
      </c>
      <c r="AJ872" s="239" t="s">
        <v>27</v>
      </c>
      <c r="AK872" s="239" t="s">
        <v>27</v>
      </c>
      <c r="AL872" s="239">
        <v>4.8103148675786384E-2</v>
      </c>
      <c r="AM872" s="239" t="s">
        <v>27</v>
      </c>
      <c r="AN872" s="239" t="s">
        <v>27</v>
      </c>
      <c r="AO872" s="239" t="s">
        <v>27</v>
      </c>
      <c r="AR872" s="239">
        <v>99.999999999999986</v>
      </c>
      <c r="AS872" s="239"/>
      <c r="AT872" s="53" t="s">
        <v>134</v>
      </c>
      <c r="AU872" s="53" t="str">
        <f t="shared" si="96"/>
        <v>po</v>
      </c>
      <c r="AV872" s="234">
        <v>0.9737070703553935</v>
      </c>
      <c r="AW872" s="86">
        <f t="shared" si="97"/>
        <v>0.97465694252029078</v>
      </c>
      <c r="AX872" s="274"/>
      <c r="AY872" s="263"/>
    </row>
    <row r="873" spans="1:51" s="241" customFormat="1" x14ac:dyDescent="0.2">
      <c r="A873" s="248" t="s">
        <v>180</v>
      </c>
      <c r="B873" s="33" t="s">
        <v>604</v>
      </c>
      <c r="C873" s="248" t="s">
        <v>148</v>
      </c>
      <c r="D873" s="235" t="s">
        <v>452</v>
      </c>
      <c r="E873" s="248" t="s">
        <v>183</v>
      </c>
      <c r="F873" s="248" t="s">
        <v>203</v>
      </c>
      <c r="G873" s="248">
        <v>76</v>
      </c>
      <c r="H873" s="249">
        <v>62.900300000000001</v>
      </c>
      <c r="I873" s="250">
        <v>37.079799999999999</v>
      </c>
      <c r="J873" s="251" t="s">
        <v>27</v>
      </c>
      <c r="K873" s="251" t="s">
        <v>27</v>
      </c>
      <c r="L873" s="251" t="s">
        <v>73</v>
      </c>
      <c r="M873" s="251" t="s">
        <v>73</v>
      </c>
      <c r="N873" s="248" t="s">
        <v>73</v>
      </c>
      <c r="O873" s="251">
        <v>0.101886</v>
      </c>
      <c r="P873" s="251" t="s">
        <v>27</v>
      </c>
      <c r="Q873" s="251">
        <v>3.9632000000000001E-2</v>
      </c>
      <c r="R873" s="251" t="s">
        <v>73</v>
      </c>
      <c r="S873" s="251" t="s">
        <v>27</v>
      </c>
      <c r="T873" s="251" t="s">
        <v>27</v>
      </c>
      <c r="X873" s="251">
        <v>100.12161799999998</v>
      </c>
      <c r="Z873" s="18" t="s">
        <v>85</v>
      </c>
      <c r="AB873" s="521"/>
      <c r="AC873" s="239">
        <v>49.283024623995075</v>
      </c>
      <c r="AD873" s="239">
        <v>50.607670120942259</v>
      </c>
      <c r="AE873" s="239" t="s">
        <v>27</v>
      </c>
      <c r="AF873" s="239" t="s">
        <v>27</v>
      </c>
      <c r="AG873" s="239" t="s">
        <v>27</v>
      </c>
      <c r="AH873" s="239" t="s">
        <v>27</v>
      </c>
      <c r="AI873" s="239" t="s">
        <v>27</v>
      </c>
      <c r="AJ873" s="239">
        <v>7.5954616701550973E-2</v>
      </c>
      <c r="AK873" s="239" t="s">
        <v>27</v>
      </c>
      <c r="AL873" s="239">
        <v>3.3350638361107882E-2</v>
      </c>
      <c r="AM873" s="239" t="s">
        <v>27</v>
      </c>
      <c r="AN873" s="239" t="s">
        <v>27</v>
      </c>
      <c r="AO873" s="239" t="s">
        <v>27</v>
      </c>
      <c r="AR873" s="239">
        <v>100</v>
      </c>
      <c r="AS873" s="239"/>
      <c r="AT873" s="53" t="s">
        <v>134</v>
      </c>
      <c r="AU873" s="53" t="str">
        <f t="shared" si="96"/>
        <v>po</v>
      </c>
      <c r="AV873" s="234">
        <v>0.97382520290340291</v>
      </c>
      <c r="AW873" s="86">
        <f t="shared" si="97"/>
        <v>0.97598505841149963</v>
      </c>
      <c r="AX873" s="274"/>
      <c r="AY873" s="263"/>
    </row>
    <row r="874" spans="1:51" s="241" customFormat="1" x14ac:dyDescent="0.2">
      <c r="A874" s="248" t="s">
        <v>180</v>
      </c>
      <c r="B874" s="33" t="s">
        <v>604</v>
      </c>
      <c r="C874" s="248" t="s">
        <v>148</v>
      </c>
      <c r="D874" s="235" t="s">
        <v>452</v>
      </c>
      <c r="E874" s="248" t="s">
        <v>186</v>
      </c>
      <c r="F874" s="248" t="s">
        <v>260</v>
      </c>
      <c r="G874" s="248">
        <v>39</v>
      </c>
      <c r="H874" s="249">
        <v>62.676400000000001</v>
      </c>
      <c r="I874" s="250">
        <v>36.942999999999998</v>
      </c>
      <c r="J874" s="251" t="s">
        <v>27</v>
      </c>
      <c r="K874" s="251" t="s">
        <v>27</v>
      </c>
      <c r="L874" s="251" t="s">
        <v>73</v>
      </c>
      <c r="M874" s="251" t="s">
        <v>73</v>
      </c>
      <c r="N874" s="248" t="s">
        <v>73</v>
      </c>
      <c r="O874" s="251" t="s">
        <v>27</v>
      </c>
      <c r="P874" s="251" t="s">
        <v>27</v>
      </c>
      <c r="Q874" s="251">
        <v>4.0826000000000001E-2</v>
      </c>
      <c r="R874" s="251" t="s">
        <v>73</v>
      </c>
      <c r="S874" s="251" t="s">
        <v>27</v>
      </c>
      <c r="T874" s="251" t="s">
        <v>27</v>
      </c>
      <c r="X874" s="251">
        <v>99.660225999999994</v>
      </c>
      <c r="Z874" s="18" t="s">
        <v>85</v>
      </c>
      <c r="AB874" s="521"/>
      <c r="AC874" s="239">
        <v>49.323181764493128</v>
      </c>
      <c r="AD874" s="239">
        <v>50.642312014693893</v>
      </c>
      <c r="AE874" s="239" t="s">
        <v>27</v>
      </c>
      <c r="AF874" s="239" t="s">
        <v>27</v>
      </c>
      <c r="AG874" s="239" t="s">
        <v>27</v>
      </c>
      <c r="AH874" s="239" t="s">
        <v>27</v>
      </c>
      <c r="AI874" s="239" t="s">
        <v>27</v>
      </c>
      <c r="AJ874" s="239" t="s">
        <v>27</v>
      </c>
      <c r="AK874" s="239" t="s">
        <v>27</v>
      </c>
      <c r="AL874" s="239">
        <v>3.4506220812988091E-2</v>
      </c>
      <c r="AM874" s="239" t="s">
        <v>27</v>
      </c>
      <c r="AN874" s="239" t="s">
        <v>27</v>
      </c>
      <c r="AO874" s="239" t="s">
        <v>27</v>
      </c>
      <c r="AR874" s="239">
        <v>100.00000000000001</v>
      </c>
      <c r="AS874" s="239"/>
      <c r="AT874" s="53" t="s">
        <v>134</v>
      </c>
      <c r="AU874" s="53" t="str">
        <f t="shared" si="96"/>
        <v>po</v>
      </c>
      <c r="AV874" s="234">
        <v>0.97395201368732898</v>
      </c>
      <c r="AW874" s="86">
        <f t="shared" si="97"/>
        <v>0.9746333850434189</v>
      </c>
      <c r="AX874" s="274"/>
      <c r="AY874" s="263"/>
    </row>
    <row r="875" spans="1:51" s="242" customFormat="1" x14ac:dyDescent="0.2">
      <c r="A875" s="248" t="s">
        <v>180</v>
      </c>
      <c r="B875" s="33" t="s">
        <v>604</v>
      </c>
      <c r="C875" s="248" t="s">
        <v>148</v>
      </c>
      <c r="D875" s="235" t="s">
        <v>452</v>
      </c>
      <c r="E875" s="248" t="s">
        <v>186</v>
      </c>
      <c r="F875" s="248" t="s">
        <v>152</v>
      </c>
      <c r="G875" s="248">
        <v>36</v>
      </c>
      <c r="H875" s="249">
        <v>62.447400000000002</v>
      </c>
      <c r="I875" s="250">
        <v>36.7256</v>
      </c>
      <c r="J875" s="251" t="s">
        <v>27</v>
      </c>
      <c r="K875" s="251" t="s">
        <v>27</v>
      </c>
      <c r="L875" s="251" t="s">
        <v>73</v>
      </c>
      <c r="M875" s="251" t="s">
        <v>73</v>
      </c>
      <c r="N875" s="248" t="s">
        <v>73</v>
      </c>
      <c r="O875" s="251" t="s">
        <v>27</v>
      </c>
      <c r="P875" s="251" t="s">
        <v>27</v>
      </c>
      <c r="Q875" s="251" t="s">
        <v>27</v>
      </c>
      <c r="R875" s="251" t="s">
        <v>73</v>
      </c>
      <c r="S875" s="251" t="s">
        <v>27</v>
      </c>
      <c r="T875" s="251" t="s">
        <v>27</v>
      </c>
      <c r="X875" s="251">
        <v>99.173000000000002</v>
      </c>
      <c r="Z875" s="18" t="s">
        <v>85</v>
      </c>
      <c r="AB875" s="520"/>
      <c r="AC875" s="239">
        <v>49.396241897464833</v>
      </c>
      <c r="AD875" s="239">
        <v>50.603758102535167</v>
      </c>
      <c r="AE875" s="239" t="s">
        <v>27</v>
      </c>
      <c r="AF875" s="239" t="s">
        <v>27</v>
      </c>
      <c r="AG875" s="239" t="s">
        <v>27</v>
      </c>
      <c r="AH875" s="239" t="s">
        <v>27</v>
      </c>
      <c r="AI875" s="239" t="s">
        <v>27</v>
      </c>
      <c r="AJ875" s="239" t="s">
        <v>27</v>
      </c>
      <c r="AK875" s="239" t="s">
        <v>27</v>
      </c>
      <c r="AL875" s="239" t="s">
        <v>27</v>
      </c>
      <c r="AM875" s="239" t="s">
        <v>27</v>
      </c>
      <c r="AN875" s="239" t="s">
        <v>27</v>
      </c>
      <c r="AO875" s="239" t="s">
        <v>27</v>
      </c>
      <c r="AR875" s="239">
        <v>100</v>
      </c>
      <c r="AS875" s="239"/>
      <c r="AT875" s="53" t="s">
        <v>134</v>
      </c>
      <c r="AU875" s="53" t="str">
        <f t="shared" si="96"/>
        <v>po</v>
      </c>
      <c r="AV875" s="234">
        <v>0.97613781564160473</v>
      </c>
      <c r="AW875" s="86">
        <f t="shared" si="97"/>
        <v>0.97613781564160473</v>
      </c>
      <c r="AX875" s="274"/>
      <c r="AY875" s="263"/>
    </row>
    <row r="876" spans="1:51" s="242" customFormat="1" x14ac:dyDescent="0.2">
      <c r="A876" s="248" t="s">
        <v>180</v>
      </c>
      <c r="B876" s="33" t="s">
        <v>604</v>
      </c>
      <c r="C876" s="248" t="s">
        <v>148</v>
      </c>
      <c r="D876" s="235" t="s">
        <v>452</v>
      </c>
      <c r="E876" s="248" t="s">
        <v>183</v>
      </c>
      <c r="F876" s="248" t="s">
        <v>203</v>
      </c>
      <c r="G876" s="248">
        <v>80</v>
      </c>
      <c r="H876" s="249">
        <v>62.624499999999998</v>
      </c>
      <c r="I876" s="250">
        <v>36.804699999999997</v>
      </c>
      <c r="J876" s="251" t="s">
        <v>27</v>
      </c>
      <c r="K876" s="251" t="s">
        <v>27</v>
      </c>
      <c r="L876" s="251" t="s">
        <v>73</v>
      </c>
      <c r="M876" s="251" t="s">
        <v>73</v>
      </c>
      <c r="N876" s="248" t="s">
        <v>73</v>
      </c>
      <c r="O876" s="251">
        <v>9.8789000000000002E-2</v>
      </c>
      <c r="P876" s="251" t="s">
        <v>27</v>
      </c>
      <c r="Q876" s="251">
        <v>4.0728E-2</v>
      </c>
      <c r="R876" s="251" t="s">
        <v>73</v>
      </c>
      <c r="S876" s="251" t="s">
        <v>27</v>
      </c>
      <c r="T876" s="251" t="s">
        <v>27</v>
      </c>
      <c r="X876" s="251">
        <v>99.568716999999992</v>
      </c>
      <c r="Z876" s="18" t="s">
        <v>85</v>
      </c>
      <c r="AB876" s="520"/>
      <c r="AC876" s="239">
        <v>49.359607182118317</v>
      </c>
      <c r="AD876" s="239">
        <v>50.531830326883387</v>
      </c>
      <c r="AE876" s="239" t="s">
        <v>27</v>
      </c>
      <c r="AF876" s="239" t="s">
        <v>27</v>
      </c>
      <c r="AG876" s="239" t="s">
        <v>27</v>
      </c>
      <c r="AH876" s="239" t="s">
        <v>27</v>
      </c>
      <c r="AI876" s="239" t="s">
        <v>27</v>
      </c>
      <c r="AJ876" s="239">
        <v>7.4085128719819232E-2</v>
      </c>
      <c r="AK876" s="239" t="s">
        <v>27</v>
      </c>
      <c r="AL876" s="239">
        <v>3.447736227848916E-2</v>
      </c>
      <c r="AM876" s="239" t="s">
        <v>27</v>
      </c>
      <c r="AN876" s="239" t="s">
        <v>27</v>
      </c>
      <c r="AO876" s="239" t="s">
        <v>27</v>
      </c>
      <c r="AR876" s="239">
        <v>100.00000000000001</v>
      </c>
      <c r="AS876" s="239"/>
      <c r="AT876" s="53" t="s">
        <v>134</v>
      </c>
      <c r="AU876" s="53" t="str">
        <f t="shared" si="96"/>
        <v>po</v>
      </c>
      <c r="AV876" s="234">
        <v>0.9768022821025456</v>
      </c>
      <c r="AW876" s="86">
        <f t="shared" si="97"/>
        <v>0.97895068025666021</v>
      </c>
      <c r="AX876" s="274"/>
      <c r="AY876" s="263"/>
    </row>
    <row r="877" spans="1:51" s="242" customFormat="1" x14ac:dyDescent="0.2">
      <c r="A877" s="248" t="s">
        <v>180</v>
      </c>
      <c r="B877" s="33" t="s">
        <v>604</v>
      </c>
      <c r="C877" s="248" t="s">
        <v>148</v>
      </c>
      <c r="D877" s="235" t="s">
        <v>452</v>
      </c>
      <c r="E877" s="248" t="s">
        <v>186</v>
      </c>
      <c r="F877" s="248" t="s">
        <v>229</v>
      </c>
      <c r="G877" s="248">
        <v>38</v>
      </c>
      <c r="H877" s="249">
        <v>62.935400000000001</v>
      </c>
      <c r="I877" s="250">
        <v>36.943800000000003</v>
      </c>
      <c r="J877" s="251" t="s">
        <v>27</v>
      </c>
      <c r="K877" s="251" t="s">
        <v>27</v>
      </c>
      <c r="L877" s="251" t="s">
        <v>73</v>
      </c>
      <c r="M877" s="251" t="s">
        <v>73</v>
      </c>
      <c r="N877" s="248" t="s">
        <v>73</v>
      </c>
      <c r="O877" s="251" t="s">
        <v>27</v>
      </c>
      <c r="P877" s="251" t="s">
        <v>27</v>
      </c>
      <c r="Q877" s="251">
        <v>4.6739000000000003E-2</v>
      </c>
      <c r="R877" s="251" t="s">
        <v>73</v>
      </c>
      <c r="S877" s="251" t="s">
        <v>27</v>
      </c>
      <c r="T877" s="251" t="s">
        <v>27</v>
      </c>
      <c r="X877" s="251">
        <v>99.925939</v>
      </c>
      <c r="Z877" s="18" t="s">
        <v>85</v>
      </c>
      <c r="AB877" s="520"/>
      <c r="AC877" s="239">
        <v>49.423255267053854</v>
      </c>
      <c r="AD877" s="239">
        <v>50.537323582781454</v>
      </c>
      <c r="AE877" s="239" t="s">
        <v>27</v>
      </c>
      <c r="AF877" s="239" t="s">
        <v>27</v>
      </c>
      <c r="AG877" s="239" t="s">
        <v>27</v>
      </c>
      <c r="AH877" s="239" t="s">
        <v>27</v>
      </c>
      <c r="AI877" s="239" t="s">
        <v>27</v>
      </c>
      <c r="AJ877" s="239" t="s">
        <v>27</v>
      </c>
      <c r="AK877" s="239" t="s">
        <v>27</v>
      </c>
      <c r="AL877" s="239">
        <v>3.9421150164694128E-2</v>
      </c>
      <c r="AM877" s="239" t="s">
        <v>27</v>
      </c>
      <c r="AN877" s="239" t="s">
        <v>27</v>
      </c>
      <c r="AO877" s="239" t="s">
        <v>27</v>
      </c>
      <c r="AR877" s="239">
        <v>100.00000000000001</v>
      </c>
      <c r="AS877" s="239"/>
      <c r="AT877" s="53" t="s">
        <v>134</v>
      </c>
      <c r="AU877" s="53" t="str">
        <f t="shared" si="96"/>
        <v>po</v>
      </c>
      <c r="AV877" s="234">
        <v>0.9779555339153897</v>
      </c>
      <c r="AW877" s="86">
        <f t="shared" si="97"/>
        <v>0.97873557423747204</v>
      </c>
      <c r="AX877" s="274"/>
      <c r="AY877" s="263"/>
    </row>
    <row r="878" spans="1:51" s="242" customFormat="1" x14ac:dyDescent="0.2">
      <c r="A878" s="248" t="s">
        <v>180</v>
      </c>
      <c r="B878" s="33" t="s">
        <v>604</v>
      </c>
      <c r="C878" s="248" t="s">
        <v>148</v>
      </c>
      <c r="D878" s="235" t="s">
        <v>452</v>
      </c>
      <c r="E878" s="248" t="s">
        <v>42</v>
      </c>
      <c r="F878" s="248" t="s">
        <v>146</v>
      </c>
      <c r="G878" s="248">
        <v>44</v>
      </c>
      <c r="H878" s="249">
        <v>63.4163</v>
      </c>
      <c r="I878" s="250">
        <v>37.2044</v>
      </c>
      <c r="J878" s="251" t="s">
        <v>27</v>
      </c>
      <c r="K878" s="251" t="s">
        <v>27</v>
      </c>
      <c r="L878" s="251" t="s">
        <v>73</v>
      </c>
      <c r="M878" s="251" t="s">
        <v>73</v>
      </c>
      <c r="N878" s="248" t="s">
        <v>73</v>
      </c>
      <c r="O878" s="251">
        <v>5.1132999999999998E-2</v>
      </c>
      <c r="P878" s="251" t="s">
        <v>27</v>
      </c>
      <c r="Q878" s="251">
        <v>5.7010999999999999E-2</v>
      </c>
      <c r="R878" s="251" t="s">
        <v>73</v>
      </c>
      <c r="S878" s="251" t="s">
        <v>27</v>
      </c>
      <c r="T878" s="251" t="s">
        <v>27</v>
      </c>
      <c r="X878" s="251">
        <v>100.728844</v>
      </c>
      <c r="Z878" s="18" t="s">
        <v>85</v>
      </c>
      <c r="AB878" s="520"/>
      <c r="AC878" s="239">
        <v>49.41497112772165</v>
      </c>
      <c r="AD878" s="239">
        <v>50.499406615470768</v>
      </c>
      <c r="AE878" s="239" t="s">
        <v>27</v>
      </c>
      <c r="AF878" s="239" t="s">
        <v>27</v>
      </c>
      <c r="AG878" s="239" t="s">
        <v>27</v>
      </c>
      <c r="AH878" s="239" t="s">
        <v>27</v>
      </c>
      <c r="AI878" s="239" t="s">
        <v>27</v>
      </c>
      <c r="AJ878" s="239">
        <v>3.791001420723146E-2</v>
      </c>
      <c r="AK878" s="239" t="s">
        <v>27</v>
      </c>
      <c r="AL878" s="239">
        <v>4.7712242600342028E-2</v>
      </c>
      <c r="AM878" s="239" t="s">
        <v>27</v>
      </c>
      <c r="AN878" s="239" t="s">
        <v>27</v>
      </c>
      <c r="AO878" s="239" t="s">
        <v>27</v>
      </c>
      <c r="AR878" s="239">
        <v>99.999999999999986</v>
      </c>
      <c r="AS878" s="239"/>
      <c r="AT878" s="53" t="s">
        <v>134</v>
      </c>
      <c r="AU878" s="53" t="str">
        <f t="shared" si="96"/>
        <v>po</v>
      </c>
      <c r="AV878" s="234">
        <v>0.97852577761939685</v>
      </c>
      <c r="AW878" s="86">
        <f t="shared" si="97"/>
        <v>0.98022128777577455</v>
      </c>
      <c r="AX878" s="274"/>
      <c r="AY878" s="263"/>
    </row>
    <row r="879" spans="1:51" s="242" customFormat="1" x14ac:dyDescent="0.2">
      <c r="A879" s="248" t="s">
        <v>180</v>
      </c>
      <c r="B879" s="33" t="s">
        <v>604</v>
      </c>
      <c r="C879" s="248" t="s">
        <v>148</v>
      </c>
      <c r="D879" s="235" t="s">
        <v>452</v>
      </c>
      <c r="E879" s="248" t="s">
        <v>42</v>
      </c>
      <c r="F879" s="248" t="s">
        <v>146</v>
      </c>
      <c r="G879" s="248">
        <v>46</v>
      </c>
      <c r="H879" s="249">
        <v>62.873699999999999</v>
      </c>
      <c r="I879" s="250">
        <v>36.882599999999996</v>
      </c>
      <c r="J879" s="251" t="s">
        <v>27</v>
      </c>
      <c r="K879" s="251" t="s">
        <v>27</v>
      </c>
      <c r="L879" s="251" t="s">
        <v>73</v>
      </c>
      <c r="M879" s="251" t="s">
        <v>73</v>
      </c>
      <c r="N879" s="248" t="s">
        <v>73</v>
      </c>
      <c r="O879" s="251">
        <v>0.17887800000000001</v>
      </c>
      <c r="P879" s="251" t="s">
        <v>27</v>
      </c>
      <c r="Q879" s="251">
        <v>5.4751000000000001E-2</v>
      </c>
      <c r="R879" s="251" t="s">
        <v>73</v>
      </c>
      <c r="S879" s="251" t="s">
        <v>27</v>
      </c>
      <c r="T879" s="251" t="s">
        <v>27</v>
      </c>
      <c r="X879" s="251">
        <v>99.989928999999989</v>
      </c>
      <c r="Z879" s="18" t="s">
        <v>85</v>
      </c>
      <c r="AB879" s="520"/>
      <c r="AC879" s="239">
        <v>49.37073313274341</v>
      </c>
      <c r="AD879" s="239">
        <v>50.449447010166047</v>
      </c>
      <c r="AE879" s="239" t="s">
        <v>27</v>
      </c>
      <c r="AF879" s="239" t="s">
        <v>27</v>
      </c>
      <c r="AG879" s="239" t="s">
        <v>27</v>
      </c>
      <c r="AH879" s="239" t="s">
        <v>27</v>
      </c>
      <c r="AI879" s="239" t="s">
        <v>27</v>
      </c>
      <c r="AJ879" s="239">
        <v>0.13364493848915632</v>
      </c>
      <c r="AK879" s="239" t="s">
        <v>27</v>
      </c>
      <c r="AL879" s="239">
        <v>4.6174918601362136E-2</v>
      </c>
      <c r="AM879" s="239" t="s">
        <v>27</v>
      </c>
      <c r="AN879" s="239" t="s">
        <v>27</v>
      </c>
      <c r="AO879" s="239" t="s">
        <v>27</v>
      </c>
      <c r="AR879" s="239">
        <v>99.999999999999986</v>
      </c>
      <c r="AS879" s="239"/>
      <c r="AT879" s="53" t="s">
        <v>134</v>
      </c>
      <c r="AU879" s="53" t="str">
        <f t="shared" si="96"/>
        <v>po</v>
      </c>
      <c r="AV879" s="234">
        <v>0.97861792464830655</v>
      </c>
      <c r="AW879" s="86">
        <f t="shared" si="97"/>
        <v>0.98218228199506352</v>
      </c>
      <c r="AX879" s="274"/>
      <c r="AY879" s="263"/>
    </row>
    <row r="880" spans="1:51" s="242" customFormat="1" x14ac:dyDescent="0.2">
      <c r="A880" s="24" t="s">
        <v>444</v>
      </c>
      <c r="B880" s="273" t="s">
        <v>605</v>
      </c>
      <c r="C880" s="235" t="s">
        <v>148</v>
      </c>
      <c r="D880" s="235" t="s">
        <v>452</v>
      </c>
      <c r="E880" s="235" t="s">
        <v>42</v>
      </c>
      <c r="F880" s="235" t="s">
        <v>151</v>
      </c>
      <c r="G880" s="235">
        <v>151</v>
      </c>
      <c r="H880" s="236">
        <v>62.983199999999997</v>
      </c>
      <c r="I880" s="237">
        <v>36.85707</v>
      </c>
      <c r="J880" s="239">
        <v>2.0978E-2</v>
      </c>
      <c r="K880" s="239" t="s">
        <v>27</v>
      </c>
      <c r="L880" s="239" t="s">
        <v>27</v>
      </c>
      <c r="M880" s="239" t="s">
        <v>27</v>
      </c>
      <c r="N880" s="239">
        <v>2.9857999999999999E-2</v>
      </c>
      <c r="O880" s="239" t="s">
        <v>27</v>
      </c>
      <c r="P880" s="239" t="s">
        <v>27</v>
      </c>
      <c r="Q880" s="239">
        <v>3.1404000000000001E-2</v>
      </c>
      <c r="R880" s="239" t="s">
        <v>27</v>
      </c>
      <c r="S880" s="239" t="s">
        <v>27</v>
      </c>
      <c r="T880" s="239" t="s">
        <v>27</v>
      </c>
      <c r="X880" s="239">
        <v>99.922510000000003</v>
      </c>
      <c r="Z880" s="18" t="s">
        <v>85</v>
      </c>
      <c r="AB880" s="520"/>
      <c r="AC880" s="239">
        <v>49.474946684074226</v>
      </c>
      <c r="AD880" s="239">
        <v>50.433109283702862</v>
      </c>
      <c r="AE880" s="239">
        <v>3.2768006771558646E-2</v>
      </c>
      <c r="AF880" s="239" t="s">
        <v>27</v>
      </c>
      <c r="AG880" s="239" t="s">
        <v>27</v>
      </c>
      <c r="AH880" s="239" t="s">
        <v>27</v>
      </c>
      <c r="AI880" s="239">
        <v>3.268131935064443E-2</v>
      </c>
      <c r="AJ880" s="239" t="s">
        <v>27</v>
      </c>
      <c r="AK880" s="239" t="s">
        <v>27</v>
      </c>
      <c r="AL880" s="239">
        <v>2.6494706100720519E-2</v>
      </c>
      <c r="AM880" s="239" t="s">
        <v>27</v>
      </c>
      <c r="AN880" s="239" t="s">
        <v>27</v>
      </c>
      <c r="AO880" s="239" t="s">
        <v>27</v>
      </c>
      <c r="AR880" s="239">
        <v>100.00000000000001</v>
      </c>
      <c r="AS880" s="239"/>
      <c r="AT880" s="53" t="s">
        <v>134</v>
      </c>
      <c r="AU880" s="53" t="str">
        <f t="shared" si="96"/>
        <v>po</v>
      </c>
      <c r="AV880" s="234">
        <v>0.98100131811745617</v>
      </c>
      <c r="AW880" s="86">
        <f t="shared" si="97"/>
        <v>0.9815266616165389</v>
      </c>
      <c r="AX880" s="274"/>
      <c r="AY880" s="263"/>
    </row>
    <row r="881" spans="1:51" s="242" customFormat="1" x14ac:dyDescent="0.2">
      <c r="A881" s="24" t="s">
        <v>444</v>
      </c>
      <c r="B881" s="273" t="s">
        <v>605</v>
      </c>
      <c r="C881" s="235" t="s">
        <v>148</v>
      </c>
      <c r="D881" s="235" t="s">
        <v>452</v>
      </c>
      <c r="E881" s="235" t="s">
        <v>42</v>
      </c>
      <c r="F881" s="235" t="s">
        <v>151</v>
      </c>
      <c r="G881" s="235">
        <v>152</v>
      </c>
      <c r="H881" s="236">
        <v>63.032139999999998</v>
      </c>
      <c r="I881" s="237">
        <v>36.836910000000003</v>
      </c>
      <c r="J881" s="239" t="s">
        <v>27</v>
      </c>
      <c r="K881" s="239" t="s">
        <v>27</v>
      </c>
      <c r="L881" s="239" t="s">
        <v>27</v>
      </c>
      <c r="M881" s="239" t="s">
        <v>27</v>
      </c>
      <c r="N881" s="239" t="s">
        <v>27</v>
      </c>
      <c r="O881" s="239" t="s">
        <v>27</v>
      </c>
      <c r="P881" s="239" t="s">
        <v>27</v>
      </c>
      <c r="Q881" s="239" t="s">
        <v>27</v>
      </c>
      <c r="R881" s="239" t="s">
        <v>27</v>
      </c>
      <c r="S881" s="239" t="s">
        <v>27</v>
      </c>
      <c r="T881" s="239" t="s">
        <v>27</v>
      </c>
      <c r="X881" s="239">
        <v>99.869050000000001</v>
      </c>
      <c r="Z881" s="18" t="s">
        <v>85</v>
      </c>
      <c r="AB881" s="520"/>
      <c r="AC881" s="239">
        <v>49.553571427906903</v>
      </c>
      <c r="AD881" s="239">
        <v>50.446428572093083</v>
      </c>
      <c r="AE881" s="239" t="s">
        <v>27</v>
      </c>
      <c r="AF881" s="239" t="s">
        <v>27</v>
      </c>
      <c r="AG881" s="239" t="s">
        <v>27</v>
      </c>
      <c r="AH881" s="239" t="s">
        <v>27</v>
      </c>
      <c r="AI881" s="239" t="s">
        <v>27</v>
      </c>
      <c r="AJ881" s="239" t="s">
        <v>27</v>
      </c>
      <c r="AK881" s="239" t="s">
        <v>27</v>
      </c>
      <c r="AL881" s="239" t="s">
        <v>27</v>
      </c>
      <c r="AM881" s="239" t="s">
        <v>27</v>
      </c>
      <c r="AN881" s="239" t="s">
        <v>27</v>
      </c>
      <c r="AO881" s="239" t="s">
        <v>27</v>
      </c>
      <c r="AR881" s="239">
        <v>99.999999999999986</v>
      </c>
      <c r="AS881" s="239"/>
      <c r="AT881" s="53" t="s">
        <v>134</v>
      </c>
      <c r="AU881" s="53" t="str">
        <f t="shared" si="96"/>
        <v>po</v>
      </c>
      <c r="AV881" s="234">
        <v>0.98230088492963985</v>
      </c>
      <c r="AW881" s="86">
        <f t="shared" si="97"/>
        <v>0.98230088492963985</v>
      </c>
      <c r="AX881" s="274"/>
      <c r="AY881" s="263"/>
    </row>
    <row r="882" spans="1:51" s="242" customFormat="1" x14ac:dyDescent="0.2">
      <c r="A882" s="24" t="s">
        <v>444</v>
      </c>
      <c r="B882" s="273" t="s">
        <v>605</v>
      </c>
      <c r="C882" s="235" t="s">
        <v>148</v>
      </c>
      <c r="D882" s="235" t="s">
        <v>452</v>
      </c>
      <c r="E882" s="235" t="s">
        <v>32</v>
      </c>
      <c r="F882" s="235" t="s">
        <v>149</v>
      </c>
      <c r="G882" s="235">
        <v>162</v>
      </c>
      <c r="H882" s="236">
        <v>62.520479999999999</v>
      </c>
      <c r="I882" s="237">
        <v>36.516120000000001</v>
      </c>
      <c r="J882" s="239">
        <v>2.9270000000000001E-2</v>
      </c>
      <c r="K882" s="239" t="s">
        <v>27</v>
      </c>
      <c r="L882" s="239" t="s">
        <v>27</v>
      </c>
      <c r="M882" s="239" t="s">
        <v>27</v>
      </c>
      <c r="N882" s="239">
        <v>3.6552000000000001E-2</v>
      </c>
      <c r="O882" s="239">
        <v>0.90267699999999995</v>
      </c>
      <c r="P882" s="239" t="s">
        <v>27</v>
      </c>
      <c r="Q882" s="239">
        <v>7.4583999999999998E-2</v>
      </c>
      <c r="R882" s="239" t="s">
        <v>27</v>
      </c>
      <c r="S882" s="239" t="s">
        <v>27</v>
      </c>
      <c r="T882" s="239" t="s">
        <v>27</v>
      </c>
      <c r="X882" s="239">
        <v>100.07968299999999</v>
      </c>
      <c r="Z882" s="18" t="s">
        <v>85</v>
      </c>
      <c r="AB882" s="520"/>
      <c r="AC882" s="239">
        <v>49.159960110014673</v>
      </c>
      <c r="AD882" s="239">
        <v>50.015909156100392</v>
      </c>
      <c r="AE882" s="239">
        <v>4.5765400944509316E-2</v>
      </c>
      <c r="AF882" s="239" t="s">
        <v>27</v>
      </c>
      <c r="AG882" s="239" t="s">
        <v>27</v>
      </c>
      <c r="AH882" s="239" t="s">
        <v>27</v>
      </c>
      <c r="AI882" s="239">
        <v>4.0047795772987213E-2</v>
      </c>
      <c r="AJ882" s="239">
        <v>0.67533090113520933</v>
      </c>
      <c r="AK882" s="239" t="s">
        <v>27</v>
      </c>
      <c r="AL882" s="239">
        <v>6.2986636032240084E-2</v>
      </c>
      <c r="AM882" s="239" t="s">
        <v>27</v>
      </c>
      <c r="AN882" s="239" t="s">
        <v>27</v>
      </c>
      <c r="AO882" s="239" t="s">
        <v>27</v>
      </c>
      <c r="AR882" s="239">
        <v>100</v>
      </c>
      <c r="AS882" s="239"/>
      <c r="AT882" s="53" t="s">
        <v>134</v>
      </c>
      <c r="AU882" s="53" t="str">
        <f t="shared" si="96"/>
        <v>po</v>
      </c>
      <c r="AV882" s="234">
        <v>0.98288646431649795</v>
      </c>
      <c r="AW882" s="86">
        <f t="shared" si="97"/>
        <v>0.99764811815074406</v>
      </c>
      <c r="AX882" s="274"/>
      <c r="AY882" s="263"/>
    </row>
    <row r="883" spans="1:51" s="242" customFormat="1" x14ac:dyDescent="0.2">
      <c r="A883" s="24" t="s">
        <v>444</v>
      </c>
      <c r="B883" s="273" t="s">
        <v>605</v>
      </c>
      <c r="C883" s="243" t="s">
        <v>148</v>
      </c>
      <c r="D883" s="235" t="s">
        <v>452</v>
      </c>
      <c r="E883" s="245" t="s">
        <v>32</v>
      </c>
      <c r="F883" s="245" t="s">
        <v>182</v>
      </c>
      <c r="G883" s="245" t="s">
        <v>256</v>
      </c>
      <c r="H883" s="246">
        <v>63.412019999999998</v>
      </c>
      <c r="I883" s="247">
        <v>37.033920000000002</v>
      </c>
      <c r="J883" s="243">
        <v>3.3083000000000001E-2</v>
      </c>
      <c r="K883" s="243" t="s">
        <v>27</v>
      </c>
      <c r="L883" s="243" t="s">
        <v>27</v>
      </c>
      <c r="M883" s="243" t="s">
        <v>27</v>
      </c>
      <c r="N883" s="243" t="s">
        <v>27</v>
      </c>
      <c r="O883" s="243" t="s">
        <v>27</v>
      </c>
      <c r="P883" s="243" t="s">
        <v>27</v>
      </c>
      <c r="Q883" s="243">
        <v>2.9194999999999999E-2</v>
      </c>
      <c r="R883" s="243" t="s">
        <v>27</v>
      </c>
      <c r="S883" s="243" t="s">
        <v>27</v>
      </c>
      <c r="T883" s="243" t="s">
        <v>27</v>
      </c>
      <c r="X883" s="243">
        <v>100.50821800000001</v>
      </c>
      <c r="Z883" s="18" t="s">
        <v>85</v>
      </c>
      <c r="AB883" s="520"/>
      <c r="AC883" s="243">
        <v>49.532825145245724</v>
      </c>
      <c r="AD883" s="243">
        <v>50.391294950167989</v>
      </c>
      <c r="AE883" s="243">
        <v>5.1386818121304384E-2</v>
      </c>
      <c r="AF883" s="243" t="s">
        <v>27</v>
      </c>
      <c r="AG883" s="243" t="s">
        <v>27</v>
      </c>
      <c r="AH883" s="243" t="s">
        <v>27</v>
      </c>
      <c r="AI883" s="243" t="s">
        <v>27</v>
      </c>
      <c r="AJ883" s="243" t="s">
        <v>27</v>
      </c>
      <c r="AK883" s="243" t="s">
        <v>27</v>
      </c>
      <c r="AL883" s="243">
        <v>2.4493086464990113E-2</v>
      </c>
      <c r="AM883" s="243" t="s">
        <v>27</v>
      </c>
      <c r="AN883" s="243" t="s">
        <v>27</v>
      </c>
      <c r="AO883" s="243" t="s">
        <v>27</v>
      </c>
      <c r="AR883" s="243">
        <v>100</v>
      </c>
      <c r="AS883" s="243"/>
      <c r="AT883" s="53" t="s">
        <v>134</v>
      </c>
      <c r="AU883" s="53" t="str">
        <f t="shared" si="96"/>
        <v>po</v>
      </c>
      <c r="AV883" s="234">
        <v>0.98296392649224029</v>
      </c>
      <c r="AW883" s="86">
        <f t="shared" si="97"/>
        <v>0.98344998438158826</v>
      </c>
      <c r="AX883" s="274"/>
      <c r="AY883" s="263"/>
    </row>
    <row r="884" spans="1:51" s="242" customFormat="1" x14ac:dyDescent="0.2">
      <c r="A884" s="248" t="s">
        <v>180</v>
      </c>
      <c r="B884" s="33" t="s">
        <v>604</v>
      </c>
      <c r="C884" s="248" t="s">
        <v>148</v>
      </c>
      <c r="D884" s="235" t="s">
        <v>452</v>
      </c>
      <c r="E884" s="248" t="s">
        <v>183</v>
      </c>
      <c r="F884" s="248" t="s">
        <v>203</v>
      </c>
      <c r="G884" s="248">
        <v>77</v>
      </c>
      <c r="H884" s="249">
        <v>63.6676</v>
      </c>
      <c r="I884" s="250">
        <v>37.176900000000003</v>
      </c>
      <c r="J884" s="251" t="s">
        <v>27</v>
      </c>
      <c r="K884" s="251" t="s">
        <v>27</v>
      </c>
      <c r="L884" s="251" t="s">
        <v>73</v>
      </c>
      <c r="M884" s="251" t="s">
        <v>73</v>
      </c>
      <c r="N884" s="248" t="s">
        <v>73</v>
      </c>
      <c r="O884" s="251">
        <v>0.14139699999999999</v>
      </c>
      <c r="P884" s="251" t="s">
        <v>27</v>
      </c>
      <c r="Q884" s="251" t="s">
        <v>27</v>
      </c>
      <c r="R884" s="251" t="s">
        <v>73</v>
      </c>
      <c r="S884" s="251" t="s">
        <v>27</v>
      </c>
      <c r="T884" s="251" t="s">
        <v>27</v>
      </c>
      <c r="X884" s="251">
        <v>100.98589700000001</v>
      </c>
      <c r="Z884" s="18" t="s">
        <v>85</v>
      </c>
      <c r="AB884" s="520"/>
      <c r="AC884" s="239">
        <v>49.522786391800295</v>
      </c>
      <c r="AD884" s="239">
        <v>50.372567805064087</v>
      </c>
      <c r="AE884" s="239" t="s">
        <v>27</v>
      </c>
      <c r="AF884" s="239" t="s">
        <v>27</v>
      </c>
      <c r="AG884" s="239" t="s">
        <v>27</v>
      </c>
      <c r="AH884" s="239" t="s">
        <v>27</v>
      </c>
      <c r="AI884" s="239" t="s">
        <v>27</v>
      </c>
      <c r="AJ884" s="239">
        <v>0.10464580313560624</v>
      </c>
      <c r="AK884" s="239" t="s">
        <v>27</v>
      </c>
      <c r="AL884" s="239" t="s">
        <v>27</v>
      </c>
      <c r="AM884" s="239" t="s">
        <v>27</v>
      </c>
      <c r="AN884" s="239" t="s">
        <v>27</v>
      </c>
      <c r="AO884" s="239" t="s">
        <v>27</v>
      </c>
      <c r="AR884" s="239">
        <v>100</v>
      </c>
      <c r="AS884" s="239"/>
      <c r="AT884" s="53" t="s">
        <v>134</v>
      </c>
      <c r="AU884" s="53" t="str">
        <f t="shared" si="96"/>
        <v>po</v>
      </c>
      <c r="AV884" s="234">
        <v>0.98313007554920873</v>
      </c>
      <c r="AW884" s="86">
        <f t="shared" si="97"/>
        <v>0.98520751189393851</v>
      </c>
      <c r="AX884" s="274"/>
      <c r="AY884" s="263"/>
    </row>
    <row r="885" spans="1:51" s="242" customFormat="1" x14ac:dyDescent="0.2">
      <c r="A885" s="24" t="s">
        <v>444</v>
      </c>
      <c r="B885" s="273" t="s">
        <v>605</v>
      </c>
      <c r="C885" s="235" t="s">
        <v>148</v>
      </c>
      <c r="D885" s="235" t="s">
        <v>452</v>
      </c>
      <c r="E885" s="235" t="s">
        <v>42</v>
      </c>
      <c r="F885" s="235" t="s">
        <v>151</v>
      </c>
      <c r="G885" s="235">
        <v>147</v>
      </c>
      <c r="H885" s="236">
        <v>63.370719999999999</v>
      </c>
      <c r="I885" s="237">
        <v>36.960659999999997</v>
      </c>
      <c r="J885" s="239">
        <v>2.2977999999999998E-2</v>
      </c>
      <c r="K885" s="239" t="s">
        <v>27</v>
      </c>
      <c r="L885" s="239" t="s">
        <v>27</v>
      </c>
      <c r="M885" s="239" t="s">
        <v>27</v>
      </c>
      <c r="N885" s="239" t="s">
        <v>27</v>
      </c>
      <c r="O885" s="239">
        <v>0.13358300000000001</v>
      </c>
      <c r="P885" s="239" t="s">
        <v>27</v>
      </c>
      <c r="Q885" s="239">
        <v>3.5889999999999998E-2</v>
      </c>
      <c r="R885" s="239" t="s">
        <v>27</v>
      </c>
      <c r="S885" s="239" t="s">
        <v>27</v>
      </c>
      <c r="T885" s="239" t="s">
        <v>27</v>
      </c>
      <c r="X885" s="239">
        <v>100.52383099999999</v>
      </c>
      <c r="Z885" s="18" t="s">
        <v>85</v>
      </c>
      <c r="AB885" s="520"/>
      <c r="AC885" s="239">
        <v>49.521730982143161</v>
      </c>
      <c r="AD885" s="239">
        <v>50.313116193850014</v>
      </c>
      <c r="AE885" s="239">
        <v>3.5706290263912345E-2</v>
      </c>
      <c r="AF885" s="239" t="s">
        <v>27</v>
      </c>
      <c r="AG885" s="239" t="s">
        <v>27</v>
      </c>
      <c r="AH885" s="239" t="s">
        <v>27</v>
      </c>
      <c r="AI885" s="239" t="s">
        <v>27</v>
      </c>
      <c r="AJ885" s="239">
        <v>9.9323815581944142E-2</v>
      </c>
      <c r="AK885" s="239" t="s">
        <v>27</v>
      </c>
      <c r="AL885" s="239">
        <v>3.0122718160963874E-2</v>
      </c>
      <c r="AM885" s="239" t="s">
        <v>27</v>
      </c>
      <c r="AN885" s="239" t="s">
        <v>27</v>
      </c>
      <c r="AO885" s="239" t="s">
        <v>27</v>
      </c>
      <c r="AR885" s="239">
        <v>100</v>
      </c>
      <c r="AS885" s="239"/>
      <c r="AT885" s="53" t="s">
        <v>134</v>
      </c>
      <c r="AU885" s="53" t="str">
        <f t="shared" si="96"/>
        <v>po</v>
      </c>
      <c r="AV885" s="234">
        <v>0.98427079712857091</v>
      </c>
      <c r="AW885" s="86">
        <f t="shared" si="97"/>
        <v>0.98684361597851378</v>
      </c>
      <c r="AX885" s="274"/>
      <c r="AY885" s="263"/>
    </row>
    <row r="886" spans="1:51" s="242" customFormat="1" x14ac:dyDescent="0.2">
      <c r="A886" s="24" t="s">
        <v>444</v>
      </c>
      <c r="B886" s="273" t="s">
        <v>605</v>
      </c>
      <c r="C886" s="243" t="s">
        <v>148</v>
      </c>
      <c r="D886" s="235" t="s">
        <v>452</v>
      </c>
      <c r="E886" s="245" t="s">
        <v>32</v>
      </c>
      <c r="F886" s="245" t="s">
        <v>154</v>
      </c>
      <c r="G886" s="245" t="s">
        <v>258</v>
      </c>
      <c r="H886" s="246">
        <v>63.142479999999999</v>
      </c>
      <c r="I886" s="247">
        <v>36.800339999999998</v>
      </c>
      <c r="J886" s="243">
        <v>2.1923000000000002E-2</v>
      </c>
      <c r="K886" s="243" t="s">
        <v>27</v>
      </c>
      <c r="L886" s="243" t="s">
        <v>27</v>
      </c>
      <c r="M886" s="243" t="s">
        <v>27</v>
      </c>
      <c r="N886" s="243" t="s">
        <v>27</v>
      </c>
      <c r="O886" s="243">
        <v>0.36944100000000002</v>
      </c>
      <c r="P886" s="243" t="s">
        <v>27</v>
      </c>
      <c r="Q886" s="243" t="s">
        <v>27</v>
      </c>
      <c r="R886" s="243" t="s">
        <v>27</v>
      </c>
      <c r="S886" s="243" t="s">
        <v>27</v>
      </c>
      <c r="T886" s="243" t="s">
        <v>27</v>
      </c>
      <c r="X886" s="243">
        <v>100.33418399999999</v>
      </c>
      <c r="Z886" s="18" t="s">
        <v>85</v>
      </c>
      <c r="AB886" s="520"/>
      <c r="AC886" s="243">
        <v>49.468521353951814</v>
      </c>
      <c r="AD886" s="243">
        <v>50.221935829163591</v>
      </c>
      <c r="AE886" s="243">
        <v>3.4153294941953974E-2</v>
      </c>
      <c r="AF886" s="243" t="s">
        <v>27</v>
      </c>
      <c r="AG886" s="243" t="s">
        <v>27</v>
      </c>
      <c r="AH886" s="243" t="s">
        <v>27</v>
      </c>
      <c r="AI886" s="243" t="s">
        <v>27</v>
      </c>
      <c r="AJ886" s="243">
        <v>0.27538952194265914</v>
      </c>
      <c r="AK886" s="243" t="s">
        <v>27</v>
      </c>
      <c r="AL886" s="243" t="s">
        <v>27</v>
      </c>
      <c r="AM886" s="243" t="s">
        <v>27</v>
      </c>
      <c r="AN886" s="243" t="s">
        <v>27</v>
      </c>
      <c r="AO886" s="243" t="s">
        <v>27</v>
      </c>
      <c r="AR886" s="243">
        <v>100.00000000000001</v>
      </c>
      <c r="AS886" s="243"/>
      <c r="AT886" s="53" t="s">
        <v>134</v>
      </c>
      <c r="AU886" s="53" t="str">
        <f t="shared" si="96"/>
        <v>po</v>
      </c>
      <c r="AV886" s="234">
        <v>0.98499829879567735</v>
      </c>
      <c r="AW886" s="86">
        <f t="shared" si="97"/>
        <v>0.99048174974984671</v>
      </c>
      <c r="AX886" s="274"/>
      <c r="AY886" s="263"/>
    </row>
    <row r="887" spans="1:51" s="242" customFormat="1" x14ac:dyDescent="0.2">
      <c r="A887" s="24" t="s">
        <v>444</v>
      </c>
      <c r="B887" s="273" t="s">
        <v>605</v>
      </c>
      <c r="C887" s="235" t="s">
        <v>148</v>
      </c>
      <c r="D887" s="235" t="s">
        <v>452</v>
      </c>
      <c r="E887" s="235" t="s">
        <v>35</v>
      </c>
      <c r="F887" s="235" t="s">
        <v>152</v>
      </c>
      <c r="G887" s="235">
        <v>184</v>
      </c>
      <c r="H887" s="236">
        <v>62.901200000000003</v>
      </c>
      <c r="I887" s="237">
        <v>36.637599999999999</v>
      </c>
      <c r="J887" s="239">
        <v>2.2423999999999999E-2</v>
      </c>
      <c r="K887" s="239" t="s">
        <v>27</v>
      </c>
      <c r="L887" s="239" t="s">
        <v>27</v>
      </c>
      <c r="M887" s="239" t="s">
        <v>27</v>
      </c>
      <c r="N887" s="239" t="s">
        <v>27</v>
      </c>
      <c r="O887" s="239">
        <v>0.51854900000000004</v>
      </c>
      <c r="P887" s="239" t="s">
        <v>27</v>
      </c>
      <c r="Q887" s="239">
        <v>3.8242999999999999E-2</v>
      </c>
      <c r="R887" s="239" t="s">
        <v>27</v>
      </c>
      <c r="S887" s="239" t="s">
        <v>27</v>
      </c>
      <c r="T887" s="239" t="s">
        <v>27</v>
      </c>
      <c r="X887" s="239">
        <v>100.118016</v>
      </c>
      <c r="Z887" s="18" t="s">
        <v>85</v>
      </c>
      <c r="AB887" s="520"/>
      <c r="AC887" s="239">
        <v>49.411428048978429</v>
      </c>
      <c r="AD887" s="239">
        <v>50.133706651631982</v>
      </c>
      <c r="AE887" s="239">
        <v>3.5027318434535631E-2</v>
      </c>
      <c r="AF887" s="239" t="s">
        <v>27</v>
      </c>
      <c r="AG887" s="239" t="s">
        <v>27</v>
      </c>
      <c r="AH887" s="239" t="s">
        <v>27</v>
      </c>
      <c r="AI887" s="239" t="s">
        <v>27</v>
      </c>
      <c r="AJ887" s="239">
        <v>0.38757281127741394</v>
      </c>
      <c r="AK887" s="239" t="s">
        <v>27</v>
      </c>
      <c r="AL887" s="239">
        <v>3.2265169677649926E-2</v>
      </c>
      <c r="AM887" s="239" t="s">
        <v>27</v>
      </c>
      <c r="AN887" s="239" t="s">
        <v>27</v>
      </c>
      <c r="AO887" s="239" t="s">
        <v>27</v>
      </c>
      <c r="AR887" s="239">
        <v>100</v>
      </c>
      <c r="AS887" s="239"/>
      <c r="AT887" s="53" t="s">
        <v>134</v>
      </c>
      <c r="AU887" s="53" t="str">
        <f t="shared" si="96"/>
        <v>po</v>
      </c>
      <c r="AV887" s="234">
        <v>0.98559295430372806</v>
      </c>
      <c r="AW887" s="86">
        <f t="shared" si="97"/>
        <v>0.99396731975554731</v>
      </c>
      <c r="AX887" s="274"/>
      <c r="AY887" s="263"/>
    </row>
    <row r="888" spans="1:51" s="242" customFormat="1" x14ac:dyDescent="0.2">
      <c r="A888" s="24" t="s">
        <v>444</v>
      </c>
      <c r="B888" s="273" t="s">
        <v>605</v>
      </c>
      <c r="C888" s="243" t="s">
        <v>148</v>
      </c>
      <c r="D888" s="235" t="s">
        <v>452</v>
      </c>
      <c r="E888" s="245" t="s">
        <v>32</v>
      </c>
      <c r="F888" s="245" t="s">
        <v>149</v>
      </c>
      <c r="G888" s="245" t="s">
        <v>257</v>
      </c>
      <c r="H888" s="246">
        <v>62.459769999999999</v>
      </c>
      <c r="I888" s="247">
        <v>36.378869999999999</v>
      </c>
      <c r="J888" s="243">
        <v>7.5457999999999997E-2</v>
      </c>
      <c r="K888" s="243" t="s">
        <v>27</v>
      </c>
      <c r="L888" s="243" t="s">
        <v>27</v>
      </c>
      <c r="M888" s="243" t="s">
        <v>27</v>
      </c>
      <c r="N888" s="243">
        <v>3.8877000000000002E-2</v>
      </c>
      <c r="O888" s="243">
        <v>0.40471299999999999</v>
      </c>
      <c r="P888" s="243" t="s">
        <v>27</v>
      </c>
      <c r="Q888" s="243">
        <v>8.3788000000000001E-2</v>
      </c>
      <c r="R888" s="243" t="s">
        <v>27</v>
      </c>
      <c r="S888" s="243" t="s">
        <v>27</v>
      </c>
      <c r="T888" s="243" t="s">
        <v>27</v>
      </c>
      <c r="X888" s="243">
        <v>99.441475999999994</v>
      </c>
      <c r="Z888" s="18" t="s">
        <v>85</v>
      </c>
      <c r="AB888" s="520"/>
      <c r="AC888" s="243">
        <v>49.371789464902733</v>
      </c>
      <c r="AD888" s="243">
        <v>50.091266949873216</v>
      </c>
      <c r="AE888" s="243">
        <v>0.11860666888415317</v>
      </c>
      <c r="AF888" s="243" t="s">
        <v>27</v>
      </c>
      <c r="AG888" s="243" t="s">
        <v>27</v>
      </c>
      <c r="AH888" s="243" t="s">
        <v>27</v>
      </c>
      <c r="AI888" s="243">
        <v>4.2820278405444827E-2</v>
      </c>
      <c r="AJ888" s="243">
        <v>0.30438319382594858</v>
      </c>
      <c r="AK888" s="243" t="s">
        <v>27</v>
      </c>
      <c r="AL888" s="243">
        <v>7.1133444108510357E-2</v>
      </c>
      <c r="AM888" s="243" t="s">
        <v>27</v>
      </c>
      <c r="AN888" s="243" t="s">
        <v>27</v>
      </c>
      <c r="AO888" s="243" t="s">
        <v>27</v>
      </c>
      <c r="AR888" s="243">
        <v>100</v>
      </c>
      <c r="AS888" s="243"/>
      <c r="AT888" s="53" t="s">
        <v>134</v>
      </c>
      <c r="AU888" s="53" t="str">
        <f t="shared" si="96"/>
        <v>po</v>
      </c>
      <c r="AV888" s="234">
        <v>0.98563666825016683</v>
      </c>
      <c r="AW888" s="86">
        <f t="shared" si="97"/>
        <v>0.99313331708339048</v>
      </c>
      <c r="AX888" s="274"/>
      <c r="AY888" s="263"/>
    </row>
    <row r="889" spans="1:51" s="242" customFormat="1" x14ac:dyDescent="0.2">
      <c r="A889" s="24" t="s">
        <v>444</v>
      </c>
      <c r="B889" s="273" t="s">
        <v>605</v>
      </c>
      <c r="C889" s="235" t="s">
        <v>148</v>
      </c>
      <c r="D889" s="235" t="s">
        <v>452</v>
      </c>
      <c r="E889" s="235" t="s">
        <v>35</v>
      </c>
      <c r="F889" s="235" t="s">
        <v>159</v>
      </c>
      <c r="G889" s="235">
        <v>189</v>
      </c>
      <c r="H889" s="236">
        <v>62.94614</v>
      </c>
      <c r="I889" s="237">
        <v>36.647419999999997</v>
      </c>
      <c r="J889" s="239">
        <v>5.7404999999999998E-2</v>
      </c>
      <c r="K889" s="239" t="s">
        <v>27</v>
      </c>
      <c r="L889" s="239" t="s">
        <v>27</v>
      </c>
      <c r="M889" s="239" t="s">
        <v>27</v>
      </c>
      <c r="N889" s="239">
        <v>5.6204999999999998E-2</v>
      </c>
      <c r="O889" s="239" t="s">
        <v>27</v>
      </c>
      <c r="P889" s="239" t="s">
        <v>27</v>
      </c>
      <c r="Q889" s="239">
        <v>5.9616000000000002E-2</v>
      </c>
      <c r="R889" s="239" t="s">
        <v>27</v>
      </c>
      <c r="S889" s="239" t="s">
        <v>27</v>
      </c>
      <c r="T889" s="239" t="s">
        <v>27</v>
      </c>
      <c r="X889" s="239">
        <v>99.76678600000001</v>
      </c>
      <c r="Z889" s="18" t="s">
        <v>85</v>
      </c>
      <c r="AB889" s="520"/>
      <c r="AC889" s="239">
        <v>49.548124731310352</v>
      </c>
      <c r="AD889" s="239">
        <v>50.249974777699833</v>
      </c>
      <c r="AE889" s="239">
        <v>8.9853121903499311E-2</v>
      </c>
      <c r="AF889" s="239" t="s">
        <v>27</v>
      </c>
      <c r="AG889" s="239" t="s">
        <v>27</v>
      </c>
      <c r="AH889" s="239" t="s">
        <v>27</v>
      </c>
      <c r="AI889" s="239">
        <v>6.1646911778110651E-2</v>
      </c>
      <c r="AJ889" s="239" t="s">
        <v>27</v>
      </c>
      <c r="AK889" s="239" t="s">
        <v>27</v>
      </c>
      <c r="AL889" s="239">
        <v>5.0400457308210855E-2</v>
      </c>
      <c r="AM889" s="239" t="s">
        <v>27</v>
      </c>
      <c r="AN889" s="239" t="s">
        <v>27</v>
      </c>
      <c r="AO889" s="239" t="s">
        <v>27</v>
      </c>
      <c r="AR889" s="239">
        <v>100.00000000000001</v>
      </c>
      <c r="AS889" s="239"/>
      <c r="AT889" s="53" t="s">
        <v>134</v>
      </c>
      <c r="AU889" s="53" t="str">
        <f t="shared" si="96"/>
        <v>po</v>
      </c>
      <c r="AV889" s="234">
        <v>0.98603282788709079</v>
      </c>
      <c r="AW889" s="86">
        <f t="shared" si="97"/>
        <v>0.98703582256581812</v>
      </c>
      <c r="AX889" s="274"/>
      <c r="AY889" s="263"/>
    </row>
    <row r="890" spans="1:51" s="242" customFormat="1" x14ac:dyDescent="0.2">
      <c r="A890" s="24" t="s">
        <v>444</v>
      </c>
      <c r="B890" s="273" t="s">
        <v>605</v>
      </c>
      <c r="C890" s="235" t="s">
        <v>148</v>
      </c>
      <c r="D890" s="235" t="s">
        <v>452</v>
      </c>
      <c r="E890" s="235" t="s">
        <v>35</v>
      </c>
      <c r="F890" s="235" t="s">
        <v>152</v>
      </c>
      <c r="G890" s="235">
        <v>185</v>
      </c>
      <c r="H890" s="236">
        <v>63.162579999999998</v>
      </c>
      <c r="I890" s="237">
        <v>36.763489999999997</v>
      </c>
      <c r="J890" s="239">
        <v>2.1153999999999999E-2</v>
      </c>
      <c r="K890" s="239" t="s">
        <v>27</v>
      </c>
      <c r="L890" s="239" t="s">
        <v>27</v>
      </c>
      <c r="M890" s="239" t="s">
        <v>27</v>
      </c>
      <c r="N890" s="239" t="s">
        <v>27</v>
      </c>
      <c r="O890" s="239" t="s">
        <v>27</v>
      </c>
      <c r="P890" s="239" t="s">
        <v>27</v>
      </c>
      <c r="Q890" s="239">
        <v>3.0065999999999999E-2</v>
      </c>
      <c r="R890" s="239" t="s">
        <v>27</v>
      </c>
      <c r="S890" s="239" t="s">
        <v>27</v>
      </c>
      <c r="T890" s="239" t="s">
        <v>27</v>
      </c>
      <c r="X890" s="239">
        <v>99.977289999999996</v>
      </c>
      <c r="Z890" s="18" t="s">
        <v>85</v>
      </c>
      <c r="AB890" s="520"/>
      <c r="AC890" s="239">
        <v>49.626115593098632</v>
      </c>
      <c r="AD890" s="239">
        <v>50.315463533618811</v>
      </c>
      <c r="AE890" s="239">
        <v>3.3049755611837525E-2</v>
      </c>
      <c r="AF890" s="239" t="s">
        <v>27</v>
      </c>
      <c r="AG890" s="239" t="s">
        <v>27</v>
      </c>
      <c r="AH890" s="239" t="s">
        <v>27</v>
      </c>
      <c r="AI890" s="239" t="s">
        <v>27</v>
      </c>
      <c r="AJ890" s="239" t="s">
        <v>27</v>
      </c>
      <c r="AK890" s="239" t="s">
        <v>27</v>
      </c>
      <c r="AL890" s="239">
        <v>2.5371117670718441E-2</v>
      </c>
      <c r="AM890" s="239" t="s">
        <v>27</v>
      </c>
      <c r="AN890" s="239" t="s">
        <v>27</v>
      </c>
      <c r="AO890" s="239" t="s">
        <v>27</v>
      </c>
      <c r="AR890" s="239">
        <v>100</v>
      </c>
      <c r="AS890" s="239"/>
      <c r="AT890" s="53" t="s">
        <v>134</v>
      </c>
      <c r="AU890" s="53" t="str">
        <f t="shared" si="96"/>
        <v>po</v>
      </c>
      <c r="AV890" s="234">
        <v>0.9862994814693582</v>
      </c>
      <c r="AW890" s="86">
        <f t="shared" si="97"/>
        <v>0.9868037224300672</v>
      </c>
      <c r="AX890" s="274"/>
      <c r="AY890" s="263"/>
    </row>
    <row r="891" spans="1:51" s="242" customFormat="1" x14ac:dyDescent="0.2">
      <c r="A891" s="24" t="s">
        <v>444</v>
      </c>
      <c r="B891" s="273" t="s">
        <v>605</v>
      </c>
      <c r="C891" s="235" t="s">
        <v>148</v>
      </c>
      <c r="D891" s="235" t="s">
        <v>452</v>
      </c>
      <c r="E891" s="235" t="s">
        <v>42</v>
      </c>
      <c r="F891" s="235" t="s">
        <v>151</v>
      </c>
      <c r="G891" s="235">
        <v>143</v>
      </c>
      <c r="H891" s="236">
        <v>63.31485</v>
      </c>
      <c r="I891" s="237">
        <v>36.770440000000001</v>
      </c>
      <c r="J891" s="239">
        <v>1.7249E-2</v>
      </c>
      <c r="K891" s="239" t="s">
        <v>27</v>
      </c>
      <c r="L891" s="239" t="s">
        <v>27</v>
      </c>
      <c r="M891" s="239" t="s">
        <v>27</v>
      </c>
      <c r="N891" s="239" t="s">
        <v>27</v>
      </c>
      <c r="O891" s="239" t="s">
        <v>27</v>
      </c>
      <c r="P891" s="239" t="s">
        <v>27</v>
      </c>
      <c r="Q891" s="239">
        <v>3.4396999999999997E-2</v>
      </c>
      <c r="R891" s="239" t="s">
        <v>27</v>
      </c>
      <c r="S891" s="239" t="s">
        <v>27</v>
      </c>
      <c r="T891" s="239" t="s">
        <v>27</v>
      </c>
      <c r="X891" s="239">
        <v>100.13693600000001</v>
      </c>
      <c r="Z891" s="18" t="s">
        <v>85</v>
      </c>
      <c r="AB891" s="520"/>
      <c r="AC891" s="239">
        <v>49.682803030687936</v>
      </c>
      <c r="AD891" s="239">
        <v>50.261293164726752</v>
      </c>
      <c r="AE891" s="239">
        <v>2.6914713479527348E-2</v>
      </c>
      <c r="AF891" s="239" t="s">
        <v>27</v>
      </c>
      <c r="AG891" s="239" t="s">
        <v>27</v>
      </c>
      <c r="AH891" s="239" t="s">
        <v>27</v>
      </c>
      <c r="AI891" s="239" t="s">
        <v>27</v>
      </c>
      <c r="AJ891" s="239" t="s">
        <v>27</v>
      </c>
      <c r="AK891" s="239" t="s">
        <v>27</v>
      </c>
      <c r="AL891" s="239">
        <v>2.8989091105791853E-2</v>
      </c>
      <c r="AM891" s="239" t="s">
        <v>27</v>
      </c>
      <c r="AN891" s="239" t="s">
        <v>27</v>
      </c>
      <c r="AO891" s="239" t="s">
        <v>27</v>
      </c>
      <c r="AR891" s="239">
        <v>100</v>
      </c>
      <c r="AS891" s="239"/>
      <c r="AT891" s="53" t="s">
        <v>134</v>
      </c>
      <c r="AU891" s="53" t="str">
        <f t="shared" si="96"/>
        <v>po</v>
      </c>
      <c r="AV891" s="234">
        <v>0.98849034520176648</v>
      </c>
      <c r="AW891" s="86">
        <f t="shared" si="97"/>
        <v>0.98906711291466209</v>
      </c>
      <c r="AX891" s="274"/>
      <c r="AY891" s="263"/>
    </row>
    <row r="892" spans="1:51" s="242" customFormat="1" x14ac:dyDescent="0.2">
      <c r="A892" s="24" t="s">
        <v>444</v>
      </c>
      <c r="B892" s="273" t="s">
        <v>605</v>
      </c>
      <c r="C892" s="235" t="s">
        <v>148</v>
      </c>
      <c r="D892" s="235" t="s">
        <v>452</v>
      </c>
      <c r="E892" s="235" t="s">
        <v>35</v>
      </c>
      <c r="F892" s="235" t="s">
        <v>152</v>
      </c>
      <c r="G892" s="235">
        <v>186</v>
      </c>
      <c r="H892" s="236">
        <v>63.408160000000002</v>
      </c>
      <c r="I892" s="237">
        <v>36.788719999999998</v>
      </c>
      <c r="J892" s="239">
        <v>1.8914E-2</v>
      </c>
      <c r="K892" s="239" t="s">
        <v>27</v>
      </c>
      <c r="L892" s="239" t="s">
        <v>27</v>
      </c>
      <c r="M892" s="239" t="s">
        <v>27</v>
      </c>
      <c r="N892" s="239" t="s">
        <v>27</v>
      </c>
      <c r="O892" s="239" t="s">
        <v>27</v>
      </c>
      <c r="P892" s="239" t="s">
        <v>27</v>
      </c>
      <c r="Q892" s="239" t="s">
        <v>27</v>
      </c>
      <c r="R892" s="239" t="s">
        <v>27</v>
      </c>
      <c r="S892" s="239" t="s">
        <v>27</v>
      </c>
      <c r="T892" s="239" t="s">
        <v>27</v>
      </c>
      <c r="X892" s="239">
        <v>100.21579399999999</v>
      </c>
      <c r="Z892" s="18" t="s">
        <v>85</v>
      </c>
      <c r="AB892" s="520"/>
      <c r="AC892" s="239">
        <v>49.720315932548715</v>
      </c>
      <c r="AD892" s="239">
        <v>50.250192527924732</v>
      </c>
      <c r="AE892" s="239">
        <v>2.9491539526563849E-2</v>
      </c>
      <c r="AF892" s="239" t="s">
        <v>27</v>
      </c>
      <c r="AG892" s="239" t="s">
        <v>27</v>
      </c>
      <c r="AH892" s="239" t="s">
        <v>27</v>
      </c>
      <c r="AI892" s="239" t="s">
        <v>27</v>
      </c>
      <c r="AJ892" s="239" t="s">
        <v>27</v>
      </c>
      <c r="AK892" s="239" t="s">
        <v>27</v>
      </c>
      <c r="AL892" s="239" t="s">
        <v>27</v>
      </c>
      <c r="AM892" s="239" t="s">
        <v>27</v>
      </c>
      <c r="AN892" s="239" t="s">
        <v>27</v>
      </c>
      <c r="AO892" s="239" t="s">
        <v>27</v>
      </c>
      <c r="AR892" s="239">
        <v>100</v>
      </c>
      <c r="AS892" s="239"/>
      <c r="AT892" s="53" t="s">
        <v>134</v>
      </c>
      <c r="AU892" s="53" t="str">
        <f t="shared" si="96"/>
        <v>po</v>
      </c>
      <c r="AV892" s="234">
        <v>0.98945523253305834</v>
      </c>
      <c r="AW892" s="86">
        <f t="shared" si="97"/>
        <v>0.98945523253305834</v>
      </c>
      <c r="AX892" s="274"/>
      <c r="AY892" s="263"/>
    </row>
    <row r="893" spans="1:51" s="242" customFormat="1" x14ac:dyDescent="0.2">
      <c r="A893" s="24" t="s">
        <v>444</v>
      </c>
      <c r="B893" s="273" t="s">
        <v>605</v>
      </c>
      <c r="C893" s="235" t="s">
        <v>148</v>
      </c>
      <c r="D893" s="235" t="s">
        <v>452</v>
      </c>
      <c r="E893" s="235" t="s">
        <v>42</v>
      </c>
      <c r="F893" s="235" t="s">
        <v>151</v>
      </c>
      <c r="G893" s="235">
        <v>149</v>
      </c>
      <c r="H893" s="236">
        <v>63.251899999999999</v>
      </c>
      <c r="I893" s="237">
        <v>36.69473</v>
      </c>
      <c r="J893" s="239">
        <v>2.7279000000000001E-2</v>
      </c>
      <c r="K893" s="239" t="s">
        <v>27</v>
      </c>
      <c r="L893" s="239" t="s">
        <v>27</v>
      </c>
      <c r="M893" s="239" t="s">
        <v>27</v>
      </c>
      <c r="N893" s="239" t="s">
        <v>27</v>
      </c>
      <c r="O893" s="239">
        <v>0.106776</v>
      </c>
      <c r="P893" s="239" t="s">
        <v>27</v>
      </c>
      <c r="Q893" s="239">
        <v>2.7392E-2</v>
      </c>
      <c r="R893" s="239" t="s">
        <v>27</v>
      </c>
      <c r="S893" s="239" t="s">
        <v>27</v>
      </c>
      <c r="T893" s="239" t="s">
        <v>27</v>
      </c>
      <c r="X893" s="239">
        <v>100.10807699999999</v>
      </c>
      <c r="Z893" s="18" t="s">
        <v>85</v>
      </c>
      <c r="AB893" s="520"/>
      <c r="AC893" s="239">
        <v>49.664902478211225</v>
      </c>
      <c r="AD893" s="239">
        <v>50.189634344978053</v>
      </c>
      <c r="AE893" s="239">
        <v>4.2592172047681003E-2</v>
      </c>
      <c r="AF893" s="239" t="s">
        <v>27</v>
      </c>
      <c r="AG893" s="239" t="s">
        <v>27</v>
      </c>
      <c r="AH893" s="239" t="s">
        <v>27</v>
      </c>
      <c r="AI893" s="239" t="s">
        <v>27</v>
      </c>
      <c r="AJ893" s="239">
        <v>7.9770935646660102E-2</v>
      </c>
      <c r="AK893" s="239" t="s">
        <v>27</v>
      </c>
      <c r="AL893" s="239">
        <v>2.3100069116388958E-2</v>
      </c>
      <c r="AM893" s="239" t="s">
        <v>27</v>
      </c>
      <c r="AN893" s="239" t="s">
        <v>27</v>
      </c>
      <c r="AO893" s="239" t="s">
        <v>27</v>
      </c>
      <c r="AR893" s="239">
        <v>100.00000000000001</v>
      </c>
      <c r="AS893" s="239"/>
      <c r="AT893" s="53" t="s">
        <v>134</v>
      </c>
      <c r="AU893" s="53" t="str">
        <f t="shared" si="96"/>
        <v>po</v>
      </c>
      <c r="AV893" s="234">
        <v>0.98954501514874393</v>
      </c>
      <c r="AW893" s="86">
        <f t="shared" si="97"/>
        <v>0.99159466157684817</v>
      </c>
      <c r="AX893" s="274"/>
      <c r="AY893" s="263"/>
    </row>
    <row r="894" spans="1:51" s="242" customFormat="1" x14ac:dyDescent="0.2">
      <c r="A894" s="24" t="s">
        <v>444</v>
      </c>
      <c r="B894" s="273" t="s">
        <v>605</v>
      </c>
      <c r="C894" s="235" t="s">
        <v>148</v>
      </c>
      <c r="D894" s="235" t="s">
        <v>452</v>
      </c>
      <c r="E894" s="235" t="s">
        <v>32</v>
      </c>
      <c r="F894" s="235" t="s">
        <v>146</v>
      </c>
      <c r="G894" s="235">
        <v>173</v>
      </c>
      <c r="H894" s="236">
        <v>63.112990000000003</v>
      </c>
      <c r="I894" s="237">
        <v>36.596629999999998</v>
      </c>
      <c r="J894" s="239">
        <v>2.9093000000000001E-2</v>
      </c>
      <c r="K894" s="239" t="s">
        <v>27</v>
      </c>
      <c r="L894" s="239" t="s">
        <v>27</v>
      </c>
      <c r="M894" s="239" t="s">
        <v>27</v>
      </c>
      <c r="N894" s="239">
        <v>4.8887E-2</v>
      </c>
      <c r="O894" s="239" t="s">
        <v>27</v>
      </c>
      <c r="P894" s="239" t="s">
        <v>27</v>
      </c>
      <c r="Q894" s="239">
        <v>8.3347000000000004E-2</v>
      </c>
      <c r="R894" s="239" t="s">
        <v>27</v>
      </c>
      <c r="S894" s="239" t="s">
        <v>27</v>
      </c>
      <c r="T894" s="239" t="s">
        <v>27</v>
      </c>
      <c r="X894" s="239">
        <v>99.870947000000001</v>
      </c>
      <c r="Z894" s="18" t="s">
        <v>85</v>
      </c>
      <c r="AB894" s="520"/>
      <c r="AC894" s="239">
        <v>49.664851979515916</v>
      </c>
      <c r="AD894" s="239">
        <v>50.165576665921265</v>
      </c>
      <c r="AE894" s="239">
        <v>4.5524399704604451E-2</v>
      </c>
      <c r="AF894" s="239" t="s">
        <v>27</v>
      </c>
      <c r="AG894" s="239" t="s">
        <v>27</v>
      </c>
      <c r="AH894" s="239" t="s">
        <v>27</v>
      </c>
      <c r="AI894" s="239">
        <v>5.3604596518549118E-2</v>
      </c>
      <c r="AJ894" s="239" t="s">
        <v>27</v>
      </c>
      <c r="AK894" s="239" t="s">
        <v>27</v>
      </c>
      <c r="AL894" s="239">
        <v>7.0442358339664946E-2</v>
      </c>
      <c r="AM894" s="239" t="s">
        <v>27</v>
      </c>
      <c r="AN894" s="239" t="s">
        <v>27</v>
      </c>
      <c r="AO894" s="239" t="s">
        <v>27</v>
      </c>
      <c r="AR894" s="239">
        <v>100</v>
      </c>
      <c r="AS894" s="239"/>
      <c r="AT894" s="53" t="s">
        <v>134</v>
      </c>
      <c r="AU894" s="53" t="str">
        <f t="shared" si="96"/>
        <v>po</v>
      </c>
      <c r="AV894" s="234">
        <v>0.99001856014254686</v>
      </c>
      <c r="AW894" s="86">
        <f t="shared" si="97"/>
        <v>0.99142275726378748</v>
      </c>
      <c r="AX894" s="274"/>
      <c r="AY894" s="263"/>
    </row>
    <row r="895" spans="1:51" s="242" customFormat="1" x14ac:dyDescent="0.2">
      <c r="A895" s="24" t="s">
        <v>444</v>
      </c>
      <c r="B895" s="273" t="s">
        <v>605</v>
      </c>
      <c r="C895" s="235" t="s">
        <v>148</v>
      </c>
      <c r="D895" s="235" t="s">
        <v>452</v>
      </c>
      <c r="E895" s="235" t="s">
        <v>32</v>
      </c>
      <c r="F895" s="235" t="s">
        <v>146</v>
      </c>
      <c r="G895" s="235">
        <v>172</v>
      </c>
      <c r="H895" s="236">
        <v>63.004159999999999</v>
      </c>
      <c r="I895" s="237">
        <v>36.528979999999997</v>
      </c>
      <c r="J895" s="239">
        <v>2.7727999999999999E-2</v>
      </c>
      <c r="K895" s="239" t="s">
        <v>27</v>
      </c>
      <c r="L895" s="239" t="s">
        <v>27</v>
      </c>
      <c r="M895" s="239" t="s">
        <v>27</v>
      </c>
      <c r="N895" s="239">
        <v>4.7566999999999998E-2</v>
      </c>
      <c r="O895" s="239" t="s">
        <v>27</v>
      </c>
      <c r="P895" s="239" t="s">
        <v>27</v>
      </c>
      <c r="Q895" s="239">
        <v>5.8062999999999997E-2</v>
      </c>
      <c r="R895" s="239" t="s">
        <v>27</v>
      </c>
      <c r="S895" s="239" t="s">
        <v>27</v>
      </c>
      <c r="T895" s="239" t="s">
        <v>27</v>
      </c>
      <c r="X895" s="239">
        <v>99.666498000000004</v>
      </c>
      <c r="Z895" s="18" t="s">
        <v>85</v>
      </c>
      <c r="AB895" s="520"/>
      <c r="AC895" s="239">
        <v>49.680224162355067</v>
      </c>
      <c r="AD895" s="239">
        <v>50.174862424112277</v>
      </c>
      <c r="AE895" s="239">
        <v>4.3476862654666909E-2</v>
      </c>
      <c r="AF895" s="239" t="s">
        <v>27</v>
      </c>
      <c r="AG895" s="239" t="s">
        <v>27</v>
      </c>
      <c r="AH895" s="239" t="s">
        <v>27</v>
      </c>
      <c r="AI895" s="239">
        <v>5.2263481564762793E-2</v>
      </c>
      <c r="AJ895" s="239" t="s">
        <v>27</v>
      </c>
      <c r="AK895" s="239" t="s">
        <v>27</v>
      </c>
      <c r="AL895" s="239">
        <v>4.9173069313225223E-2</v>
      </c>
      <c r="AM895" s="239" t="s">
        <v>27</v>
      </c>
      <c r="AN895" s="239" t="s">
        <v>27</v>
      </c>
      <c r="AO895" s="239" t="s">
        <v>27</v>
      </c>
      <c r="AR895" s="239">
        <v>100</v>
      </c>
      <c r="AS895" s="239"/>
      <c r="AT895" s="53" t="s">
        <v>134</v>
      </c>
      <c r="AU895" s="53" t="str">
        <f t="shared" si="96"/>
        <v>po</v>
      </c>
      <c r="AV895" s="234">
        <v>0.99014171164882947</v>
      </c>
      <c r="AW895" s="86">
        <f t="shared" si="97"/>
        <v>0.99112174561280098</v>
      </c>
      <c r="AX895" s="274"/>
      <c r="AY895" s="263"/>
    </row>
    <row r="896" spans="1:51" s="242" customFormat="1" x14ac:dyDescent="0.2">
      <c r="A896" s="24" t="s">
        <v>444</v>
      </c>
      <c r="B896" s="273" t="s">
        <v>605</v>
      </c>
      <c r="C896" s="235" t="s">
        <v>148</v>
      </c>
      <c r="D896" s="235" t="s">
        <v>452</v>
      </c>
      <c r="E896" s="235" t="s">
        <v>42</v>
      </c>
      <c r="F896" s="235" t="s">
        <v>151</v>
      </c>
      <c r="G896" s="235">
        <v>150</v>
      </c>
      <c r="H896" s="236">
        <v>63.184139999999999</v>
      </c>
      <c r="I896" s="237">
        <v>36.548270000000002</v>
      </c>
      <c r="J896" s="239">
        <v>3.8247999999999997E-2</v>
      </c>
      <c r="K896" s="239" t="s">
        <v>27</v>
      </c>
      <c r="L896" s="239" t="s">
        <v>27</v>
      </c>
      <c r="M896" s="239" t="s">
        <v>27</v>
      </c>
      <c r="N896" s="239">
        <v>3.7139999999999999E-2</v>
      </c>
      <c r="O896" s="239" t="s">
        <v>27</v>
      </c>
      <c r="P896" s="239" t="s">
        <v>27</v>
      </c>
      <c r="Q896" s="239">
        <v>3.7212000000000002E-2</v>
      </c>
      <c r="R896" s="239" t="s">
        <v>27</v>
      </c>
      <c r="S896" s="239" t="s">
        <v>27</v>
      </c>
      <c r="T896" s="239" t="s">
        <v>27</v>
      </c>
      <c r="X896" s="239">
        <v>99.845009999999988</v>
      </c>
      <c r="Z896" s="18" t="s">
        <v>85</v>
      </c>
      <c r="AB896" s="520"/>
      <c r="AC896" s="239">
        <v>49.744643115070694</v>
      </c>
      <c r="AD896" s="239">
        <v>50.123269177379505</v>
      </c>
      <c r="AE896" s="239">
        <v>5.9878691639026538E-2</v>
      </c>
      <c r="AF896" s="239" t="s">
        <v>27</v>
      </c>
      <c r="AG896" s="239" t="s">
        <v>27</v>
      </c>
      <c r="AH896" s="239" t="s">
        <v>27</v>
      </c>
      <c r="AI896" s="239">
        <v>4.0743505714659234E-2</v>
      </c>
      <c r="AJ896" s="239" t="s">
        <v>27</v>
      </c>
      <c r="AK896" s="239" t="s">
        <v>27</v>
      </c>
      <c r="AL896" s="239">
        <v>3.1465510196112864E-2</v>
      </c>
      <c r="AM896" s="239" t="s">
        <v>27</v>
      </c>
      <c r="AN896" s="239" t="s">
        <v>27</v>
      </c>
      <c r="AO896" s="239" t="s">
        <v>27</v>
      </c>
      <c r="AR896" s="239">
        <v>100</v>
      </c>
      <c r="AS896" s="239"/>
      <c r="AT896" s="53" t="s">
        <v>134</v>
      </c>
      <c r="AU896" s="53" t="str">
        <f t="shared" si="96"/>
        <v>po</v>
      </c>
      <c r="AV896" s="234">
        <v>0.99244610200964933</v>
      </c>
      <c r="AW896" s="86">
        <f t="shared" si="97"/>
        <v>0.99307386453816204</v>
      </c>
      <c r="AX896" s="274"/>
      <c r="AY896" s="263"/>
    </row>
    <row r="897" spans="1:51" s="242" customFormat="1" x14ac:dyDescent="0.2">
      <c r="A897" s="24" t="s">
        <v>444</v>
      </c>
      <c r="B897" s="273" t="s">
        <v>605</v>
      </c>
      <c r="C897" s="243" t="s">
        <v>148</v>
      </c>
      <c r="D897" s="235" t="s">
        <v>452</v>
      </c>
      <c r="E897" s="245" t="s">
        <v>42</v>
      </c>
      <c r="F897" s="245" t="s">
        <v>151</v>
      </c>
      <c r="G897" s="245" t="s">
        <v>259</v>
      </c>
      <c r="H897" s="246">
        <v>63.252589999999998</v>
      </c>
      <c r="I897" s="247">
        <v>36.524940000000001</v>
      </c>
      <c r="J897" s="243">
        <v>6.0284999999999998E-2</v>
      </c>
      <c r="K897" s="243" t="s">
        <v>27</v>
      </c>
      <c r="L897" s="243" t="s">
        <v>27</v>
      </c>
      <c r="M897" s="243" t="s">
        <v>27</v>
      </c>
      <c r="N897" s="243" t="s">
        <v>27</v>
      </c>
      <c r="O897" s="243">
        <v>0.15565300000000001</v>
      </c>
      <c r="P897" s="243" t="s">
        <v>27</v>
      </c>
      <c r="Q897" s="243" t="s">
        <v>27</v>
      </c>
      <c r="R897" s="243" t="s">
        <v>27</v>
      </c>
      <c r="S897" s="243" t="s">
        <v>27</v>
      </c>
      <c r="T897" s="243" t="s">
        <v>27</v>
      </c>
      <c r="X897" s="243">
        <v>99.993467999999993</v>
      </c>
      <c r="Z897" s="18" t="s">
        <v>85</v>
      </c>
      <c r="AB897" s="520"/>
      <c r="AC897" s="243">
        <v>49.748395275004938</v>
      </c>
      <c r="AD897" s="243">
        <v>50.040840782131134</v>
      </c>
      <c r="AE897" s="243">
        <v>9.4283426881842922E-2</v>
      </c>
      <c r="AF897" s="243" t="s">
        <v>27</v>
      </c>
      <c r="AG897" s="243" t="s">
        <v>27</v>
      </c>
      <c r="AH897" s="243" t="s">
        <v>27</v>
      </c>
      <c r="AI897" s="243" t="s">
        <v>27</v>
      </c>
      <c r="AJ897" s="243">
        <v>0.11648051598208292</v>
      </c>
      <c r="AK897" s="243" t="s">
        <v>27</v>
      </c>
      <c r="AL897" s="243" t="s">
        <v>27</v>
      </c>
      <c r="AM897" s="243" t="s">
        <v>27</v>
      </c>
      <c r="AN897" s="243" t="s">
        <v>27</v>
      </c>
      <c r="AO897" s="243" t="s">
        <v>27</v>
      </c>
      <c r="AR897" s="243">
        <v>99.999999999999986</v>
      </c>
      <c r="AS897" s="243"/>
      <c r="AT897" s="53" t="s">
        <v>134</v>
      </c>
      <c r="AU897" s="53" t="str">
        <f t="shared" si="96"/>
        <v>po</v>
      </c>
      <c r="AV897" s="234">
        <v>0.99415586343963624</v>
      </c>
      <c r="AW897" s="86">
        <f t="shared" si="97"/>
        <v>0.99648357245014663</v>
      </c>
      <c r="AX897" s="274"/>
      <c r="AY897" s="263"/>
    </row>
    <row r="898" spans="1:51" s="242" customFormat="1" x14ac:dyDescent="0.2">
      <c r="A898" s="24" t="s">
        <v>444</v>
      </c>
      <c r="B898" s="273" t="s">
        <v>605</v>
      </c>
      <c r="C898" s="235" t="s">
        <v>148</v>
      </c>
      <c r="D898" s="235" t="s">
        <v>452</v>
      </c>
      <c r="E898" s="235" t="s">
        <v>35</v>
      </c>
      <c r="F898" s="235" t="s">
        <v>152</v>
      </c>
      <c r="G898" s="235">
        <v>178</v>
      </c>
      <c r="H898" s="236">
        <v>63.538710000000002</v>
      </c>
      <c r="I898" s="237">
        <v>36.683759999999999</v>
      </c>
      <c r="J898" s="239">
        <v>1.8433000000000001E-2</v>
      </c>
      <c r="K898" s="239" t="s">
        <v>27</v>
      </c>
      <c r="L898" s="239" t="s">
        <v>27</v>
      </c>
      <c r="M898" s="239" t="s">
        <v>27</v>
      </c>
      <c r="N898" s="239" t="s">
        <v>27</v>
      </c>
      <c r="O898" s="239" t="s">
        <v>27</v>
      </c>
      <c r="P898" s="239" t="s">
        <v>27</v>
      </c>
      <c r="Q898" s="239" t="s">
        <v>27</v>
      </c>
      <c r="R898" s="239" t="s">
        <v>27</v>
      </c>
      <c r="S898" s="239" t="s">
        <v>27</v>
      </c>
      <c r="T898" s="239" t="s">
        <v>27</v>
      </c>
      <c r="X898" s="239">
        <v>100.240903</v>
      </c>
      <c r="Z898" s="18" t="s">
        <v>85</v>
      </c>
      <c r="AB898" s="520"/>
      <c r="AC898" s="239">
        <v>49.843492872231359</v>
      </c>
      <c r="AD898" s="239">
        <v>50.127753580565305</v>
      </c>
      <c r="AE898" s="239">
        <v>2.875354720333401E-2</v>
      </c>
      <c r="AF898" s="239" t="s">
        <v>27</v>
      </c>
      <c r="AG898" s="239" t="s">
        <v>27</v>
      </c>
      <c r="AH898" s="239" t="s">
        <v>27</v>
      </c>
      <c r="AI898" s="239" t="s">
        <v>27</v>
      </c>
      <c r="AJ898" s="239" t="s">
        <v>27</v>
      </c>
      <c r="AK898" s="239" t="s">
        <v>27</v>
      </c>
      <c r="AL898" s="239" t="s">
        <v>27</v>
      </c>
      <c r="AM898" s="239" t="s">
        <v>27</v>
      </c>
      <c r="AN898" s="239" t="s">
        <v>27</v>
      </c>
      <c r="AO898" s="239" t="s">
        <v>27</v>
      </c>
      <c r="AR898" s="239">
        <v>100</v>
      </c>
      <c r="AS898" s="239"/>
      <c r="AT898" s="53" t="s">
        <v>134</v>
      </c>
      <c r="AU898" s="53" t="str">
        <f t="shared" si="96"/>
        <v>po</v>
      </c>
      <c r="AV898" s="234">
        <v>0.99432927494193246</v>
      </c>
      <c r="AW898" s="86">
        <f t="shared" si="97"/>
        <v>0.99432927494193246</v>
      </c>
      <c r="AX898" s="274"/>
      <c r="AY898" s="263"/>
    </row>
    <row r="899" spans="1:51" s="242" customFormat="1" x14ac:dyDescent="0.2">
      <c r="A899" s="248" t="s">
        <v>180</v>
      </c>
      <c r="B899" s="33" t="s">
        <v>604</v>
      </c>
      <c r="C899" s="248" t="s">
        <v>148</v>
      </c>
      <c r="D899" s="235" t="s">
        <v>452</v>
      </c>
      <c r="E899" s="248" t="s">
        <v>42</v>
      </c>
      <c r="F899" s="248" t="s">
        <v>146</v>
      </c>
      <c r="G899" s="248">
        <v>42</v>
      </c>
      <c r="H899" s="249">
        <v>63.544499999999999</v>
      </c>
      <c r="I899" s="250">
        <v>36.679499999999997</v>
      </c>
      <c r="J899" s="251" t="s">
        <v>27</v>
      </c>
      <c r="K899" s="251" t="s">
        <v>27</v>
      </c>
      <c r="L899" s="251" t="s">
        <v>73</v>
      </c>
      <c r="M899" s="251" t="s">
        <v>73</v>
      </c>
      <c r="N899" s="248" t="s">
        <v>73</v>
      </c>
      <c r="O899" s="251" t="s">
        <v>27</v>
      </c>
      <c r="P899" s="251" t="s">
        <v>27</v>
      </c>
      <c r="Q899" s="251">
        <v>4.8809999999999999E-2</v>
      </c>
      <c r="R899" s="251" t="s">
        <v>73</v>
      </c>
      <c r="S899" s="251" t="s">
        <v>27</v>
      </c>
      <c r="T899" s="251" t="s">
        <v>27</v>
      </c>
      <c r="X899" s="251">
        <v>100.27280999999999</v>
      </c>
      <c r="Z899" s="18" t="s">
        <v>85</v>
      </c>
      <c r="AB899" s="520"/>
      <c r="AC899" s="239">
        <v>49.842506870456958</v>
      </c>
      <c r="AD899" s="239">
        <v>50.116373968683028</v>
      </c>
      <c r="AE899" s="239" t="s">
        <v>27</v>
      </c>
      <c r="AF899" s="239" t="s">
        <v>27</v>
      </c>
      <c r="AG899" s="239" t="s">
        <v>27</v>
      </c>
      <c r="AH899" s="239" t="s">
        <v>27</v>
      </c>
      <c r="AI899" s="239" t="s">
        <v>27</v>
      </c>
      <c r="AJ899" s="239" t="s">
        <v>27</v>
      </c>
      <c r="AK899" s="239" t="s">
        <v>27</v>
      </c>
      <c r="AL899" s="239">
        <v>4.1119160860013847E-2</v>
      </c>
      <c r="AM899" s="239" t="s">
        <v>27</v>
      </c>
      <c r="AN899" s="239" t="s">
        <v>27</v>
      </c>
      <c r="AO899" s="239" t="s">
        <v>27</v>
      </c>
      <c r="AR899" s="239">
        <v>100.00000000000001</v>
      </c>
      <c r="AS899" s="239"/>
      <c r="AT899" s="53" t="s">
        <v>134</v>
      </c>
      <c r="AU899" s="53" t="str">
        <f t="shared" si="96"/>
        <v>po</v>
      </c>
      <c r="AV899" s="234">
        <v>0.99453537683318416</v>
      </c>
      <c r="AW899" s="86">
        <f t="shared" si="97"/>
        <v>0.99535585041504604</v>
      </c>
      <c r="AX899" s="274"/>
      <c r="AY899" s="263"/>
    </row>
    <row r="900" spans="1:51" s="242" customFormat="1" x14ac:dyDescent="0.2">
      <c r="A900" s="248" t="s">
        <v>180</v>
      </c>
      <c r="B900" s="33" t="s">
        <v>604</v>
      </c>
      <c r="C900" s="248" t="s">
        <v>148</v>
      </c>
      <c r="D900" s="235" t="s">
        <v>452</v>
      </c>
      <c r="E900" s="248" t="s">
        <v>42</v>
      </c>
      <c r="F900" s="248" t="s">
        <v>146</v>
      </c>
      <c r="G900" s="248">
        <v>41</v>
      </c>
      <c r="H900" s="249">
        <v>63.820700000000002</v>
      </c>
      <c r="I900" s="250">
        <v>36.720999999999997</v>
      </c>
      <c r="J900" s="251" t="s">
        <v>27</v>
      </c>
      <c r="K900" s="251" t="s">
        <v>27</v>
      </c>
      <c r="L900" s="251" t="s">
        <v>73</v>
      </c>
      <c r="M900" s="251" t="s">
        <v>73</v>
      </c>
      <c r="N900" s="248" t="s">
        <v>73</v>
      </c>
      <c r="O900" s="251" t="s">
        <v>27</v>
      </c>
      <c r="P900" s="251" t="s">
        <v>27</v>
      </c>
      <c r="Q900" s="251">
        <v>6.726E-2</v>
      </c>
      <c r="R900" s="251" t="s">
        <v>73</v>
      </c>
      <c r="S900" s="251" t="s">
        <v>27</v>
      </c>
      <c r="T900" s="251" t="s">
        <v>27</v>
      </c>
      <c r="X900" s="251">
        <v>100.60896</v>
      </c>
      <c r="Z900" s="18" t="s">
        <v>85</v>
      </c>
      <c r="AB900" s="520"/>
      <c r="AC900" s="239">
        <v>49.914951462628402</v>
      </c>
      <c r="AD900" s="239">
        <v>50.028549704331304</v>
      </c>
      <c r="AE900" s="239" t="s">
        <v>27</v>
      </c>
      <c r="AF900" s="239" t="s">
        <v>27</v>
      </c>
      <c r="AG900" s="239" t="s">
        <v>27</v>
      </c>
      <c r="AH900" s="239" t="s">
        <v>27</v>
      </c>
      <c r="AI900" s="239" t="s">
        <v>27</v>
      </c>
      <c r="AJ900" s="239" t="s">
        <v>27</v>
      </c>
      <c r="AK900" s="239" t="s">
        <v>27</v>
      </c>
      <c r="AL900" s="239">
        <v>5.6498833040299491E-2</v>
      </c>
      <c r="AM900" s="239" t="s">
        <v>27</v>
      </c>
      <c r="AN900" s="239" t="s">
        <v>27</v>
      </c>
      <c r="AO900" s="239" t="s">
        <v>27</v>
      </c>
      <c r="AR900" s="239">
        <v>100</v>
      </c>
      <c r="AS900" s="239"/>
      <c r="AT900" s="53" t="s">
        <v>134</v>
      </c>
      <c r="AU900" s="53" t="str">
        <f t="shared" si="96"/>
        <v>po</v>
      </c>
      <c r="AV900" s="234">
        <v>0.9977293317041116</v>
      </c>
      <c r="AW900" s="86">
        <f t="shared" si="97"/>
        <v>0.99885866352312713</v>
      </c>
      <c r="AX900" s="274"/>
      <c r="AY900" s="263"/>
    </row>
    <row r="901" spans="1:51" s="242" customFormat="1" x14ac:dyDescent="0.2">
      <c r="A901" s="24" t="s">
        <v>444</v>
      </c>
      <c r="B901" s="273" t="s">
        <v>605</v>
      </c>
      <c r="C901" s="235" t="s">
        <v>148</v>
      </c>
      <c r="D901" s="235" t="s">
        <v>452</v>
      </c>
      <c r="E901" s="235" t="s">
        <v>35</v>
      </c>
      <c r="F901" s="235" t="s">
        <v>152</v>
      </c>
      <c r="G901" s="235">
        <v>179</v>
      </c>
      <c r="H901" s="236">
        <v>63.28613</v>
      </c>
      <c r="I901" s="237">
        <v>36.398679999999999</v>
      </c>
      <c r="J901" s="239" t="s">
        <v>27</v>
      </c>
      <c r="K901" s="239" t="s">
        <v>27</v>
      </c>
      <c r="L901" s="239" t="s">
        <v>27</v>
      </c>
      <c r="M901" s="239" t="s">
        <v>27</v>
      </c>
      <c r="N901" s="239" t="s">
        <v>27</v>
      </c>
      <c r="O901" s="239" t="s">
        <v>27</v>
      </c>
      <c r="P901" s="239" t="s">
        <v>27</v>
      </c>
      <c r="Q901" s="239" t="s">
        <v>27</v>
      </c>
      <c r="R901" s="239" t="s">
        <v>27</v>
      </c>
      <c r="S901" s="239" t="s">
        <v>27</v>
      </c>
      <c r="T901" s="239" t="s">
        <v>27</v>
      </c>
      <c r="X901" s="239">
        <v>99.684809999999999</v>
      </c>
      <c r="Z901" s="18" t="s">
        <v>85</v>
      </c>
      <c r="AB901" s="520"/>
      <c r="AC901" s="239">
        <v>49.953290982446639</v>
      </c>
      <c r="AD901" s="239">
        <v>50.046709017553347</v>
      </c>
      <c r="AE901" s="239" t="s">
        <v>27</v>
      </c>
      <c r="AF901" s="239" t="s">
        <v>27</v>
      </c>
      <c r="AG901" s="239" t="s">
        <v>27</v>
      </c>
      <c r="AH901" s="239" t="s">
        <v>27</v>
      </c>
      <c r="AI901" s="239" t="s">
        <v>27</v>
      </c>
      <c r="AJ901" s="239" t="s">
        <v>27</v>
      </c>
      <c r="AK901" s="239" t="s">
        <v>27</v>
      </c>
      <c r="AL901" s="239" t="s">
        <v>27</v>
      </c>
      <c r="AM901" s="239" t="s">
        <v>27</v>
      </c>
      <c r="AN901" s="239" t="s">
        <v>27</v>
      </c>
      <c r="AO901" s="239" t="s">
        <v>27</v>
      </c>
      <c r="AR901" s="239">
        <v>99.999999999999986</v>
      </c>
      <c r="AS901" s="239"/>
      <c r="AT901" s="53" t="s">
        <v>134</v>
      </c>
      <c r="AU901" s="53" t="str">
        <f t="shared" si="96"/>
        <v>po</v>
      </c>
      <c r="AV901" s="234">
        <v>0.99813338305473909</v>
      </c>
      <c r="AW901" s="86">
        <f t="shared" si="97"/>
        <v>0.99813338305473909</v>
      </c>
      <c r="AX901" s="274"/>
      <c r="AY901" s="263"/>
    </row>
    <row r="902" spans="1:51" s="242" customFormat="1" ht="16" thickBot="1" x14ac:dyDescent="0.25">
      <c r="A902" s="263"/>
      <c r="B902" s="263"/>
      <c r="C902" s="254"/>
      <c r="D902" s="254"/>
      <c r="E902" s="254"/>
      <c r="F902" s="254"/>
      <c r="G902" s="254"/>
      <c r="H902" s="266"/>
      <c r="I902" s="267"/>
      <c r="J902" s="238"/>
      <c r="K902" s="238"/>
      <c r="L902" s="238"/>
      <c r="M902" s="238"/>
      <c r="N902" s="238"/>
      <c r="O902" s="238"/>
      <c r="P902" s="238"/>
      <c r="Q902" s="238"/>
      <c r="R902" s="238"/>
      <c r="S902" s="238"/>
      <c r="T902" s="238"/>
      <c r="X902" s="238"/>
      <c r="Z902" s="62"/>
      <c r="AB902" s="520"/>
      <c r="AC902" s="238"/>
      <c r="AD902" s="238"/>
      <c r="AE902" s="238"/>
      <c r="AF902" s="238"/>
      <c r="AG902" s="238"/>
      <c r="AH902" s="238"/>
      <c r="AI902" s="238"/>
      <c r="AJ902" s="238"/>
      <c r="AK902" s="238"/>
      <c r="AL902" s="238"/>
      <c r="AM902" s="238"/>
      <c r="AN902" s="238"/>
      <c r="AO902" s="238"/>
      <c r="AR902" s="238"/>
      <c r="AS902" s="238"/>
      <c r="AT902" s="62"/>
      <c r="AU902" s="62"/>
      <c r="AV902" s="263"/>
      <c r="AW902" s="263"/>
      <c r="AX902" s="274"/>
      <c r="AY902" s="384" t="s">
        <v>84</v>
      </c>
    </row>
    <row r="903" spans="1:51" s="242" customFormat="1" x14ac:dyDescent="0.2">
      <c r="A903" s="263"/>
      <c r="B903" s="263"/>
      <c r="C903" s="254"/>
      <c r="D903" s="254"/>
      <c r="E903" s="339" t="s">
        <v>147</v>
      </c>
      <c r="F903" s="336" t="s">
        <v>386</v>
      </c>
      <c r="G903" s="336" t="s">
        <v>511</v>
      </c>
      <c r="H903" s="364">
        <v>63.057836060606064</v>
      </c>
      <c r="I903" s="364">
        <v>36.79360181818182</v>
      </c>
      <c r="J903" s="100">
        <v>2.0346454545454543E-2</v>
      </c>
      <c r="K903" s="100" t="s">
        <v>27</v>
      </c>
      <c r="L903" s="100" t="s">
        <v>27</v>
      </c>
      <c r="M903" s="100" t="s">
        <v>27</v>
      </c>
      <c r="N903" s="100">
        <v>1.6731599999999999E-2</v>
      </c>
      <c r="O903" s="100">
        <v>0.1159509090909091</v>
      </c>
      <c r="P903" s="100" t="s">
        <v>27</v>
      </c>
      <c r="Q903" s="100">
        <v>3.6382575757575759E-2</v>
      </c>
      <c r="R903" s="100" t="s">
        <v>27</v>
      </c>
      <c r="S903" s="100" t="s">
        <v>27</v>
      </c>
      <c r="T903" s="100" t="s">
        <v>27</v>
      </c>
      <c r="U903" s="473"/>
      <c r="V903" s="473"/>
      <c r="W903" s="473"/>
      <c r="X903" s="99">
        <v>100.03425818181817</v>
      </c>
      <c r="Z903" s="62"/>
      <c r="AB903" s="520"/>
      <c r="AC903" s="238"/>
      <c r="AD903" s="238"/>
      <c r="AE903" s="238"/>
      <c r="AF903" s="238"/>
      <c r="AG903" s="238"/>
      <c r="AH903" s="238"/>
      <c r="AI903" s="238"/>
      <c r="AJ903" s="238"/>
      <c r="AK903" s="238"/>
      <c r="AL903" s="238"/>
      <c r="AM903" s="238"/>
      <c r="AN903" s="238"/>
      <c r="AO903" s="238"/>
      <c r="AR903" s="238"/>
      <c r="AS903" s="238"/>
      <c r="AT903" s="72" t="s">
        <v>619</v>
      </c>
      <c r="AU903" s="53" t="s">
        <v>214</v>
      </c>
      <c r="AV903" s="209">
        <f>AVERAGE(AV869:AV901)</f>
        <v>0.98388908755627003</v>
      </c>
      <c r="AW903" s="209">
        <f>AVERAGE(AW869:AW901)</f>
        <v>0.98622397347638446</v>
      </c>
      <c r="AX903" s="274"/>
      <c r="AY903" s="263">
        <f>COUNT(X869:X901)</f>
        <v>33</v>
      </c>
    </row>
    <row r="904" spans="1:51" s="242" customFormat="1" x14ac:dyDescent="0.2">
      <c r="A904" s="263"/>
      <c r="B904" s="263"/>
      <c r="C904" s="254"/>
      <c r="D904" s="254"/>
      <c r="E904" s="340"/>
      <c r="F904" s="3"/>
      <c r="G904" s="3" t="s">
        <v>83</v>
      </c>
      <c r="H904" s="78">
        <v>0.37332259134141826</v>
      </c>
      <c r="I904" s="78">
        <v>0.22459706789958581</v>
      </c>
      <c r="J904" s="18">
        <v>2.7899424838483355E-2</v>
      </c>
      <c r="K904" s="18" t="s">
        <v>27</v>
      </c>
      <c r="L904" s="18" t="s">
        <v>27</v>
      </c>
      <c r="M904" s="18" t="s">
        <v>27</v>
      </c>
      <c r="N904" s="18">
        <v>2.1636795200963128E-2</v>
      </c>
      <c r="O904" s="18">
        <v>0.19807325013921043</v>
      </c>
      <c r="P904" s="18" t="s">
        <v>27</v>
      </c>
      <c r="Q904" s="18">
        <v>2.6932813403252064E-2</v>
      </c>
      <c r="R904" s="18" t="s">
        <v>27</v>
      </c>
      <c r="S904" s="18" t="s">
        <v>27</v>
      </c>
      <c r="T904" s="18" t="s">
        <v>27</v>
      </c>
      <c r="X904" s="98">
        <v>0.39772035975665848</v>
      </c>
      <c r="Z904" s="62"/>
      <c r="AB904" s="520"/>
      <c r="AC904" s="238"/>
      <c r="AD904" s="238"/>
      <c r="AE904" s="238"/>
      <c r="AF904" s="238"/>
      <c r="AG904" s="238"/>
      <c r="AH904" s="238"/>
      <c r="AI904" s="238"/>
      <c r="AJ904" s="238"/>
      <c r="AK904" s="238"/>
      <c r="AL904" s="238"/>
      <c r="AM904" s="238"/>
      <c r="AN904" s="238"/>
      <c r="AO904" s="238"/>
      <c r="AR904" s="238"/>
      <c r="AS904" s="238"/>
      <c r="AT904" s="3"/>
      <c r="AU904" s="53" t="s">
        <v>195</v>
      </c>
      <c r="AV904" s="209">
        <f>STDEV(AV869:AV901)</f>
        <v>7.8060939271118127E-3</v>
      </c>
      <c r="AW904" s="209">
        <f>STDEV(AW869:AW901)</f>
        <v>7.9205220173719573E-3</v>
      </c>
      <c r="AX904" s="274"/>
      <c r="AY904" s="263"/>
    </row>
    <row r="905" spans="1:51" s="242" customFormat="1" x14ac:dyDescent="0.2">
      <c r="A905" s="263"/>
      <c r="B905" s="263"/>
      <c r="C905" s="254"/>
      <c r="D905" s="254"/>
      <c r="E905" s="337"/>
      <c r="F905" s="3"/>
      <c r="G905" s="3" t="s">
        <v>82</v>
      </c>
      <c r="H905" s="78">
        <v>62.401629999999997</v>
      </c>
      <c r="I905" s="78">
        <v>36.378869999999999</v>
      </c>
      <c r="J905" s="18" t="s">
        <v>27</v>
      </c>
      <c r="K905" s="18" t="s">
        <v>27</v>
      </c>
      <c r="L905" s="18" t="s">
        <v>27</v>
      </c>
      <c r="M905" s="18" t="s">
        <v>27</v>
      </c>
      <c r="N905" s="18" t="s">
        <v>27</v>
      </c>
      <c r="O905" s="18" t="s">
        <v>27</v>
      </c>
      <c r="P905" s="18" t="s">
        <v>27</v>
      </c>
      <c r="Q905" s="18" t="s">
        <v>27</v>
      </c>
      <c r="R905" s="18" t="s">
        <v>27</v>
      </c>
      <c r="S905" s="18" t="s">
        <v>27</v>
      </c>
      <c r="T905" s="18" t="s">
        <v>27</v>
      </c>
      <c r="X905" s="474"/>
      <c r="Z905" s="62"/>
      <c r="AB905" s="520"/>
      <c r="AC905" s="238"/>
      <c r="AD905" s="238"/>
      <c r="AE905" s="238"/>
      <c r="AF905" s="238"/>
      <c r="AG905" s="238"/>
      <c r="AH905" s="238"/>
      <c r="AI905" s="238"/>
      <c r="AJ905" s="238"/>
      <c r="AK905" s="238"/>
      <c r="AL905" s="238"/>
      <c r="AM905" s="238"/>
      <c r="AN905" s="238"/>
      <c r="AO905" s="238"/>
      <c r="AR905" s="238"/>
      <c r="AS905" s="238"/>
      <c r="AT905" s="3"/>
      <c r="AU905" s="53" t="s">
        <v>82</v>
      </c>
      <c r="AV905" s="209">
        <f>MIN(AV869:AV901)</f>
        <v>0.9704648418526014</v>
      </c>
      <c r="AW905" s="209">
        <f>MIN(AW869:AW901)</f>
        <v>0.97260926780552504</v>
      </c>
      <c r="AX905" s="274"/>
      <c r="AY905" s="263"/>
    </row>
    <row r="906" spans="1:51" s="242" customFormat="1" ht="16" thickBot="1" x14ac:dyDescent="0.25">
      <c r="A906" s="263"/>
      <c r="B906" s="263"/>
      <c r="C906" s="254"/>
      <c r="D906" s="254"/>
      <c r="E906" s="338"/>
      <c r="F906" s="178"/>
      <c r="G906" s="178" t="s">
        <v>81</v>
      </c>
      <c r="H906" s="177">
        <v>63.820700000000002</v>
      </c>
      <c r="I906" s="177">
        <v>37.247900000000001</v>
      </c>
      <c r="J906" s="97">
        <v>0.12953100000000001</v>
      </c>
      <c r="K906" s="97" t="s">
        <v>27</v>
      </c>
      <c r="L906" s="97" t="s">
        <v>27</v>
      </c>
      <c r="M906" s="97" t="s">
        <v>27</v>
      </c>
      <c r="N906" s="97">
        <v>5.6204999999999998E-2</v>
      </c>
      <c r="O906" s="97">
        <v>0.90267699999999995</v>
      </c>
      <c r="P906" s="97" t="s">
        <v>27</v>
      </c>
      <c r="Q906" s="97">
        <v>8.3788000000000001E-2</v>
      </c>
      <c r="R906" s="97" t="s">
        <v>27</v>
      </c>
      <c r="S906" s="97" t="s">
        <v>27</v>
      </c>
      <c r="T906" s="97" t="s">
        <v>27</v>
      </c>
      <c r="U906" s="475"/>
      <c r="V906" s="475"/>
      <c r="W906" s="475"/>
      <c r="X906" s="476"/>
      <c r="Z906" s="62"/>
      <c r="AB906" s="520"/>
      <c r="AC906" s="238"/>
      <c r="AD906" s="238"/>
      <c r="AE906" s="238"/>
      <c r="AF906" s="238"/>
      <c r="AG906" s="238"/>
      <c r="AH906" s="238"/>
      <c r="AI906" s="238"/>
      <c r="AJ906" s="238"/>
      <c r="AK906" s="238"/>
      <c r="AL906" s="238"/>
      <c r="AM906" s="238"/>
      <c r="AN906" s="238"/>
      <c r="AO906" s="238"/>
      <c r="AR906" s="238"/>
      <c r="AS906" s="238"/>
      <c r="AT906" s="3"/>
      <c r="AU906" s="53" t="s">
        <v>81</v>
      </c>
      <c r="AV906" s="209">
        <f>MAX(AV869:AV901)</f>
        <v>0.99813338305473909</v>
      </c>
      <c r="AW906" s="209">
        <f>MAX(AW869:AW901)</f>
        <v>0.99885866352312713</v>
      </c>
      <c r="AX906" s="274"/>
      <c r="AY906" s="263"/>
    </row>
    <row r="907" spans="1:51" s="242" customFormat="1" x14ac:dyDescent="0.2">
      <c r="A907" s="234"/>
      <c r="B907" s="234"/>
      <c r="C907" s="235"/>
      <c r="D907" s="235"/>
      <c r="E907" s="235"/>
      <c r="F907" s="235"/>
      <c r="G907" s="235"/>
      <c r="H907" s="236"/>
      <c r="I907" s="237"/>
      <c r="J907" s="239"/>
      <c r="K907" s="239"/>
      <c r="L907" s="239"/>
      <c r="M907" s="239"/>
      <c r="N907" s="239"/>
      <c r="O907" s="239"/>
      <c r="P907" s="239"/>
      <c r="Q907" s="239"/>
      <c r="R907" s="239"/>
      <c r="S907" s="239"/>
      <c r="T907" s="239"/>
      <c r="X907" s="239"/>
      <c r="Z907" s="240"/>
      <c r="AB907" s="520"/>
      <c r="AC907" s="239"/>
      <c r="AD907" s="239"/>
      <c r="AE907" s="239"/>
      <c r="AF907" s="239"/>
      <c r="AG907" s="239"/>
      <c r="AH907" s="239"/>
      <c r="AI907" s="239"/>
      <c r="AJ907" s="239"/>
      <c r="AK907" s="239"/>
      <c r="AL907" s="239"/>
      <c r="AM907" s="239"/>
      <c r="AN907" s="239"/>
      <c r="AO907" s="239"/>
      <c r="AR907" s="239"/>
      <c r="AS907" s="239"/>
      <c r="AT907" s="239"/>
      <c r="AU907" s="239"/>
      <c r="AV907" s="234"/>
      <c r="AW907" s="234"/>
      <c r="AX907" s="274"/>
      <c r="AY907" s="263"/>
    </row>
    <row r="908" spans="1:51" s="259" customFormat="1" x14ac:dyDescent="0.2">
      <c r="A908" s="24" t="s">
        <v>444</v>
      </c>
      <c r="B908" s="273" t="s">
        <v>605</v>
      </c>
      <c r="C908" s="254" t="s">
        <v>252</v>
      </c>
      <c r="D908" s="254" t="s">
        <v>253</v>
      </c>
      <c r="E908" s="254" t="s">
        <v>32</v>
      </c>
      <c r="F908" s="254" t="s">
        <v>159</v>
      </c>
      <c r="G908" s="254">
        <v>9</v>
      </c>
      <c r="H908" s="255">
        <v>60.892049999999998</v>
      </c>
      <c r="I908" s="256">
        <v>36.108460000000001</v>
      </c>
      <c r="J908" s="257">
        <v>4.7842999999999997E-2</v>
      </c>
      <c r="K908" s="257" t="s">
        <v>27</v>
      </c>
      <c r="L908" s="257" t="s">
        <v>27</v>
      </c>
      <c r="M908" s="257" t="s">
        <v>27</v>
      </c>
      <c r="N908" s="257" t="s">
        <v>27</v>
      </c>
      <c r="O908" s="257">
        <v>3.1539380000000001</v>
      </c>
      <c r="P908" s="257">
        <v>9.0513999999999997E-2</v>
      </c>
      <c r="Q908" s="257">
        <v>8.9876999999999999E-2</v>
      </c>
      <c r="R908" s="257" t="s">
        <v>27</v>
      </c>
      <c r="S908" s="257">
        <v>3.1538999999999998E-2</v>
      </c>
      <c r="T908" s="257">
        <v>0.175987</v>
      </c>
      <c r="X908" s="257">
        <v>100.59020799999999</v>
      </c>
      <c r="Z908" s="18" t="s">
        <v>85</v>
      </c>
      <c r="AB908" s="522"/>
      <c r="AC908" s="257">
        <v>47.837548061238962</v>
      </c>
      <c r="AD908" s="257">
        <v>49.414181546392484</v>
      </c>
      <c r="AE908" s="257">
        <v>7.4739820668504348E-2</v>
      </c>
      <c r="AF908" s="257" t="s">
        <v>27</v>
      </c>
      <c r="AG908" s="257" t="s">
        <v>27</v>
      </c>
      <c r="AH908" s="257" t="s">
        <v>27</v>
      </c>
      <c r="AI908" s="257" t="s">
        <v>27</v>
      </c>
      <c r="AJ908" s="257">
        <v>2.3575260221019123</v>
      </c>
      <c r="AK908" s="257">
        <v>6.7382918869382261E-2</v>
      </c>
      <c r="AL908" s="257">
        <v>7.5835125336353004E-2</v>
      </c>
      <c r="AM908" s="257" t="s">
        <v>27</v>
      </c>
      <c r="AN908" s="257">
        <v>5.1284070519905779E-2</v>
      </c>
      <c r="AO908" s="257">
        <v>0.12150243487250416</v>
      </c>
      <c r="AR908" s="257">
        <v>100.00000000000001</v>
      </c>
      <c r="AS908" s="257"/>
      <c r="AT908" s="18" t="s">
        <v>131</v>
      </c>
      <c r="AU908" s="62" t="str">
        <f>Z908</f>
        <v>po</v>
      </c>
      <c r="AV908" s="258">
        <v>0.96809350199044986</v>
      </c>
      <c r="AW908" s="86">
        <f t="shared" ref="AW908:AW909" si="98">SUM(AC908,AJ908,AK908,AL908,AO908,AG908)/AD908</f>
        <v>1.0211601808085187</v>
      </c>
      <c r="AX908" s="258"/>
      <c r="AY908" s="21" t="s">
        <v>509</v>
      </c>
    </row>
    <row r="909" spans="1:51" s="259" customFormat="1" x14ac:dyDescent="0.2">
      <c r="A909" s="24" t="s">
        <v>444</v>
      </c>
      <c r="B909" s="273" t="s">
        <v>605</v>
      </c>
      <c r="C909" s="254" t="s">
        <v>252</v>
      </c>
      <c r="D909" s="254" t="s">
        <v>253</v>
      </c>
      <c r="E909" s="254" t="s">
        <v>29</v>
      </c>
      <c r="F909" s="254" t="s">
        <v>160</v>
      </c>
      <c r="G909" s="254">
        <v>46</v>
      </c>
      <c r="H909" s="255">
        <v>50.835659999999997</v>
      </c>
      <c r="I909" s="256">
        <v>33.672669999999997</v>
      </c>
      <c r="J909" s="257">
        <v>0.21515500000000001</v>
      </c>
      <c r="K909" s="257" t="s">
        <v>27</v>
      </c>
      <c r="L909" s="257" t="s">
        <v>27</v>
      </c>
      <c r="M909" s="257" t="s">
        <v>27</v>
      </c>
      <c r="N909" s="257" t="s">
        <v>27</v>
      </c>
      <c r="O909" s="257">
        <v>13.89129</v>
      </c>
      <c r="P909" s="257">
        <v>0.18537100000000001</v>
      </c>
      <c r="Q909" s="257">
        <v>0.220554</v>
      </c>
      <c r="R909" s="257">
        <v>0.212252</v>
      </c>
      <c r="S909" s="257" t="s">
        <v>27</v>
      </c>
      <c r="T909" s="257">
        <v>0.25633400000000001</v>
      </c>
      <c r="X909" s="257">
        <v>99.489286000000007</v>
      </c>
      <c r="Z909" s="18" t="s">
        <v>85</v>
      </c>
      <c r="AB909" s="522"/>
      <c r="AC909" s="257">
        <v>40.910035919137556</v>
      </c>
      <c r="AD909" s="257">
        <v>47.203399015695105</v>
      </c>
      <c r="AE909" s="257">
        <v>0.34430090834351584</v>
      </c>
      <c r="AF909" s="257" t="s">
        <v>27</v>
      </c>
      <c r="AG909" s="257" t="s">
        <v>27</v>
      </c>
      <c r="AH909" s="257" t="s">
        <v>27</v>
      </c>
      <c r="AI909" s="257" t="s">
        <v>27</v>
      </c>
      <c r="AJ909" s="257">
        <v>10.636506246936129</v>
      </c>
      <c r="AK909" s="257">
        <v>0.14136078003146366</v>
      </c>
      <c r="AL909" s="257">
        <v>0.19062938992447828</v>
      </c>
      <c r="AM909" s="257">
        <v>0.3924819823224705</v>
      </c>
      <c r="AN909" s="257" t="s">
        <v>27</v>
      </c>
      <c r="AO909" s="257">
        <v>0.18128575760930057</v>
      </c>
      <c r="AR909" s="257">
        <v>100.00000000000003</v>
      </c>
      <c r="AS909" s="257"/>
      <c r="AT909" s="18" t="s">
        <v>131</v>
      </c>
      <c r="AU909" s="62" t="str">
        <f>Z909</f>
        <v>po</v>
      </c>
      <c r="AV909" s="258">
        <v>0.86667563718314</v>
      </c>
      <c r="AW909" s="86">
        <f t="shared" si="98"/>
        <v>1.1028828257966989</v>
      </c>
      <c r="AX909" s="260"/>
      <c r="AY909" s="26">
        <f>COUNT(AV861:AV867,AV908:AV909)</f>
        <v>9</v>
      </c>
    </row>
    <row r="910" spans="1:51" s="241" customFormat="1" x14ac:dyDescent="0.2">
      <c r="A910" s="240"/>
      <c r="B910" s="240"/>
      <c r="C910" s="240"/>
      <c r="D910" s="240"/>
      <c r="E910" s="240"/>
      <c r="F910" s="240"/>
      <c r="G910" s="240"/>
      <c r="H910" s="236"/>
      <c r="I910" s="237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X910" s="239"/>
      <c r="Z910" s="239"/>
      <c r="AB910" s="521"/>
      <c r="AC910" s="239"/>
      <c r="AD910" s="239"/>
      <c r="AE910" s="239"/>
      <c r="AF910" s="239"/>
      <c r="AG910" s="239"/>
      <c r="AH910" s="239"/>
      <c r="AI910" s="239"/>
      <c r="AJ910" s="239"/>
      <c r="AK910" s="239"/>
      <c r="AL910" s="239"/>
      <c r="AM910" s="239"/>
      <c r="AN910" s="239"/>
      <c r="AO910" s="239"/>
      <c r="AR910" s="239"/>
      <c r="AS910" s="239"/>
      <c r="AT910" s="253"/>
      <c r="AU910" s="239"/>
      <c r="AV910" s="234"/>
      <c r="AW910" s="234"/>
      <c r="AX910" s="263"/>
      <c r="AY910" s="263"/>
    </row>
    <row r="911" spans="1:51" s="241" customFormat="1" x14ac:dyDescent="0.2">
      <c r="A911" s="24" t="s">
        <v>444</v>
      </c>
      <c r="B911" s="273" t="s">
        <v>605</v>
      </c>
      <c r="C911" s="240" t="s">
        <v>252</v>
      </c>
      <c r="D911" s="240" t="s">
        <v>253</v>
      </c>
      <c r="E911" s="240" t="s">
        <v>32</v>
      </c>
      <c r="F911" s="240" t="s">
        <v>159</v>
      </c>
      <c r="G911" s="240">
        <v>8</v>
      </c>
      <c r="H911" s="236">
        <v>63.096409999999999</v>
      </c>
      <c r="I911" s="237">
        <v>36.254739999999998</v>
      </c>
      <c r="J911" s="239">
        <v>0.236069</v>
      </c>
      <c r="K911" s="239" t="s">
        <v>27</v>
      </c>
      <c r="L911" s="239" t="s">
        <v>27</v>
      </c>
      <c r="M911" s="239" t="s">
        <v>27</v>
      </c>
      <c r="N911" s="239" t="s">
        <v>27</v>
      </c>
      <c r="O911" s="239" t="s">
        <v>27</v>
      </c>
      <c r="P911" s="239" t="s">
        <v>27</v>
      </c>
      <c r="Q911" s="239" t="s">
        <v>27</v>
      </c>
      <c r="R911" s="239">
        <v>0.19235099999999999</v>
      </c>
      <c r="S911" s="239" t="s">
        <v>27</v>
      </c>
      <c r="T911" s="239" t="s">
        <v>27</v>
      </c>
      <c r="X911" s="239">
        <v>99.779569999999993</v>
      </c>
      <c r="Z911" s="18" t="s">
        <v>85</v>
      </c>
      <c r="AB911" s="521"/>
      <c r="AC911" s="239">
        <v>49.619091782656675</v>
      </c>
      <c r="AD911" s="239">
        <v>49.6641811825452</v>
      </c>
      <c r="AE911" s="239">
        <v>0.36915474251552816</v>
      </c>
      <c r="AF911" s="239" t="s">
        <v>27</v>
      </c>
      <c r="AG911" s="239" t="s">
        <v>27</v>
      </c>
      <c r="AH911" s="239" t="s">
        <v>27</v>
      </c>
      <c r="AI911" s="239" t="s">
        <v>27</v>
      </c>
      <c r="AJ911" s="239" t="s">
        <v>27</v>
      </c>
      <c r="AK911" s="239" t="s">
        <v>27</v>
      </c>
      <c r="AL911" s="239" t="s">
        <v>27</v>
      </c>
      <c r="AM911" s="239">
        <v>0.3475722922826085</v>
      </c>
      <c r="AN911" s="239" t="s">
        <v>27</v>
      </c>
      <c r="AO911" s="239" t="s">
        <v>27</v>
      </c>
      <c r="AR911" s="239">
        <v>100.00000000000001</v>
      </c>
      <c r="AS911" s="239"/>
      <c r="AT911" s="53" t="s">
        <v>134</v>
      </c>
      <c r="AU911" s="53" t="str">
        <f t="shared" ref="AU911:AU933" si="99">Z911</f>
        <v>po</v>
      </c>
      <c r="AV911" s="234">
        <v>0.99909211430018763</v>
      </c>
      <c r="AW911" s="86">
        <f t="shared" ref="AW911:AW933" si="100">SUM(AC911,AJ911,AK911,AL911,AO911,AG911)/AD911</f>
        <v>0.99909211430018763</v>
      </c>
      <c r="AX911" s="274"/>
      <c r="AY911" s="263"/>
    </row>
    <row r="912" spans="1:51" s="241" customFormat="1" x14ac:dyDescent="0.2">
      <c r="A912" s="24" t="s">
        <v>444</v>
      </c>
      <c r="B912" s="273" t="s">
        <v>605</v>
      </c>
      <c r="C912" s="240" t="s">
        <v>252</v>
      </c>
      <c r="D912" s="240" t="s">
        <v>253</v>
      </c>
      <c r="E912" s="240" t="s">
        <v>29</v>
      </c>
      <c r="F912" s="240" t="s">
        <v>160</v>
      </c>
      <c r="G912" s="240">
        <v>42</v>
      </c>
      <c r="H912" s="236">
        <v>62.789169999999999</v>
      </c>
      <c r="I912" s="237">
        <v>36.108719999999998</v>
      </c>
      <c r="J912" s="239">
        <v>0.115894</v>
      </c>
      <c r="K912" s="239" t="s">
        <v>27</v>
      </c>
      <c r="L912" s="239" t="s">
        <v>27</v>
      </c>
      <c r="M912" s="239" t="s">
        <v>27</v>
      </c>
      <c r="N912" s="239" t="s">
        <v>27</v>
      </c>
      <c r="O912" s="239">
        <v>0.22994000000000001</v>
      </c>
      <c r="P912" s="239" t="s">
        <v>27</v>
      </c>
      <c r="Q912" s="239">
        <v>3.1052E-2</v>
      </c>
      <c r="R912" s="239">
        <v>6.5781999999999993E-2</v>
      </c>
      <c r="S912" s="239" t="s">
        <v>27</v>
      </c>
      <c r="T912" s="239" t="s">
        <v>27</v>
      </c>
      <c r="X912" s="239">
        <v>99.340557999999987</v>
      </c>
      <c r="Z912" s="18" t="s">
        <v>85</v>
      </c>
      <c r="AB912" s="521"/>
      <c r="AC912" s="239">
        <v>49.7055325241096</v>
      </c>
      <c r="AD912" s="239">
        <v>49.792783662579716</v>
      </c>
      <c r="AE912" s="239">
        <v>0.18243420655657644</v>
      </c>
      <c r="AF912" s="239" t="s">
        <v>27</v>
      </c>
      <c r="AG912" s="239" t="s">
        <v>27</v>
      </c>
      <c r="AH912" s="239" t="s">
        <v>27</v>
      </c>
      <c r="AI912" s="239" t="s">
        <v>27</v>
      </c>
      <c r="AJ912" s="239">
        <v>0.17319268413796438</v>
      </c>
      <c r="AK912" s="239" t="s">
        <v>27</v>
      </c>
      <c r="AL912" s="239">
        <v>2.6401164992802349E-2</v>
      </c>
      <c r="AM912" s="239">
        <v>0.11965575762334375</v>
      </c>
      <c r="AN912" s="239" t="s">
        <v>27</v>
      </c>
      <c r="AO912" s="239" t="s">
        <v>27</v>
      </c>
      <c r="AR912" s="239">
        <v>100.00000000000001</v>
      </c>
      <c r="AS912" s="239"/>
      <c r="AT912" s="53" t="s">
        <v>134</v>
      </c>
      <c r="AU912" s="53" t="str">
        <f t="shared" si="99"/>
        <v>po</v>
      </c>
      <c r="AV912" s="234">
        <v>0.99824771518978794</v>
      </c>
      <c r="AW912" s="86">
        <f t="shared" si="100"/>
        <v>1.0022562046625461</v>
      </c>
      <c r="AX912" s="274"/>
      <c r="AY912" s="263"/>
    </row>
    <row r="913" spans="1:51" s="241" customFormat="1" x14ac:dyDescent="0.2">
      <c r="A913" s="24" t="s">
        <v>444</v>
      </c>
      <c r="B913" s="273" t="s">
        <v>605</v>
      </c>
      <c r="C913" s="240" t="s">
        <v>252</v>
      </c>
      <c r="D913" s="362" t="s">
        <v>253</v>
      </c>
      <c r="E913" s="240" t="s">
        <v>54</v>
      </c>
      <c r="F913" s="240" t="s">
        <v>149</v>
      </c>
      <c r="G913" s="240">
        <v>56</v>
      </c>
      <c r="H913" s="236">
        <v>63.558199999999999</v>
      </c>
      <c r="I913" s="237">
        <v>36.58408</v>
      </c>
      <c r="J913" s="239" t="s">
        <v>27</v>
      </c>
      <c r="K913" s="239" t="s">
        <v>27</v>
      </c>
      <c r="L913" s="239" t="s">
        <v>27</v>
      </c>
      <c r="M913" s="239" t="s">
        <v>27</v>
      </c>
      <c r="N913" s="239" t="s">
        <v>27</v>
      </c>
      <c r="O913" s="239" t="s">
        <v>27</v>
      </c>
      <c r="P913" s="239" t="s">
        <v>27</v>
      </c>
      <c r="Q913" s="239" t="s">
        <v>27</v>
      </c>
      <c r="R913" s="239" t="s">
        <v>27</v>
      </c>
      <c r="S913" s="239" t="s">
        <v>27</v>
      </c>
      <c r="T913" s="239">
        <v>0.147813</v>
      </c>
      <c r="X913" s="239">
        <v>100.290093</v>
      </c>
      <c r="Z913" s="18" t="s">
        <v>85</v>
      </c>
      <c r="AB913" s="521"/>
      <c r="AC913" s="239">
        <v>49.88261311390977</v>
      </c>
      <c r="AD913" s="239">
        <v>50.015437100887794</v>
      </c>
      <c r="AE913" s="239" t="s">
        <v>27</v>
      </c>
      <c r="AF913" s="239" t="s">
        <v>27</v>
      </c>
      <c r="AG913" s="239" t="s">
        <v>27</v>
      </c>
      <c r="AH913" s="239" t="s">
        <v>27</v>
      </c>
      <c r="AI913" s="239" t="s">
        <v>27</v>
      </c>
      <c r="AJ913" s="239" t="s">
        <v>27</v>
      </c>
      <c r="AK913" s="239" t="s">
        <v>27</v>
      </c>
      <c r="AL913" s="239" t="s">
        <v>27</v>
      </c>
      <c r="AM913" s="239" t="s">
        <v>27</v>
      </c>
      <c r="AN913" s="239" t="s">
        <v>27</v>
      </c>
      <c r="AO913" s="239">
        <v>0.10194978520244266</v>
      </c>
      <c r="AR913" s="239">
        <v>100</v>
      </c>
      <c r="AS913" s="239"/>
      <c r="AT913" s="53" t="s">
        <v>134</v>
      </c>
      <c r="AU913" s="53" t="str">
        <f t="shared" si="99"/>
        <v>po</v>
      </c>
      <c r="AV913" s="234">
        <v>0.99734434017421258</v>
      </c>
      <c r="AW913" s="86">
        <f t="shared" si="100"/>
        <v>0.99938270654891403</v>
      </c>
      <c r="AX913" s="274"/>
      <c r="AY913" s="263"/>
    </row>
    <row r="914" spans="1:51" s="241" customFormat="1" x14ac:dyDescent="0.2">
      <c r="A914" s="24" t="s">
        <v>444</v>
      </c>
      <c r="B914" s="273" t="s">
        <v>605</v>
      </c>
      <c r="C914" s="240" t="s">
        <v>252</v>
      </c>
      <c r="D914" s="240" t="s">
        <v>253</v>
      </c>
      <c r="E914" s="240" t="s">
        <v>42</v>
      </c>
      <c r="F914" s="240" t="s">
        <v>154</v>
      </c>
      <c r="G914" s="240">
        <v>28</v>
      </c>
      <c r="H914" s="236">
        <v>63.744840000000003</v>
      </c>
      <c r="I914" s="237">
        <v>36.728529999999999</v>
      </c>
      <c r="J914" s="239">
        <v>1.5847E-2</v>
      </c>
      <c r="K914" s="239" t="s">
        <v>27</v>
      </c>
      <c r="L914" s="239" t="s">
        <v>27</v>
      </c>
      <c r="M914" s="239" t="s">
        <v>27</v>
      </c>
      <c r="N914" s="239" t="s">
        <v>27</v>
      </c>
      <c r="O914" s="239" t="s">
        <v>27</v>
      </c>
      <c r="P914" s="239" t="s">
        <v>27</v>
      </c>
      <c r="Q914" s="239" t="s">
        <v>27</v>
      </c>
      <c r="R914" s="239" t="s">
        <v>27</v>
      </c>
      <c r="S914" s="239" t="s">
        <v>27</v>
      </c>
      <c r="T914" s="239">
        <v>0.32022</v>
      </c>
      <c r="X914" s="239">
        <v>100.809437</v>
      </c>
      <c r="Z914" s="18" t="s">
        <v>85</v>
      </c>
      <c r="AB914" s="521"/>
      <c r="AC914" s="239">
        <v>49.786332072935387</v>
      </c>
      <c r="AD914" s="239">
        <v>49.969265602074238</v>
      </c>
      <c r="AE914" s="239">
        <v>2.4611466081132891E-2</v>
      </c>
      <c r="AF914" s="239" t="s">
        <v>27</v>
      </c>
      <c r="AG914" s="239" t="s">
        <v>27</v>
      </c>
      <c r="AH914" s="239" t="s">
        <v>27</v>
      </c>
      <c r="AI914" s="239" t="s">
        <v>27</v>
      </c>
      <c r="AJ914" s="239" t="s">
        <v>27</v>
      </c>
      <c r="AK914" s="239" t="s">
        <v>27</v>
      </c>
      <c r="AL914" s="239" t="s">
        <v>27</v>
      </c>
      <c r="AM914" s="239" t="s">
        <v>27</v>
      </c>
      <c r="AN914" s="239" t="s">
        <v>27</v>
      </c>
      <c r="AO914" s="239">
        <v>0.21979085890925709</v>
      </c>
      <c r="AR914" s="239">
        <v>100.00000000000001</v>
      </c>
      <c r="AS914" s="239"/>
      <c r="AT914" s="53" t="s">
        <v>134</v>
      </c>
      <c r="AU914" s="53" t="str">
        <f t="shared" si="99"/>
        <v>po</v>
      </c>
      <c r="AV914" s="234">
        <v>0.9963390790932245</v>
      </c>
      <c r="AW914" s="86">
        <f t="shared" si="100"/>
        <v>1.0007375999892396</v>
      </c>
      <c r="AX914" s="274"/>
      <c r="AY914" s="263"/>
    </row>
    <row r="915" spans="1:51" s="241" customFormat="1" x14ac:dyDescent="0.2">
      <c r="A915" s="24" t="s">
        <v>444</v>
      </c>
      <c r="B915" s="273" t="s">
        <v>605</v>
      </c>
      <c r="C915" s="240" t="s">
        <v>252</v>
      </c>
      <c r="D915" s="240" t="s">
        <v>253</v>
      </c>
      <c r="E915" s="240" t="s">
        <v>32</v>
      </c>
      <c r="F915" s="240" t="s">
        <v>254</v>
      </c>
      <c r="G915" s="240">
        <v>24</v>
      </c>
      <c r="H915" s="236">
        <v>63.16431</v>
      </c>
      <c r="I915" s="237">
        <v>36.467280000000002</v>
      </c>
      <c r="J915" s="239">
        <v>1.6528000000000001E-2</v>
      </c>
      <c r="K915" s="239" t="s">
        <v>27</v>
      </c>
      <c r="L915" s="239" t="s">
        <v>27</v>
      </c>
      <c r="M915" s="239" t="s">
        <v>27</v>
      </c>
      <c r="N915" s="239" t="s">
        <v>27</v>
      </c>
      <c r="O915" s="239" t="s">
        <v>27</v>
      </c>
      <c r="P915" s="239" t="s">
        <v>27</v>
      </c>
      <c r="Q915" s="239" t="s">
        <v>27</v>
      </c>
      <c r="R915" s="239" t="s">
        <v>27</v>
      </c>
      <c r="S915" s="239" t="s">
        <v>27</v>
      </c>
      <c r="T915" s="239">
        <v>0.119218</v>
      </c>
      <c r="X915" s="239">
        <v>99.767336</v>
      </c>
      <c r="Z915" s="18" t="s">
        <v>85</v>
      </c>
      <c r="AB915" s="521"/>
      <c r="AC915" s="239">
        <v>49.803941735566845</v>
      </c>
      <c r="AD915" s="239">
        <v>50.087534600771185</v>
      </c>
      <c r="AE915" s="239">
        <v>2.5914187404819867E-2</v>
      </c>
      <c r="AF915" s="239" t="s">
        <v>27</v>
      </c>
      <c r="AG915" s="239" t="s">
        <v>27</v>
      </c>
      <c r="AH915" s="239" t="s">
        <v>27</v>
      </c>
      <c r="AI915" s="239" t="s">
        <v>27</v>
      </c>
      <c r="AJ915" s="239" t="s">
        <v>27</v>
      </c>
      <c r="AK915" s="239" t="s">
        <v>27</v>
      </c>
      <c r="AL915" s="239" t="s">
        <v>27</v>
      </c>
      <c r="AM915" s="239" t="s">
        <v>27</v>
      </c>
      <c r="AN915" s="239" t="s">
        <v>27</v>
      </c>
      <c r="AO915" s="239">
        <v>8.2609476257129472E-2</v>
      </c>
      <c r="AR915" s="239">
        <v>99.999999999999986</v>
      </c>
      <c r="AS915" s="239"/>
      <c r="AT915" s="53" t="s">
        <v>134</v>
      </c>
      <c r="AU915" s="53" t="str">
        <f t="shared" si="99"/>
        <v>po</v>
      </c>
      <c r="AV915" s="234">
        <v>0.99433805501778527</v>
      </c>
      <c r="AW915" s="86">
        <f t="shared" si="100"/>
        <v>0.99598735712290154</v>
      </c>
      <c r="AX915" s="274"/>
      <c r="AY915" s="263"/>
    </row>
    <row r="916" spans="1:51" s="241" customFormat="1" x14ac:dyDescent="0.2">
      <c r="A916" s="24" t="s">
        <v>444</v>
      </c>
      <c r="B916" s="273" t="s">
        <v>605</v>
      </c>
      <c r="C916" s="240" t="s">
        <v>252</v>
      </c>
      <c r="D916" s="240" t="s">
        <v>253</v>
      </c>
      <c r="E916" s="240" t="s">
        <v>32</v>
      </c>
      <c r="F916" s="240" t="s">
        <v>159</v>
      </c>
      <c r="G916" s="240">
        <v>11</v>
      </c>
      <c r="H916" s="236">
        <v>63.263039999999997</v>
      </c>
      <c r="I916" s="237">
        <v>36.529780000000002</v>
      </c>
      <c r="J916" s="239">
        <v>4.9350999999999999E-2</v>
      </c>
      <c r="K916" s="239" t="s">
        <v>27</v>
      </c>
      <c r="L916" s="239" t="s">
        <v>27</v>
      </c>
      <c r="M916" s="239" t="s">
        <v>27</v>
      </c>
      <c r="N916" s="239">
        <v>2.6769999999999999E-2</v>
      </c>
      <c r="O916" s="239" t="s">
        <v>27</v>
      </c>
      <c r="P916" s="239" t="s">
        <v>27</v>
      </c>
      <c r="Q916" s="239">
        <v>3.0190999999999999E-2</v>
      </c>
      <c r="R916" s="239" t="s">
        <v>27</v>
      </c>
      <c r="S916" s="239" t="s">
        <v>27</v>
      </c>
      <c r="T916" s="239">
        <v>0.15367500000000001</v>
      </c>
      <c r="X916" s="239">
        <v>100.05280700000002</v>
      </c>
      <c r="Z916" s="18" t="s">
        <v>85</v>
      </c>
      <c r="AB916" s="521"/>
      <c r="AC916" s="239">
        <v>49.735561967177347</v>
      </c>
      <c r="AD916" s="239">
        <v>50.026296469175492</v>
      </c>
      <c r="AE916" s="239">
        <v>7.7150413874683493E-2</v>
      </c>
      <c r="AF916" s="239" t="s">
        <v>27</v>
      </c>
      <c r="AG916" s="239" t="s">
        <v>27</v>
      </c>
      <c r="AH916" s="239" t="s">
        <v>27</v>
      </c>
      <c r="AI916" s="239">
        <v>2.9325376566423665E-2</v>
      </c>
      <c r="AJ916" s="239" t="s">
        <v>27</v>
      </c>
      <c r="AK916" s="239" t="s">
        <v>27</v>
      </c>
      <c r="AL916" s="239">
        <v>2.5492239801739473E-2</v>
      </c>
      <c r="AM916" s="239" t="s">
        <v>27</v>
      </c>
      <c r="AN916" s="239" t="s">
        <v>27</v>
      </c>
      <c r="AO916" s="239">
        <v>0.10617353340431114</v>
      </c>
      <c r="AR916" s="239">
        <v>100</v>
      </c>
      <c r="AS916" s="239"/>
      <c r="AT916" s="53" t="s">
        <v>134</v>
      </c>
      <c r="AU916" s="53" t="str">
        <f t="shared" si="99"/>
        <v>po</v>
      </c>
      <c r="AV916" s="234">
        <v>0.99418836646887732</v>
      </c>
      <c r="AW916" s="86">
        <f t="shared" si="100"/>
        <v>0.99682029772301639</v>
      </c>
      <c r="AX916" s="274"/>
      <c r="AY916" s="263"/>
    </row>
    <row r="917" spans="1:51" s="241" customFormat="1" x14ac:dyDescent="0.2">
      <c r="A917" s="24" t="s">
        <v>444</v>
      </c>
      <c r="B917" s="273" t="s">
        <v>605</v>
      </c>
      <c r="C917" s="240" t="s">
        <v>252</v>
      </c>
      <c r="D917" s="240" t="s">
        <v>253</v>
      </c>
      <c r="E917" s="240" t="s">
        <v>29</v>
      </c>
      <c r="F917" s="240" t="s">
        <v>160</v>
      </c>
      <c r="G917" s="240">
        <v>47</v>
      </c>
      <c r="H917" s="236">
        <v>63.40014</v>
      </c>
      <c r="I917" s="237">
        <v>36.616480000000003</v>
      </c>
      <c r="J917" s="239">
        <v>2.1360000000000001E-2</v>
      </c>
      <c r="K917" s="239" t="s">
        <v>27</v>
      </c>
      <c r="L917" s="239" t="s">
        <v>27</v>
      </c>
      <c r="M917" s="239" t="s">
        <v>27</v>
      </c>
      <c r="N917" s="239" t="s">
        <v>27</v>
      </c>
      <c r="O917" s="239" t="s">
        <v>27</v>
      </c>
      <c r="P917" s="239" t="s">
        <v>27</v>
      </c>
      <c r="Q917" s="239">
        <v>3.3550999999999997E-2</v>
      </c>
      <c r="R917" s="239" t="s">
        <v>27</v>
      </c>
      <c r="S917" s="239" t="s">
        <v>27</v>
      </c>
      <c r="T917" s="239">
        <v>0.13001199999999999</v>
      </c>
      <c r="X917" s="239">
        <v>100.201543</v>
      </c>
      <c r="Z917" s="18" t="s">
        <v>85</v>
      </c>
      <c r="AB917" s="521"/>
      <c r="AC917" s="239">
        <v>49.773701927124407</v>
      </c>
      <c r="AD917" s="239">
        <v>50.07496358076974</v>
      </c>
      <c r="AE917" s="239">
        <v>3.3345428686106002E-2</v>
      </c>
      <c r="AF917" s="239" t="s">
        <v>27</v>
      </c>
      <c r="AG917" s="239" t="s">
        <v>27</v>
      </c>
      <c r="AH917" s="239" t="s">
        <v>27</v>
      </c>
      <c r="AI917" s="239" t="s">
        <v>27</v>
      </c>
      <c r="AJ917" s="239" t="s">
        <v>27</v>
      </c>
      <c r="AK917" s="239" t="s">
        <v>27</v>
      </c>
      <c r="AL917" s="239">
        <v>2.8289724606641649E-2</v>
      </c>
      <c r="AM917" s="239" t="s">
        <v>27</v>
      </c>
      <c r="AN917" s="239" t="s">
        <v>27</v>
      </c>
      <c r="AO917" s="239">
        <v>8.9699338813120824E-2</v>
      </c>
      <c r="AR917" s="239">
        <v>100</v>
      </c>
      <c r="AS917" s="239"/>
      <c r="AT917" s="53" t="s">
        <v>134</v>
      </c>
      <c r="AU917" s="53" t="str">
        <f t="shared" si="99"/>
        <v>po</v>
      </c>
      <c r="AV917" s="234">
        <v>0.99398378686467925</v>
      </c>
      <c r="AW917" s="86">
        <f t="shared" si="100"/>
        <v>0.99634003547641214</v>
      </c>
      <c r="AX917" s="274"/>
      <c r="AY917" s="263"/>
    </row>
    <row r="918" spans="1:51" s="241" customFormat="1" x14ac:dyDescent="0.2">
      <c r="A918" s="24" t="s">
        <v>444</v>
      </c>
      <c r="B918" s="273" t="s">
        <v>605</v>
      </c>
      <c r="C918" s="240" t="s">
        <v>252</v>
      </c>
      <c r="D918" s="240" t="s">
        <v>253</v>
      </c>
      <c r="E918" s="240" t="s">
        <v>29</v>
      </c>
      <c r="F918" s="240" t="s">
        <v>160</v>
      </c>
      <c r="G918" s="240">
        <v>45</v>
      </c>
      <c r="H918" s="236">
        <v>63.253360000000001</v>
      </c>
      <c r="I918" s="237">
        <v>36.536679999999997</v>
      </c>
      <c r="J918" s="239" t="s">
        <v>27</v>
      </c>
      <c r="K918" s="239" t="s">
        <v>27</v>
      </c>
      <c r="L918" s="239" t="s">
        <v>27</v>
      </c>
      <c r="M918" s="239" t="s">
        <v>27</v>
      </c>
      <c r="N918" s="239" t="s">
        <v>27</v>
      </c>
      <c r="O918" s="239" t="s">
        <v>27</v>
      </c>
      <c r="P918" s="239" t="s">
        <v>27</v>
      </c>
      <c r="Q918" s="239">
        <v>0.106972</v>
      </c>
      <c r="R918" s="239" t="s">
        <v>27</v>
      </c>
      <c r="S918" s="239" t="s">
        <v>27</v>
      </c>
      <c r="T918" s="239" t="s">
        <v>27</v>
      </c>
      <c r="X918" s="239">
        <v>99.897012000000004</v>
      </c>
      <c r="Z918" s="18" t="s">
        <v>85</v>
      </c>
      <c r="AB918" s="521"/>
      <c r="AC918" s="239">
        <v>49.800650280186289</v>
      </c>
      <c r="AD918" s="239">
        <v>50.108894204057833</v>
      </c>
      <c r="AE918" s="239" t="s">
        <v>27</v>
      </c>
      <c r="AF918" s="239" t="s">
        <v>27</v>
      </c>
      <c r="AG918" s="239" t="s">
        <v>27</v>
      </c>
      <c r="AH918" s="239" t="s">
        <v>27</v>
      </c>
      <c r="AI918" s="239" t="s">
        <v>27</v>
      </c>
      <c r="AJ918" s="239" t="s">
        <v>27</v>
      </c>
      <c r="AK918" s="239" t="s">
        <v>27</v>
      </c>
      <c r="AL918" s="239">
        <v>9.0455515755891627E-2</v>
      </c>
      <c r="AM918" s="239" t="s">
        <v>27</v>
      </c>
      <c r="AN918" s="239" t="s">
        <v>27</v>
      </c>
      <c r="AO918" s="239" t="s">
        <v>27</v>
      </c>
      <c r="AR918" s="239">
        <v>100.00000000000001</v>
      </c>
      <c r="AS918" s="239"/>
      <c r="AT918" s="53" t="s">
        <v>134</v>
      </c>
      <c r="AU918" s="53" t="str">
        <f t="shared" si="99"/>
        <v>po</v>
      </c>
      <c r="AV918" s="234">
        <v>0.99384851873569025</v>
      </c>
      <c r="AW918" s="86">
        <f t="shared" si="100"/>
        <v>0.99565369758053823</v>
      </c>
      <c r="AX918" s="274"/>
      <c r="AY918" s="263"/>
    </row>
    <row r="919" spans="1:51" s="241" customFormat="1" x14ac:dyDescent="0.2">
      <c r="A919" s="24" t="s">
        <v>444</v>
      </c>
      <c r="B919" s="273" t="s">
        <v>605</v>
      </c>
      <c r="C919" s="240" t="s">
        <v>252</v>
      </c>
      <c r="D919" s="240" t="s">
        <v>253</v>
      </c>
      <c r="E919" s="240" t="s">
        <v>32</v>
      </c>
      <c r="F919" s="240" t="s">
        <v>158</v>
      </c>
      <c r="G919" s="240">
        <v>19</v>
      </c>
      <c r="H919" s="236">
        <v>63.869329999999998</v>
      </c>
      <c r="I919" s="237">
        <v>36.894460000000002</v>
      </c>
      <c r="J919" s="239" t="s">
        <v>27</v>
      </c>
      <c r="K919" s="239" t="s">
        <v>27</v>
      </c>
      <c r="L919" s="239" t="s">
        <v>27</v>
      </c>
      <c r="M919" s="239" t="s">
        <v>27</v>
      </c>
      <c r="N919" s="239" t="s">
        <v>27</v>
      </c>
      <c r="O919" s="239" t="s">
        <v>27</v>
      </c>
      <c r="P919" s="239" t="s">
        <v>27</v>
      </c>
      <c r="Q919" s="239" t="s">
        <v>27</v>
      </c>
      <c r="R919" s="239" t="s">
        <v>27</v>
      </c>
      <c r="S919" s="239" t="s">
        <v>27</v>
      </c>
      <c r="T919" s="239" t="s">
        <v>27</v>
      </c>
      <c r="X919" s="239">
        <v>100.76379</v>
      </c>
      <c r="Z919" s="18" t="s">
        <v>85</v>
      </c>
      <c r="AB919" s="521"/>
      <c r="AC919" s="239">
        <v>49.844396311671815</v>
      </c>
      <c r="AD919" s="239">
        <v>50.155603688328185</v>
      </c>
      <c r="AE919" s="239" t="s">
        <v>27</v>
      </c>
      <c r="AF919" s="239" t="s">
        <v>27</v>
      </c>
      <c r="AG919" s="239" t="s">
        <v>27</v>
      </c>
      <c r="AH919" s="239" t="s">
        <v>27</v>
      </c>
      <c r="AI919" s="239" t="s">
        <v>27</v>
      </c>
      <c r="AJ919" s="239" t="s">
        <v>27</v>
      </c>
      <c r="AK919" s="239" t="s">
        <v>27</v>
      </c>
      <c r="AL919" s="239" t="s">
        <v>27</v>
      </c>
      <c r="AM919" s="239" t="s">
        <v>27</v>
      </c>
      <c r="AN919" s="239" t="s">
        <v>27</v>
      </c>
      <c r="AO919" s="239" t="s">
        <v>27</v>
      </c>
      <c r="AR919" s="239">
        <v>100</v>
      </c>
      <c r="AS919" s="239"/>
      <c r="AT919" s="53" t="s">
        <v>134</v>
      </c>
      <c r="AU919" s="53" t="str">
        <f t="shared" si="99"/>
        <v>po</v>
      </c>
      <c r="AV919" s="234">
        <v>0.99379516237925791</v>
      </c>
      <c r="AW919" s="86">
        <f t="shared" si="100"/>
        <v>0.99379516237925791</v>
      </c>
      <c r="AX919" s="274"/>
      <c r="AY919" s="263"/>
    </row>
    <row r="920" spans="1:51" s="241" customFormat="1" x14ac:dyDescent="0.2">
      <c r="A920" s="24" t="s">
        <v>444</v>
      </c>
      <c r="B920" s="273" t="s">
        <v>605</v>
      </c>
      <c r="C920" s="240" t="s">
        <v>252</v>
      </c>
      <c r="D920" s="240" t="s">
        <v>253</v>
      </c>
      <c r="E920" s="240" t="s">
        <v>42</v>
      </c>
      <c r="F920" s="240" t="s">
        <v>154</v>
      </c>
      <c r="G920" s="240">
        <v>30</v>
      </c>
      <c r="H920" s="236">
        <v>63.567500000000003</v>
      </c>
      <c r="I920" s="237">
        <v>36.769539999999999</v>
      </c>
      <c r="J920" s="239">
        <v>2.1148E-2</v>
      </c>
      <c r="K920" s="239" t="s">
        <v>27</v>
      </c>
      <c r="L920" s="239" t="s">
        <v>27</v>
      </c>
      <c r="M920" s="239" t="s">
        <v>27</v>
      </c>
      <c r="N920" s="239" t="s">
        <v>27</v>
      </c>
      <c r="O920" s="239" t="s">
        <v>27</v>
      </c>
      <c r="P920" s="239" t="s">
        <v>27</v>
      </c>
      <c r="Q920" s="239" t="s">
        <v>27</v>
      </c>
      <c r="R920" s="239" t="s">
        <v>27</v>
      </c>
      <c r="S920" s="239" t="s">
        <v>27</v>
      </c>
      <c r="T920" s="239">
        <v>0.17139599999999999</v>
      </c>
      <c r="X920" s="239">
        <v>100.529584</v>
      </c>
      <c r="Z920" s="18" t="s">
        <v>85</v>
      </c>
      <c r="AB920" s="521"/>
      <c r="AC920" s="239">
        <v>49.735672670042504</v>
      </c>
      <c r="AD920" s="239">
        <v>50.11357492614075</v>
      </c>
      <c r="AE920" s="239">
        <v>3.2902393877526845E-2</v>
      </c>
      <c r="AF920" s="239" t="s">
        <v>27</v>
      </c>
      <c r="AG920" s="239" t="s">
        <v>27</v>
      </c>
      <c r="AH920" s="239" t="s">
        <v>27</v>
      </c>
      <c r="AI920" s="239" t="s">
        <v>27</v>
      </c>
      <c r="AJ920" s="239" t="s">
        <v>27</v>
      </c>
      <c r="AK920" s="239" t="s">
        <v>27</v>
      </c>
      <c r="AL920" s="239" t="s">
        <v>27</v>
      </c>
      <c r="AM920" s="239" t="s">
        <v>27</v>
      </c>
      <c r="AN920" s="239" t="s">
        <v>27</v>
      </c>
      <c r="AO920" s="239">
        <v>0.1178500099391989</v>
      </c>
      <c r="AR920" s="239">
        <v>99.999999999999986</v>
      </c>
      <c r="AS920" s="239"/>
      <c r="AT920" s="53" t="s">
        <v>134</v>
      </c>
      <c r="AU920" s="53" t="str">
        <f t="shared" si="99"/>
        <v>po</v>
      </c>
      <c r="AV920" s="234">
        <v>0.9924590840574592</v>
      </c>
      <c r="AW920" s="86">
        <f t="shared" si="100"/>
        <v>0.99481074246763834</v>
      </c>
      <c r="AX920" s="274"/>
      <c r="AY920" s="263"/>
    </row>
    <row r="921" spans="1:51" s="241" customFormat="1" x14ac:dyDescent="0.2">
      <c r="A921" s="24" t="s">
        <v>444</v>
      </c>
      <c r="B921" s="273" t="s">
        <v>605</v>
      </c>
      <c r="C921" s="240" t="s">
        <v>252</v>
      </c>
      <c r="D921" s="362" t="s">
        <v>253</v>
      </c>
      <c r="E921" s="240" t="s">
        <v>32</v>
      </c>
      <c r="F921" s="240" t="s">
        <v>152</v>
      </c>
      <c r="G921" s="240">
        <v>4</v>
      </c>
      <c r="H921" s="236">
        <v>62.883839999999999</v>
      </c>
      <c r="I921" s="237">
        <v>36.374549999999999</v>
      </c>
      <c r="J921" s="239">
        <v>3.6516E-2</v>
      </c>
      <c r="K921" s="239" t="s">
        <v>27</v>
      </c>
      <c r="L921" s="239" t="s">
        <v>27</v>
      </c>
      <c r="M921" s="239" t="s">
        <v>27</v>
      </c>
      <c r="N921" s="239" t="s">
        <v>27</v>
      </c>
      <c r="O921" s="239">
        <v>0.105865</v>
      </c>
      <c r="P921" s="239" t="s">
        <v>27</v>
      </c>
      <c r="Q921" s="239">
        <v>3.0494E-2</v>
      </c>
      <c r="R921" s="239" t="s">
        <v>27</v>
      </c>
      <c r="S921" s="239" t="s">
        <v>27</v>
      </c>
      <c r="T921" s="239">
        <v>0.21954799999999999</v>
      </c>
      <c r="X921" s="239">
        <v>99.650812999999999</v>
      </c>
      <c r="Z921" s="18" t="s">
        <v>85</v>
      </c>
      <c r="AB921" s="521"/>
      <c r="AC921" s="239">
        <v>49.653504431519323</v>
      </c>
      <c r="AD921" s="239">
        <v>50.031417137121856</v>
      </c>
      <c r="AE921" s="239">
        <v>5.7334942424303405E-2</v>
      </c>
      <c r="AF921" s="239" t="s">
        <v>27</v>
      </c>
      <c r="AG921" s="239" t="s">
        <v>27</v>
      </c>
      <c r="AH921" s="239" t="s">
        <v>27</v>
      </c>
      <c r="AI921" s="239" t="s">
        <v>27</v>
      </c>
      <c r="AJ921" s="239">
        <v>7.9534999085716512E-2</v>
      </c>
      <c r="AK921" s="239" t="s">
        <v>27</v>
      </c>
      <c r="AL921" s="239">
        <v>2.5860610447531539E-2</v>
      </c>
      <c r="AM921" s="239" t="s">
        <v>27</v>
      </c>
      <c r="AN921" s="239" t="s">
        <v>27</v>
      </c>
      <c r="AO921" s="239">
        <v>0.15234787940125921</v>
      </c>
      <c r="AR921" s="239">
        <v>100.00000000000001</v>
      </c>
      <c r="AS921" s="239"/>
      <c r="AT921" s="53" t="s">
        <v>134</v>
      </c>
      <c r="AU921" s="53" t="str">
        <f t="shared" si="99"/>
        <v>po</v>
      </c>
      <c r="AV921" s="234">
        <v>0.99244649207983093</v>
      </c>
      <c r="AW921" s="86">
        <f t="shared" si="100"/>
        <v>0.99759812486744726</v>
      </c>
      <c r="AX921" s="274"/>
      <c r="AY921" s="263"/>
    </row>
    <row r="922" spans="1:51" s="241" customFormat="1" x14ac:dyDescent="0.2">
      <c r="A922" s="24" t="s">
        <v>444</v>
      </c>
      <c r="B922" s="273" t="s">
        <v>605</v>
      </c>
      <c r="C922" s="240" t="s">
        <v>252</v>
      </c>
      <c r="D922" s="240" t="s">
        <v>253</v>
      </c>
      <c r="E922" s="240" t="s">
        <v>29</v>
      </c>
      <c r="F922" s="240" t="s">
        <v>160</v>
      </c>
      <c r="G922" s="240">
        <v>48</v>
      </c>
      <c r="H922" s="236">
        <v>62.97128</v>
      </c>
      <c r="I922" s="237">
        <v>36.444130000000001</v>
      </c>
      <c r="J922" s="239" t="s">
        <v>27</v>
      </c>
      <c r="K922" s="239" t="s">
        <v>27</v>
      </c>
      <c r="L922" s="239" t="s">
        <v>27</v>
      </c>
      <c r="M922" s="239" t="s">
        <v>27</v>
      </c>
      <c r="N922" s="239" t="s">
        <v>27</v>
      </c>
      <c r="O922" s="239" t="s">
        <v>27</v>
      </c>
      <c r="P922" s="239" t="s">
        <v>27</v>
      </c>
      <c r="Q922" s="239">
        <v>0.25070300000000001</v>
      </c>
      <c r="R922" s="239" t="s">
        <v>27</v>
      </c>
      <c r="S922" s="239" t="s">
        <v>27</v>
      </c>
      <c r="T922" s="239" t="s">
        <v>27</v>
      </c>
      <c r="X922" s="239">
        <v>99.66611300000001</v>
      </c>
      <c r="Z922" s="18" t="s">
        <v>85</v>
      </c>
      <c r="AB922" s="521"/>
      <c r="AC922" s="239">
        <v>49.691600322011276</v>
      </c>
      <c r="AD922" s="239">
        <v>50.095921898966346</v>
      </c>
      <c r="AE922" s="239" t="s">
        <v>27</v>
      </c>
      <c r="AF922" s="239" t="s">
        <v>27</v>
      </c>
      <c r="AG922" s="239" t="s">
        <v>27</v>
      </c>
      <c r="AH922" s="239" t="s">
        <v>27</v>
      </c>
      <c r="AI922" s="239" t="s">
        <v>27</v>
      </c>
      <c r="AJ922" s="239" t="s">
        <v>27</v>
      </c>
      <c r="AK922" s="239" t="s">
        <v>27</v>
      </c>
      <c r="AL922" s="239">
        <v>0.21247777902238268</v>
      </c>
      <c r="AM922" s="239" t="s">
        <v>27</v>
      </c>
      <c r="AN922" s="239" t="s">
        <v>27</v>
      </c>
      <c r="AO922" s="239" t="s">
        <v>27</v>
      </c>
      <c r="AR922" s="239">
        <v>100</v>
      </c>
      <c r="AS922" s="239"/>
      <c r="AT922" s="53" t="s">
        <v>134</v>
      </c>
      <c r="AU922" s="53" t="str">
        <f t="shared" si="99"/>
        <v>po</v>
      </c>
      <c r="AV922" s="234">
        <v>0.99192905207392912</v>
      </c>
      <c r="AW922" s="86">
        <f t="shared" si="100"/>
        <v>0.99617047075569154</v>
      </c>
      <c r="AX922" s="274"/>
      <c r="AY922" s="263"/>
    </row>
    <row r="923" spans="1:51" s="241" customFormat="1" x14ac:dyDescent="0.2">
      <c r="A923" s="24" t="s">
        <v>444</v>
      </c>
      <c r="B923" s="273" t="s">
        <v>605</v>
      </c>
      <c r="C923" s="240" t="s">
        <v>252</v>
      </c>
      <c r="D923" s="240" t="s">
        <v>253</v>
      </c>
      <c r="E923" s="240" t="s">
        <v>32</v>
      </c>
      <c r="F923" s="240" t="s">
        <v>152</v>
      </c>
      <c r="G923" s="240">
        <v>2</v>
      </c>
      <c r="H923" s="236">
        <v>63.157919999999997</v>
      </c>
      <c r="I923" s="237">
        <v>36.558399999999999</v>
      </c>
      <c r="J923" s="239">
        <v>1.8411E-2</v>
      </c>
      <c r="K923" s="239" t="s">
        <v>27</v>
      </c>
      <c r="L923" s="239" t="s">
        <v>27</v>
      </c>
      <c r="M923" s="239" t="s">
        <v>27</v>
      </c>
      <c r="N923" s="239" t="s">
        <v>27</v>
      </c>
      <c r="O923" s="239" t="s">
        <v>27</v>
      </c>
      <c r="P923" s="239" t="s">
        <v>27</v>
      </c>
      <c r="Q923" s="239">
        <v>2.5371000000000001E-2</v>
      </c>
      <c r="R923" s="239" t="s">
        <v>27</v>
      </c>
      <c r="S923" s="239" t="s">
        <v>27</v>
      </c>
      <c r="T923" s="239" t="s">
        <v>27</v>
      </c>
      <c r="X923" s="239">
        <v>99.760102000000003</v>
      </c>
      <c r="Z923" s="18" t="s">
        <v>85</v>
      </c>
      <c r="AB923" s="521"/>
      <c r="AC923" s="239">
        <v>49.768075750258497</v>
      </c>
      <c r="AD923" s="239">
        <v>50.181603502287672</v>
      </c>
      <c r="AE923" s="239">
        <v>2.8848666255757136E-2</v>
      </c>
      <c r="AF923" s="239" t="s">
        <v>27</v>
      </c>
      <c r="AG923" s="239" t="s">
        <v>27</v>
      </c>
      <c r="AH923" s="239" t="s">
        <v>27</v>
      </c>
      <c r="AI923" s="239" t="s">
        <v>27</v>
      </c>
      <c r="AJ923" s="239" t="s">
        <v>27</v>
      </c>
      <c r="AK923" s="239" t="s">
        <v>27</v>
      </c>
      <c r="AL923" s="239">
        <v>2.1472081198077801E-2</v>
      </c>
      <c r="AM923" s="239" t="s">
        <v>27</v>
      </c>
      <c r="AN923" s="239" t="s">
        <v>27</v>
      </c>
      <c r="AO923" s="239" t="s">
        <v>27</v>
      </c>
      <c r="AR923" s="239">
        <v>100</v>
      </c>
      <c r="AS923" s="239"/>
      <c r="AT923" s="53" t="s">
        <v>134</v>
      </c>
      <c r="AU923" s="53" t="str">
        <f t="shared" si="99"/>
        <v>po</v>
      </c>
      <c r="AV923" s="234">
        <v>0.99175937548487614</v>
      </c>
      <c r="AW923" s="86">
        <f t="shared" si="100"/>
        <v>0.99218726299144222</v>
      </c>
      <c r="AX923" s="274"/>
      <c r="AY923" s="263"/>
    </row>
    <row r="924" spans="1:51" s="241" customFormat="1" x14ac:dyDescent="0.2">
      <c r="A924" s="24" t="s">
        <v>444</v>
      </c>
      <c r="B924" s="273" t="s">
        <v>605</v>
      </c>
      <c r="C924" s="240" t="s">
        <v>252</v>
      </c>
      <c r="D924" s="240" t="s">
        <v>253</v>
      </c>
      <c r="E924" s="240" t="s">
        <v>32</v>
      </c>
      <c r="F924" s="240" t="s">
        <v>159</v>
      </c>
      <c r="G924" s="240">
        <v>7</v>
      </c>
      <c r="H924" s="236">
        <v>63.277119999999996</v>
      </c>
      <c r="I924" s="237">
        <v>36.652000000000001</v>
      </c>
      <c r="J924" s="239">
        <v>3.3126999999999997E-2</v>
      </c>
      <c r="K924" s="239" t="s">
        <v>27</v>
      </c>
      <c r="L924" s="239" t="s">
        <v>27</v>
      </c>
      <c r="M924" s="239">
        <v>2.5474E-2</v>
      </c>
      <c r="N924" s="239" t="s">
        <v>27</v>
      </c>
      <c r="O924" s="239" t="s">
        <v>27</v>
      </c>
      <c r="P924" s="239" t="s">
        <v>27</v>
      </c>
      <c r="Q924" s="239" t="s">
        <v>27</v>
      </c>
      <c r="R924" s="239" t="s">
        <v>27</v>
      </c>
      <c r="S924" s="239" t="s">
        <v>27</v>
      </c>
      <c r="T924" s="239" t="s">
        <v>27</v>
      </c>
      <c r="X924" s="239">
        <v>99.987720999999993</v>
      </c>
      <c r="Z924" s="18" t="s">
        <v>85</v>
      </c>
      <c r="AB924" s="521"/>
      <c r="AC924" s="239">
        <v>49.740439134973172</v>
      </c>
      <c r="AD924" s="239">
        <v>50.187424856353822</v>
      </c>
      <c r="AE924" s="239">
        <v>5.1780989985461774E-2</v>
      </c>
      <c r="AF924" s="239" t="s">
        <v>27</v>
      </c>
      <c r="AG924" s="239" t="s">
        <v>27</v>
      </c>
      <c r="AH924" s="239">
        <v>2.0355018687546213E-2</v>
      </c>
      <c r="AI924" s="239" t="s">
        <v>27</v>
      </c>
      <c r="AJ924" s="239" t="s">
        <v>27</v>
      </c>
      <c r="AK924" s="239" t="s">
        <v>27</v>
      </c>
      <c r="AL924" s="239" t="s">
        <v>27</v>
      </c>
      <c r="AM924" s="239" t="s">
        <v>27</v>
      </c>
      <c r="AN924" s="239" t="s">
        <v>27</v>
      </c>
      <c r="AO924" s="239" t="s">
        <v>27</v>
      </c>
      <c r="AR924" s="239">
        <v>100.00000000000001</v>
      </c>
      <c r="AS924" s="239"/>
      <c r="AT924" s="53" t="s">
        <v>134</v>
      </c>
      <c r="AU924" s="53" t="str">
        <f t="shared" si="99"/>
        <v>po</v>
      </c>
      <c r="AV924" s="234">
        <v>0.99109367092135114</v>
      </c>
      <c r="AW924" s="86">
        <f t="shared" si="100"/>
        <v>0.99109367092135114</v>
      </c>
      <c r="AX924" s="274"/>
      <c r="AY924" s="263"/>
    </row>
    <row r="925" spans="1:51" s="241" customFormat="1" x14ac:dyDescent="0.2">
      <c r="A925" s="24" t="s">
        <v>444</v>
      </c>
      <c r="B925" s="273" t="s">
        <v>605</v>
      </c>
      <c r="C925" s="240" t="s">
        <v>252</v>
      </c>
      <c r="D925" s="240" t="s">
        <v>253</v>
      </c>
      <c r="E925" s="240" t="s">
        <v>32</v>
      </c>
      <c r="F925" s="240" t="s">
        <v>158</v>
      </c>
      <c r="G925" s="240">
        <v>16</v>
      </c>
      <c r="H925" s="236">
        <v>63.490830000000003</v>
      </c>
      <c r="I925" s="237">
        <v>36.841000000000001</v>
      </c>
      <c r="J925" s="239">
        <v>1.966E-2</v>
      </c>
      <c r="K925" s="239" t="s">
        <v>27</v>
      </c>
      <c r="L925" s="239" t="s">
        <v>27</v>
      </c>
      <c r="M925" s="239" t="s">
        <v>27</v>
      </c>
      <c r="N925" s="239" t="s">
        <v>27</v>
      </c>
      <c r="O925" s="239" t="s">
        <v>27</v>
      </c>
      <c r="P925" s="239" t="s">
        <v>27</v>
      </c>
      <c r="Q925" s="239" t="s">
        <v>27</v>
      </c>
      <c r="R925" s="239" t="s">
        <v>27</v>
      </c>
      <c r="S925" s="239" t="s">
        <v>27</v>
      </c>
      <c r="T925" s="239">
        <v>0.131686</v>
      </c>
      <c r="X925" s="239">
        <v>100.483176</v>
      </c>
      <c r="Z925" s="18" t="s">
        <v>85</v>
      </c>
      <c r="AB925" s="521"/>
      <c r="AC925" s="239">
        <v>49.671817476196203</v>
      </c>
      <c r="AD925" s="239">
        <v>50.207058766617386</v>
      </c>
      <c r="AE925" s="239">
        <v>3.0584958169383246E-2</v>
      </c>
      <c r="AF925" s="239" t="s">
        <v>27</v>
      </c>
      <c r="AG925" s="239" t="s">
        <v>27</v>
      </c>
      <c r="AH925" s="239" t="s">
        <v>27</v>
      </c>
      <c r="AI925" s="239" t="s">
        <v>27</v>
      </c>
      <c r="AJ925" s="239" t="s">
        <v>27</v>
      </c>
      <c r="AK925" s="239" t="s">
        <v>27</v>
      </c>
      <c r="AL925" s="239" t="s">
        <v>27</v>
      </c>
      <c r="AM925" s="239" t="s">
        <v>27</v>
      </c>
      <c r="AN925" s="239" t="s">
        <v>27</v>
      </c>
      <c r="AO925" s="239">
        <v>9.0538799017038998E-2</v>
      </c>
      <c r="AR925" s="239">
        <v>100.00000000000001</v>
      </c>
      <c r="AS925" s="239"/>
      <c r="AT925" s="53" t="s">
        <v>134</v>
      </c>
      <c r="AU925" s="53" t="str">
        <f t="shared" si="99"/>
        <v>po</v>
      </c>
      <c r="AV925" s="234">
        <v>0.98933932192863161</v>
      </c>
      <c r="AW925" s="86">
        <f t="shared" si="100"/>
        <v>0.99114263009368264</v>
      </c>
      <c r="AX925" s="274"/>
      <c r="AY925" s="263"/>
    </row>
    <row r="926" spans="1:51" s="241" customFormat="1" x14ac:dyDescent="0.2">
      <c r="A926" s="24" t="s">
        <v>444</v>
      </c>
      <c r="B926" s="273" t="s">
        <v>605</v>
      </c>
      <c r="C926" s="240" t="s">
        <v>252</v>
      </c>
      <c r="D926" s="240" t="s">
        <v>253</v>
      </c>
      <c r="E926" s="240" t="s">
        <v>32</v>
      </c>
      <c r="F926" s="240" t="s">
        <v>158</v>
      </c>
      <c r="G926" s="240">
        <v>20</v>
      </c>
      <c r="H926" s="236">
        <v>63.507620000000003</v>
      </c>
      <c r="I926" s="237">
        <v>36.85275</v>
      </c>
      <c r="J926" s="239" t="s">
        <v>27</v>
      </c>
      <c r="K926" s="239" t="s">
        <v>27</v>
      </c>
      <c r="L926" s="239" t="s">
        <v>27</v>
      </c>
      <c r="M926" s="239" t="s">
        <v>27</v>
      </c>
      <c r="N926" s="239" t="s">
        <v>27</v>
      </c>
      <c r="O926" s="239" t="s">
        <v>27</v>
      </c>
      <c r="P926" s="239" t="s">
        <v>27</v>
      </c>
      <c r="Q926" s="239" t="s">
        <v>27</v>
      </c>
      <c r="R926" s="239" t="s">
        <v>27</v>
      </c>
      <c r="S926" s="239" t="s">
        <v>27</v>
      </c>
      <c r="T926" s="239" t="s">
        <v>27</v>
      </c>
      <c r="X926" s="239">
        <v>100.36037</v>
      </c>
      <c r="Z926" s="18" t="s">
        <v>85</v>
      </c>
      <c r="AB926" s="521"/>
      <c r="AC926" s="239">
        <v>49.730692983512114</v>
      </c>
      <c r="AD926" s="239">
        <v>50.269307016487886</v>
      </c>
      <c r="AE926" s="239" t="s">
        <v>27</v>
      </c>
      <c r="AF926" s="239" t="s">
        <v>27</v>
      </c>
      <c r="AG926" s="239" t="s">
        <v>27</v>
      </c>
      <c r="AH926" s="239" t="s">
        <v>27</v>
      </c>
      <c r="AI926" s="239" t="s">
        <v>27</v>
      </c>
      <c r="AJ926" s="239" t="s">
        <v>27</v>
      </c>
      <c r="AK926" s="239" t="s">
        <v>27</v>
      </c>
      <c r="AL926" s="239" t="s">
        <v>27</v>
      </c>
      <c r="AM926" s="239" t="s">
        <v>27</v>
      </c>
      <c r="AN926" s="239" t="s">
        <v>27</v>
      </c>
      <c r="AO926" s="239" t="s">
        <v>27</v>
      </c>
      <c r="AR926" s="239">
        <v>100</v>
      </c>
      <c r="AS926" s="239"/>
      <c r="AT926" s="53" t="s">
        <v>134</v>
      </c>
      <c r="AU926" s="53" t="str">
        <f t="shared" si="99"/>
        <v>po</v>
      </c>
      <c r="AV926" s="234">
        <v>0.98928542952065934</v>
      </c>
      <c r="AW926" s="86">
        <f t="shared" si="100"/>
        <v>0.98928542952065934</v>
      </c>
      <c r="AX926" s="274"/>
      <c r="AY926" s="263"/>
    </row>
    <row r="927" spans="1:51" s="241" customFormat="1" x14ac:dyDescent="0.2">
      <c r="A927" s="24" t="s">
        <v>444</v>
      </c>
      <c r="B927" s="273" t="s">
        <v>605</v>
      </c>
      <c r="C927" s="240" t="s">
        <v>252</v>
      </c>
      <c r="D927" s="240" t="s">
        <v>253</v>
      </c>
      <c r="E927" s="240" t="s">
        <v>32</v>
      </c>
      <c r="F927" s="240" t="s">
        <v>158</v>
      </c>
      <c r="G927" s="240">
        <v>17</v>
      </c>
      <c r="H927" s="236">
        <v>63.238849999999999</v>
      </c>
      <c r="I927" s="237">
        <v>36.697690000000001</v>
      </c>
      <c r="J927" s="239">
        <v>1.5514999999999999E-2</v>
      </c>
      <c r="K927" s="239" t="s">
        <v>27</v>
      </c>
      <c r="L927" s="239" t="s">
        <v>27</v>
      </c>
      <c r="M927" s="239" t="s">
        <v>27</v>
      </c>
      <c r="N927" s="239" t="s">
        <v>27</v>
      </c>
      <c r="O927" s="239" t="s">
        <v>27</v>
      </c>
      <c r="P927" s="239" t="s">
        <v>27</v>
      </c>
      <c r="Q927" s="239" t="s">
        <v>27</v>
      </c>
      <c r="R927" s="239" t="s">
        <v>27</v>
      </c>
      <c r="S927" s="239" t="s">
        <v>27</v>
      </c>
      <c r="T927" s="239">
        <v>0.23330600000000001</v>
      </c>
      <c r="X927" s="239">
        <v>100.185361</v>
      </c>
      <c r="Z927" s="18" t="s">
        <v>85</v>
      </c>
      <c r="AB927" s="521"/>
      <c r="AC927" s="239">
        <v>49.638000825810728</v>
      </c>
      <c r="AD927" s="239">
        <v>50.176847227715285</v>
      </c>
      <c r="AE927" s="239">
        <v>2.4216279977536771E-2</v>
      </c>
      <c r="AF927" s="239" t="s">
        <v>27</v>
      </c>
      <c r="AG927" s="239" t="s">
        <v>27</v>
      </c>
      <c r="AH927" s="239" t="s">
        <v>27</v>
      </c>
      <c r="AI927" s="239" t="s">
        <v>27</v>
      </c>
      <c r="AJ927" s="239" t="s">
        <v>27</v>
      </c>
      <c r="AK927" s="239" t="s">
        <v>27</v>
      </c>
      <c r="AL927" s="239" t="s">
        <v>27</v>
      </c>
      <c r="AM927" s="239" t="s">
        <v>27</v>
      </c>
      <c r="AN927" s="239" t="s">
        <v>27</v>
      </c>
      <c r="AO927" s="239">
        <v>0.16093566649643753</v>
      </c>
      <c r="AR927" s="239">
        <v>100</v>
      </c>
      <c r="AS927" s="239"/>
      <c r="AT927" s="53" t="s">
        <v>134</v>
      </c>
      <c r="AU927" s="53" t="str">
        <f t="shared" si="99"/>
        <v>po</v>
      </c>
      <c r="AV927" s="234">
        <v>0.98926105501489292</v>
      </c>
      <c r="AW927" s="86">
        <f t="shared" si="100"/>
        <v>0.99246842405834967</v>
      </c>
      <c r="AX927" s="274"/>
      <c r="AY927" s="263"/>
    </row>
    <row r="928" spans="1:51" s="241" customFormat="1" x14ac:dyDescent="0.2">
      <c r="A928" s="24" t="s">
        <v>444</v>
      </c>
      <c r="B928" s="273" t="s">
        <v>605</v>
      </c>
      <c r="C928" s="240" t="s">
        <v>252</v>
      </c>
      <c r="D928" s="240" t="s">
        <v>253</v>
      </c>
      <c r="E928" s="240" t="s">
        <v>54</v>
      </c>
      <c r="F928" s="240" t="s">
        <v>149</v>
      </c>
      <c r="G928" s="240">
        <v>55</v>
      </c>
      <c r="H928" s="236">
        <v>63.256030000000003</v>
      </c>
      <c r="I928" s="237">
        <v>36.737670000000001</v>
      </c>
      <c r="J928" s="239" t="s">
        <v>27</v>
      </c>
      <c r="K928" s="239" t="s">
        <v>27</v>
      </c>
      <c r="L928" s="239" t="s">
        <v>27</v>
      </c>
      <c r="M928" s="239" t="s">
        <v>27</v>
      </c>
      <c r="N928" s="239" t="s">
        <v>27</v>
      </c>
      <c r="O928" s="239" t="s">
        <v>27</v>
      </c>
      <c r="P928" s="239" t="s">
        <v>27</v>
      </c>
      <c r="Q928" s="239" t="s">
        <v>27</v>
      </c>
      <c r="R928" s="239" t="s">
        <v>27</v>
      </c>
      <c r="S928" s="239" t="s">
        <v>27</v>
      </c>
      <c r="T928" s="239">
        <v>0.175035</v>
      </c>
      <c r="X928" s="239">
        <v>100.168735</v>
      </c>
      <c r="Z928" s="18" t="s">
        <v>85</v>
      </c>
      <c r="AB928" s="521"/>
      <c r="AC928" s="239">
        <v>49.649630038691178</v>
      </c>
      <c r="AD928" s="239">
        <v>50.229634440256341</v>
      </c>
      <c r="AE928" s="239" t="s">
        <v>27</v>
      </c>
      <c r="AF928" s="239" t="s">
        <v>27</v>
      </c>
      <c r="AG928" s="239" t="s">
        <v>27</v>
      </c>
      <c r="AH928" s="239" t="s">
        <v>27</v>
      </c>
      <c r="AI928" s="239" t="s">
        <v>27</v>
      </c>
      <c r="AJ928" s="239" t="s">
        <v>27</v>
      </c>
      <c r="AK928" s="239" t="s">
        <v>27</v>
      </c>
      <c r="AL928" s="239" t="s">
        <v>27</v>
      </c>
      <c r="AM928" s="239" t="s">
        <v>27</v>
      </c>
      <c r="AN928" s="239" t="s">
        <v>27</v>
      </c>
      <c r="AO928" s="239">
        <v>0.1207355210524907</v>
      </c>
      <c r="AR928" s="239">
        <v>100.00000000000001</v>
      </c>
      <c r="AS928" s="239"/>
      <c r="AT928" s="53" t="s">
        <v>134</v>
      </c>
      <c r="AU928" s="53" t="str">
        <f t="shared" si="99"/>
        <v>po</v>
      </c>
      <c r="AV928" s="234">
        <v>0.98845294400350403</v>
      </c>
      <c r="AW928" s="86">
        <f t="shared" si="100"/>
        <v>0.99085661511116641</v>
      </c>
      <c r="AX928" s="274"/>
      <c r="AY928" s="263"/>
    </row>
    <row r="929" spans="1:51" s="241" customFormat="1" x14ac:dyDescent="0.2">
      <c r="A929" s="24" t="s">
        <v>444</v>
      </c>
      <c r="B929" s="273" t="s">
        <v>605</v>
      </c>
      <c r="C929" s="240" t="s">
        <v>252</v>
      </c>
      <c r="D929" s="240" t="s">
        <v>253</v>
      </c>
      <c r="E929" s="240" t="s">
        <v>54</v>
      </c>
      <c r="F929" s="240" t="s">
        <v>149</v>
      </c>
      <c r="G929" s="240">
        <v>54</v>
      </c>
      <c r="H929" s="236">
        <v>63.153030000000001</v>
      </c>
      <c r="I929" s="237">
        <v>36.6785</v>
      </c>
      <c r="J929" s="239">
        <v>1.5096999999999999E-2</v>
      </c>
      <c r="K929" s="239" t="s">
        <v>27</v>
      </c>
      <c r="L929" s="239" t="s">
        <v>27</v>
      </c>
      <c r="M929" s="239" t="s">
        <v>27</v>
      </c>
      <c r="N929" s="239" t="s">
        <v>27</v>
      </c>
      <c r="O929" s="239" t="s">
        <v>27</v>
      </c>
      <c r="P929" s="239" t="s">
        <v>27</v>
      </c>
      <c r="Q929" s="239" t="s">
        <v>27</v>
      </c>
      <c r="R929" s="239" t="s">
        <v>27</v>
      </c>
      <c r="S929" s="239" t="s">
        <v>27</v>
      </c>
      <c r="T929" s="239" t="s">
        <v>27</v>
      </c>
      <c r="X929" s="239">
        <v>99.846626999999998</v>
      </c>
      <c r="Z929" s="18" t="s">
        <v>85</v>
      </c>
      <c r="AB929" s="521"/>
      <c r="AC929" s="239">
        <v>49.697460794615409</v>
      </c>
      <c r="AD929" s="239">
        <v>50.278915066156515</v>
      </c>
      <c r="AE929" s="239">
        <v>2.3624139228088124E-2</v>
      </c>
      <c r="AF929" s="239" t="s">
        <v>27</v>
      </c>
      <c r="AG929" s="239" t="s">
        <v>27</v>
      </c>
      <c r="AH929" s="239" t="s">
        <v>27</v>
      </c>
      <c r="AI929" s="239" t="s">
        <v>27</v>
      </c>
      <c r="AJ929" s="239" t="s">
        <v>27</v>
      </c>
      <c r="AK929" s="239" t="s">
        <v>27</v>
      </c>
      <c r="AL929" s="239" t="s">
        <v>27</v>
      </c>
      <c r="AM929" s="239" t="s">
        <v>27</v>
      </c>
      <c r="AN929" s="239" t="s">
        <v>27</v>
      </c>
      <c r="AO929" s="239" t="s">
        <v>27</v>
      </c>
      <c r="AR929" s="239">
        <v>100.00000000000001</v>
      </c>
      <c r="AS929" s="239"/>
      <c r="AT929" s="53" t="s">
        <v>134</v>
      </c>
      <c r="AU929" s="53" t="str">
        <f t="shared" si="99"/>
        <v>po</v>
      </c>
      <c r="AV929" s="234">
        <v>0.98843542525179728</v>
      </c>
      <c r="AW929" s="86">
        <f t="shared" si="100"/>
        <v>0.98843542525179728</v>
      </c>
      <c r="AX929" s="274"/>
      <c r="AY929" s="263"/>
    </row>
    <row r="930" spans="1:51" s="241" customFormat="1" x14ac:dyDescent="0.2">
      <c r="A930" s="24" t="s">
        <v>444</v>
      </c>
      <c r="B930" s="273" t="s">
        <v>605</v>
      </c>
      <c r="C930" s="240" t="s">
        <v>252</v>
      </c>
      <c r="D930" s="240" t="s">
        <v>253</v>
      </c>
      <c r="E930" s="240" t="s">
        <v>42</v>
      </c>
      <c r="F930" s="240" t="s">
        <v>154</v>
      </c>
      <c r="G930" s="240">
        <v>29</v>
      </c>
      <c r="H930" s="236">
        <v>63.136679999999998</v>
      </c>
      <c r="I930" s="237">
        <v>36.764000000000003</v>
      </c>
      <c r="J930" s="239" t="s">
        <v>27</v>
      </c>
      <c r="K930" s="239" t="s">
        <v>27</v>
      </c>
      <c r="L930" s="239" t="s">
        <v>27</v>
      </c>
      <c r="M930" s="239" t="s">
        <v>27</v>
      </c>
      <c r="N930" s="239" t="s">
        <v>27</v>
      </c>
      <c r="O930" s="239" t="s">
        <v>27</v>
      </c>
      <c r="P930" s="239" t="s">
        <v>27</v>
      </c>
      <c r="Q930" s="239" t="s">
        <v>27</v>
      </c>
      <c r="R930" s="239" t="s">
        <v>27</v>
      </c>
      <c r="S930" s="239" t="s">
        <v>27</v>
      </c>
      <c r="T930" s="239">
        <v>0.299952</v>
      </c>
      <c r="X930" s="239">
        <v>100.200632</v>
      </c>
      <c r="Z930" s="18" t="s">
        <v>85</v>
      </c>
      <c r="AB930" s="521"/>
      <c r="AC930" s="239">
        <v>49.541839227509193</v>
      </c>
      <c r="AD930" s="239">
        <v>50.251319012992681</v>
      </c>
      <c r="AE930" s="239" t="s">
        <v>27</v>
      </c>
      <c r="AF930" s="239" t="s">
        <v>27</v>
      </c>
      <c r="AG930" s="239" t="s">
        <v>27</v>
      </c>
      <c r="AH930" s="239" t="s">
        <v>27</v>
      </c>
      <c r="AI930" s="239" t="s">
        <v>27</v>
      </c>
      <c r="AJ930" s="239" t="s">
        <v>27</v>
      </c>
      <c r="AK930" s="239" t="s">
        <v>27</v>
      </c>
      <c r="AL930" s="239" t="s">
        <v>27</v>
      </c>
      <c r="AM930" s="239" t="s">
        <v>27</v>
      </c>
      <c r="AN930" s="239" t="s">
        <v>27</v>
      </c>
      <c r="AO930" s="239">
        <v>0.20684175949812061</v>
      </c>
      <c r="AR930" s="239">
        <v>99.999999999999986</v>
      </c>
      <c r="AS930" s="239"/>
      <c r="AT930" s="53" t="s">
        <v>134</v>
      </c>
      <c r="AU930" s="53" t="str">
        <f t="shared" si="99"/>
        <v>po</v>
      </c>
      <c r="AV930" s="234">
        <v>0.98588136989399122</v>
      </c>
      <c r="AW930" s="86">
        <f t="shared" si="100"/>
        <v>0.98999751576957795</v>
      </c>
      <c r="AX930" s="274"/>
      <c r="AY930" s="263"/>
    </row>
    <row r="931" spans="1:51" s="241" customFormat="1" x14ac:dyDescent="0.2">
      <c r="A931" s="24" t="s">
        <v>444</v>
      </c>
      <c r="B931" s="273" t="s">
        <v>605</v>
      </c>
      <c r="C931" s="240" t="s">
        <v>252</v>
      </c>
      <c r="D931" s="362" t="s">
        <v>253</v>
      </c>
      <c r="E931" s="240" t="s">
        <v>29</v>
      </c>
      <c r="F931" s="240" t="s">
        <v>160</v>
      </c>
      <c r="G931" s="240">
        <v>49</v>
      </c>
      <c r="H931" s="236">
        <v>63.334350000000001</v>
      </c>
      <c r="I931" s="237">
        <v>37.088659999999997</v>
      </c>
      <c r="J931" s="239">
        <v>1.9997000000000001E-2</v>
      </c>
      <c r="K931" s="239" t="s">
        <v>27</v>
      </c>
      <c r="L931" s="239" t="s">
        <v>27</v>
      </c>
      <c r="M931" s="239" t="s">
        <v>27</v>
      </c>
      <c r="N931" s="239" t="s">
        <v>27</v>
      </c>
      <c r="O931" s="239" t="s">
        <v>27</v>
      </c>
      <c r="P931" s="239" t="s">
        <v>27</v>
      </c>
      <c r="Q931" s="239" t="s">
        <v>27</v>
      </c>
      <c r="R931" s="239" t="s">
        <v>27</v>
      </c>
      <c r="S931" s="239" t="s">
        <v>27</v>
      </c>
      <c r="T931" s="239">
        <v>0.19109000000000001</v>
      </c>
      <c r="X931" s="239">
        <v>100.63409700000001</v>
      </c>
      <c r="Z931" s="18" t="s">
        <v>85</v>
      </c>
      <c r="AB931" s="521"/>
      <c r="AC931" s="239">
        <v>49.42264803813471</v>
      </c>
      <c r="AD931" s="239">
        <v>50.41527722923761</v>
      </c>
      <c r="AE931" s="239">
        <v>3.1029649553124972E-2</v>
      </c>
      <c r="AF931" s="239" t="s">
        <v>27</v>
      </c>
      <c r="AG931" s="239" t="s">
        <v>27</v>
      </c>
      <c r="AH931" s="239" t="s">
        <v>27</v>
      </c>
      <c r="AI931" s="239" t="s">
        <v>27</v>
      </c>
      <c r="AJ931" s="239" t="s">
        <v>27</v>
      </c>
      <c r="AK931" s="239" t="s">
        <v>27</v>
      </c>
      <c r="AL931" s="239" t="s">
        <v>27</v>
      </c>
      <c r="AM931" s="239" t="s">
        <v>27</v>
      </c>
      <c r="AN931" s="239" t="s">
        <v>27</v>
      </c>
      <c r="AO931" s="239">
        <v>0.13104508307455573</v>
      </c>
      <c r="AR931" s="239">
        <v>100</v>
      </c>
      <c r="AS931" s="239"/>
      <c r="AT931" s="53" t="s">
        <v>134</v>
      </c>
      <c r="AU931" s="53" t="str">
        <f t="shared" si="99"/>
        <v>po</v>
      </c>
      <c r="AV931" s="234">
        <v>0.98031094450617762</v>
      </c>
      <c r="AW931" s="86">
        <f t="shared" si="100"/>
        <v>0.98291025745805716</v>
      </c>
      <c r="AX931" s="274"/>
      <c r="AY931" s="263"/>
    </row>
    <row r="932" spans="1:51" s="244" customFormat="1" x14ac:dyDescent="0.2">
      <c r="A932" s="24" t="s">
        <v>444</v>
      </c>
      <c r="B932" s="273" t="s">
        <v>605</v>
      </c>
      <c r="C932" s="243" t="s">
        <v>252</v>
      </c>
      <c r="D932" s="240" t="s">
        <v>253</v>
      </c>
      <c r="E932" s="245" t="s">
        <v>32</v>
      </c>
      <c r="F932" s="245" t="s">
        <v>159</v>
      </c>
      <c r="G932" s="245">
        <v>64</v>
      </c>
      <c r="H932" s="246">
        <v>63.24841</v>
      </c>
      <c r="I932" s="247">
        <v>36.765419999999999</v>
      </c>
      <c r="J932" s="243">
        <v>5.8178000000000001E-2</v>
      </c>
      <c r="K932" s="243" t="s">
        <v>27</v>
      </c>
      <c r="L932" s="243" t="s">
        <v>27</v>
      </c>
      <c r="M932" s="243" t="s">
        <v>27</v>
      </c>
      <c r="N932" s="243" t="s">
        <v>27</v>
      </c>
      <c r="O932" s="243" t="s">
        <v>27</v>
      </c>
      <c r="P932" s="243" t="s">
        <v>27</v>
      </c>
      <c r="Q932" s="243">
        <v>3.6844000000000002E-2</v>
      </c>
      <c r="R932" s="243" t="s">
        <v>27</v>
      </c>
      <c r="S932" s="243" t="s">
        <v>27</v>
      </c>
      <c r="T932" s="243" t="s">
        <v>27</v>
      </c>
      <c r="X932" s="243">
        <v>100.108852</v>
      </c>
      <c r="Z932" s="18" t="s">
        <v>85</v>
      </c>
      <c r="AB932" s="519"/>
      <c r="AC932" s="243">
        <v>49.627229016701257</v>
      </c>
      <c r="AD932" s="243">
        <v>50.250949212677043</v>
      </c>
      <c r="AE932" s="243">
        <v>9.0772549307724659E-2</v>
      </c>
      <c r="AF932" s="243" t="s">
        <v>27</v>
      </c>
      <c r="AG932" s="243" t="s">
        <v>27</v>
      </c>
      <c r="AH932" s="243" t="s">
        <v>27</v>
      </c>
      <c r="AI932" s="243" t="s">
        <v>27</v>
      </c>
      <c r="AJ932" s="243" t="s">
        <v>27</v>
      </c>
      <c r="AK932" s="243" t="s">
        <v>27</v>
      </c>
      <c r="AL932" s="243">
        <v>3.1049221313971302E-2</v>
      </c>
      <c r="AM932" s="243" t="s">
        <v>27</v>
      </c>
      <c r="AN932" s="243" t="s">
        <v>27</v>
      </c>
      <c r="AO932" s="243" t="s">
        <v>27</v>
      </c>
      <c r="AR932" s="243">
        <v>100.00000000000001</v>
      </c>
      <c r="AS932" s="243"/>
      <c r="AT932" s="53" t="s">
        <v>134</v>
      </c>
      <c r="AU932" s="53" t="str">
        <f t="shared" si="99"/>
        <v>po</v>
      </c>
      <c r="AV932" s="234">
        <v>0.9875878922538156</v>
      </c>
      <c r="AW932" s="86">
        <f t="shared" si="100"/>
        <v>0.98820577553364308</v>
      </c>
      <c r="AX932" s="274"/>
      <c r="AY932" s="263"/>
    </row>
    <row r="933" spans="1:51" s="241" customFormat="1" x14ac:dyDescent="0.2">
      <c r="A933" s="24" t="s">
        <v>444</v>
      </c>
      <c r="B933" s="273" t="s">
        <v>605</v>
      </c>
      <c r="C933" s="240" t="s">
        <v>252</v>
      </c>
      <c r="D933" s="240" t="s">
        <v>253</v>
      </c>
      <c r="E933" s="240" t="s">
        <v>32</v>
      </c>
      <c r="F933" s="240" t="s">
        <v>158</v>
      </c>
      <c r="G933" s="240">
        <v>18</v>
      </c>
      <c r="H933" s="236">
        <v>62.144500000000001</v>
      </c>
      <c r="I933" s="237">
        <v>36.684190000000001</v>
      </c>
      <c r="J933" s="239">
        <v>2.3050000000000001E-2</v>
      </c>
      <c r="K933" s="239" t="s">
        <v>27</v>
      </c>
      <c r="L933" s="239" t="s">
        <v>27</v>
      </c>
      <c r="M933" s="239" t="s">
        <v>27</v>
      </c>
      <c r="N933" s="239" t="s">
        <v>27</v>
      </c>
      <c r="O933" s="239">
        <v>0.37295800000000001</v>
      </c>
      <c r="P933" s="239" t="s">
        <v>27</v>
      </c>
      <c r="Q933" s="239" t="s">
        <v>27</v>
      </c>
      <c r="R933" s="239" t="s">
        <v>27</v>
      </c>
      <c r="S933" s="239" t="s">
        <v>27</v>
      </c>
      <c r="T933" s="239" t="s">
        <v>27</v>
      </c>
      <c r="X933" s="239">
        <v>99.224697999999989</v>
      </c>
      <c r="Z933" s="18" t="s">
        <v>85</v>
      </c>
      <c r="AB933" s="521"/>
      <c r="AC933" s="239">
        <v>49.14667119392336</v>
      </c>
      <c r="AD933" s="239">
        <v>50.536442576799033</v>
      </c>
      <c r="AE933" s="239">
        <v>3.6248302210289143E-2</v>
      </c>
      <c r="AF933" s="239" t="s">
        <v>27</v>
      </c>
      <c r="AG933" s="239" t="s">
        <v>27</v>
      </c>
      <c r="AH933" s="239" t="s">
        <v>27</v>
      </c>
      <c r="AI933" s="239" t="s">
        <v>27</v>
      </c>
      <c r="AJ933" s="239">
        <v>0.2806379270673322</v>
      </c>
      <c r="AK933" s="239" t="s">
        <v>27</v>
      </c>
      <c r="AL933" s="239" t="s">
        <v>27</v>
      </c>
      <c r="AM933" s="239" t="s">
        <v>27</v>
      </c>
      <c r="AN933" s="239" t="s">
        <v>27</v>
      </c>
      <c r="AO933" s="239" t="s">
        <v>27</v>
      </c>
      <c r="AR933" s="239">
        <v>100.00000000000001</v>
      </c>
      <c r="AS933" s="239"/>
      <c r="AT933" s="53" t="s">
        <v>134</v>
      </c>
      <c r="AU933" s="53" t="str">
        <f t="shared" si="99"/>
        <v>po</v>
      </c>
      <c r="AV933" s="234">
        <v>0.97249961983842315</v>
      </c>
      <c r="AW933" s="86">
        <f t="shared" si="100"/>
        <v>0.97805279914345344</v>
      </c>
      <c r="AX933" s="274"/>
      <c r="AY933" s="263"/>
    </row>
    <row r="934" spans="1:51" ht="16" thickBot="1" x14ac:dyDescent="0.25">
      <c r="A934" s="139"/>
      <c r="B934" s="139"/>
      <c r="C934" s="43"/>
      <c r="D934" s="3"/>
      <c r="E934" s="3"/>
      <c r="F934" s="3"/>
      <c r="G934" s="3"/>
      <c r="H934" s="78"/>
      <c r="I934" s="7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62"/>
      <c r="Z934" s="18"/>
      <c r="AA934" s="18"/>
      <c r="AB934" s="501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62"/>
      <c r="AV934" s="86"/>
      <c r="AY934" s="62" t="s">
        <v>84</v>
      </c>
    </row>
    <row r="935" spans="1:51" x14ac:dyDescent="0.2">
      <c r="A935" s="139"/>
      <c r="B935" s="139"/>
      <c r="C935" s="43"/>
      <c r="D935" s="3"/>
      <c r="E935" s="339" t="s">
        <v>528</v>
      </c>
      <c r="F935" s="336" t="s">
        <v>386</v>
      </c>
      <c r="G935" s="336" t="s">
        <v>511</v>
      </c>
      <c r="H935" s="364">
        <v>63.239424347826088</v>
      </c>
      <c r="I935" s="364">
        <v>36.636054347826082</v>
      </c>
      <c r="J935" s="100">
        <v>3.1119478260869561E-2</v>
      </c>
      <c r="K935" s="100" t="s">
        <v>27</v>
      </c>
      <c r="L935" s="100" t="s">
        <v>27</v>
      </c>
      <c r="M935" s="100">
        <v>1.1075652173913044E-3</v>
      </c>
      <c r="N935" s="100">
        <v>1.1639130434782608E-3</v>
      </c>
      <c r="O935" s="100">
        <v>3.0815782608695653E-2</v>
      </c>
      <c r="P935" s="100" t="s">
        <v>27</v>
      </c>
      <c r="Q935" s="100">
        <v>2.3703391304347829E-2</v>
      </c>
      <c r="R935" s="100">
        <v>1.1223173913043479E-2</v>
      </c>
      <c r="S935" s="100" t="s">
        <v>27</v>
      </c>
      <c r="T935" s="100">
        <v>9.9693521739130458E-2</v>
      </c>
      <c r="U935" s="100"/>
      <c r="V935" s="100"/>
      <c r="W935" s="100"/>
      <c r="X935" s="99">
        <v>100.07430552173912</v>
      </c>
      <c r="Y935" s="62"/>
      <c r="Z935" s="18"/>
      <c r="AA935" s="18"/>
      <c r="AB935" s="501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72" t="s">
        <v>620</v>
      </c>
      <c r="AU935" s="53" t="s">
        <v>214</v>
      </c>
      <c r="AV935" s="209">
        <f>AVERAGE(AV911:AV933)</f>
        <v>0.99095299195882813</v>
      </c>
      <c r="AW935" s="209">
        <f>AVERAGE(AW911:AW933)</f>
        <v>0.99318610085769432</v>
      </c>
      <c r="AY935" s="62">
        <f>COUNT(X911:X933)</f>
        <v>23</v>
      </c>
    </row>
    <row r="936" spans="1:51" x14ac:dyDescent="0.2">
      <c r="A936" s="139"/>
      <c r="B936" s="139"/>
      <c r="C936" s="43"/>
      <c r="D936" s="3"/>
      <c r="E936" s="340"/>
      <c r="F936" s="3"/>
      <c r="G936" s="3" t="s">
        <v>83</v>
      </c>
      <c r="H936" s="78">
        <v>0.34932857625640695</v>
      </c>
      <c r="I936" s="78">
        <v>0.21595759612871179</v>
      </c>
      <c r="J936" s="18">
        <v>5.1650218824555873E-2</v>
      </c>
      <c r="K936" s="18" t="s">
        <v>27</v>
      </c>
      <c r="L936" s="18" t="s">
        <v>27</v>
      </c>
      <c r="M936" s="18">
        <v>5.3116961836899229E-3</v>
      </c>
      <c r="N936" s="18">
        <v>5.5819308643078915E-3</v>
      </c>
      <c r="O936" s="18">
        <v>9.0788561819585917E-2</v>
      </c>
      <c r="P936" s="18" t="s">
        <v>27</v>
      </c>
      <c r="Q936" s="18">
        <v>5.5311054429997113E-2</v>
      </c>
      <c r="R936" s="18">
        <v>4.1794468519010516E-2</v>
      </c>
      <c r="S936" s="18" t="s">
        <v>27</v>
      </c>
      <c r="T936" s="18">
        <v>0.10808327498186904</v>
      </c>
      <c r="U936" s="18"/>
      <c r="V936" s="18"/>
      <c r="W936" s="18"/>
      <c r="X936" s="98">
        <v>0.41908200167149912</v>
      </c>
      <c r="Y936" s="62"/>
      <c r="Z936" s="18"/>
      <c r="AA936" s="18"/>
      <c r="AB936" s="501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U936" s="53" t="s">
        <v>195</v>
      </c>
      <c r="AV936" s="209">
        <f>STDEV(AV911:AV933)</f>
        <v>5.8569084202189691E-3</v>
      </c>
      <c r="AW936" s="209">
        <f>STDEV(AW911:AW933)</f>
        <v>5.6564619580683432E-3</v>
      </c>
      <c r="AX936" s="62"/>
      <c r="AY936" s="62"/>
    </row>
    <row r="937" spans="1:51" x14ac:dyDescent="0.2">
      <c r="A937" s="139"/>
      <c r="B937" s="139"/>
      <c r="C937" s="43"/>
      <c r="D937" s="3"/>
      <c r="E937" s="337"/>
      <c r="F937" s="3"/>
      <c r="G937" s="3" t="s">
        <v>82</v>
      </c>
      <c r="H937" s="78">
        <v>62.144500000000001</v>
      </c>
      <c r="I937" s="78">
        <v>36.108719999999998</v>
      </c>
      <c r="J937" s="18" t="s">
        <v>27</v>
      </c>
      <c r="K937" s="18" t="s">
        <v>27</v>
      </c>
      <c r="L937" s="18" t="s">
        <v>27</v>
      </c>
      <c r="M937" s="18" t="s">
        <v>27</v>
      </c>
      <c r="N937" s="18" t="s">
        <v>27</v>
      </c>
      <c r="O937" s="18" t="s">
        <v>27</v>
      </c>
      <c r="P937" s="18" t="s">
        <v>27</v>
      </c>
      <c r="Q937" s="18" t="s">
        <v>27</v>
      </c>
      <c r="R937" s="18" t="s">
        <v>27</v>
      </c>
      <c r="S937" s="18" t="s">
        <v>27</v>
      </c>
      <c r="T937" s="18" t="s">
        <v>27</v>
      </c>
      <c r="U937" s="18"/>
      <c r="V937" s="18"/>
      <c r="W937" s="18"/>
      <c r="X937" s="98"/>
      <c r="Y937" s="62"/>
      <c r="Z937" s="18"/>
      <c r="AA937" s="18"/>
      <c r="AB937" s="501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U937" s="53" t="s">
        <v>82</v>
      </c>
      <c r="AV937" s="209">
        <f>MIN(AV911:AV933)</f>
        <v>0.97249961983842315</v>
      </c>
      <c r="AW937" s="209">
        <f>MIN(AW911:AW933)</f>
        <v>0.97805279914345344</v>
      </c>
      <c r="AX937" s="62"/>
      <c r="AY937" s="62"/>
    </row>
    <row r="938" spans="1:51" ht="16" thickBot="1" x14ac:dyDescent="0.25">
      <c r="A938" s="137"/>
      <c r="B938" s="137"/>
      <c r="C938" s="107"/>
      <c r="D938" s="63"/>
      <c r="E938" s="338"/>
      <c r="F938" s="178"/>
      <c r="G938" s="178" t="s">
        <v>81</v>
      </c>
      <c r="H938" s="177">
        <v>63.869329999999998</v>
      </c>
      <c r="I938" s="177">
        <v>37.088659999999997</v>
      </c>
      <c r="J938" s="97">
        <v>0.236069</v>
      </c>
      <c r="K938" s="97" t="s">
        <v>27</v>
      </c>
      <c r="L938" s="97" t="s">
        <v>27</v>
      </c>
      <c r="M938" s="97">
        <v>2.5474E-2</v>
      </c>
      <c r="N938" s="97">
        <v>2.6769999999999999E-2</v>
      </c>
      <c r="O938" s="97">
        <v>0.37295800000000001</v>
      </c>
      <c r="P938" s="97" t="s">
        <v>27</v>
      </c>
      <c r="Q938" s="97">
        <v>0.25070300000000001</v>
      </c>
      <c r="R938" s="97">
        <v>0.19235099999999999</v>
      </c>
      <c r="S938" s="97" t="s">
        <v>27</v>
      </c>
      <c r="T938" s="97">
        <v>0.32022</v>
      </c>
      <c r="U938" s="97"/>
      <c r="V938" s="97"/>
      <c r="W938" s="97"/>
      <c r="X938" s="96"/>
      <c r="Y938" s="94"/>
      <c r="Z938" s="19"/>
      <c r="AA938" s="19"/>
      <c r="AB938" s="496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63"/>
      <c r="AU938" s="166" t="s">
        <v>81</v>
      </c>
      <c r="AV938" s="316">
        <f>MAX(AV911:AV933)</f>
        <v>0.99909211430018763</v>
      </c>
      <c r="AW938" s="316">
        <f>MAX(AW911:AW933)</f>
        <v>1.0022562046625461</v>
      </c>
      <c r="AX938" s="94"/>
      <c r="AY938" s="94"/>
    </row>
    <row r="939" spans="1:51" x14ac:dyDescent="0.2">
      <c r="A939" s="139"/>
      <c r="B939" s="139"/>
      <c r="C939" s="43"/>
      <c r="D939" s="3"/>
      <c r="E939" s="339" t="s">
        <v>450</v>
      </c>
      <c r="F939" s="336" t="s">
        <v>386</v>
      </c>
      <c r="G939" s="336" t="s">
        <v>511</v>
      </c>
      <c r="H939" s="364">
        <v>63.132416964285731</v>
      </c>
      <c r="I939" s="364">
        <v>36.728894821428568</v>
      </c>
      <c r="J939" s="100">
        <v>2.4771089285714282E-2</v>
      </c>
      <c r="K939" s="100" t="s">
        <v>27</v>
      </c>
      <c r="L939" s="100" t="s">
        <v>27</v>
      </c>
      <c r="M939" s="100">
        <v>5.9241860465116284E-4</v>
      </c>
      <c r="N939" s="100">
        <v>8.4046976744186052E-3</v>
      </c>
      <c r="O939" s="100">
        <v>8.0984696428571423E-2</v>
      </c>
      <c r="P939" s="100" t="s">
        <v>27</v>
      </c>
      <c r="Q939" s="100">
        <v>3.1175053571428579E-2</v>
      </c>
      <c r="R939" s="100">
        <v>6.0030930232558141E-3</v>
      </c>
      <c r="S939" s="100" t="s">
        <v>27</v>
      </c>
      <c r="T939" s="100">
        <v>4.0945553571428581E-2</v>
      </c>
      <c r="U939" s="100"/>
      <c r="V939" s="100"/>
      <c r="W939" s="100"/>
      <c r="X939" s="99">
        <v>100.05070619642859</v>
      </c>
      <c r="Y939" s="62"/>
      <c r="Z939" s="18"/>
      <c r="AA939" s="18"/>
      <c r="AB939" s="501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72" t="s">
        <v>450</v>
      </c>
      <c r="AU939" s="53" t="s">
        <v>214</v>
      </c>
      <c r="AV939" s="209">
        <f>AVERAGE(AV869:AV901,AV911:AV933)</f>
        <v>0.98679033400732052</v>
      </c>
      <c r="AW939" s="209">
        <f>AVERAGE(AW869:AW901,AW911:AW933)</f>
        <v>0.98908341865085103</v>
      </c>
      <c r="AX939" s="53" t="s">
        <v>84</v>
      </c>
      <c r="AY939" s="62"/>
    </row>
    <row r="940" spans="1:51" x14ac:dyDescent="0.2">
      <c r="A940" s="139"/>
      <c r="B940" s="139"/>
      <c r="C940" s="43"/>
      <c r="D940" s="3"/>
      <c r="E940" s="340"/>
      <c r="F940" s="3"/>
      <c r="G940" s="3" t="s">
        <v>83</v>
      </c>
      <c r="H940" s="78">
        <v>0.37151830580578266</v>
      </c>
      <c r="I940" s="78">
        <v>0.23263893158119597</v>
      </c>
      <c r="J940" s="18">
        <v>3.9351905634474812E-2</v>
      </c>
      <c r="K940" s="18" t="s">
        <v>27</v>
      </c>
      <c r="L940" s="18" t="s">
        <v>27</v>
      </c>
      <c r="M940" s="18">
        <v>3.8847485806527715E-3</v>
      </c>
      <c r="N940" s="18">
        <v>1.7024460236929804E-2</v>
      </c>
      <c r="O940" s="18">
        <v>0.16706171583981333</v>
      </c>
      <c r="P940" s="18" t="s">
        <v>27</v>
      </c>
      <c r="Q940" s="18">
        <v>4.1053362562056023E-2</v>
      </c>
      <c r="R940" s="18">
        <v>3.0774364065855323E-2</v>
      </c>
      <c r="S940" s="18" t="s">
        <v>27</v>
      </c>
      <c r="T940" s="18">
        <v>8.4391952183717686E-2</v>
      </c>
      <c r="U940" s="18"/>
      <c r="V940" s="18"/>
      <c r="W940" s="18"/>
      <c r="X940" s="98">
        <v>0.40333605459487698</v>
      </c>
      <c r="Y940" s="62"/>
      <c r="Z940" s="18"/>
      <c r="AA940" s="18"/>
      <c r="AB940" s="501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U940" s="53" t="s">
        <v>195</v>
      </c>
      <c r="AV940" s="209">
        <f>STDEV(AV869:AV901,AV911:AV933)</f>
        <v>7.8403429472727378E-3</v>
      </c>
      <c r="AW940" s="209">
        <f>STDEV(AW869:AW901,AW911:AW933)</f>
        <v>7.8257963652640806E-3</v>
      </c>
      <c r="AX940" s="317">
        <f>COUNT(AV869:AV901,AV911:AV933)</f>
        <v>56</v>
      </c>
      <c r="AY940" s="62"/>
    </row>
    <row r="941" spans="1:51" x14ac:dyDescent="0.2">
      <c r="A941" s="139"/>
      <c r="B941" s="139"/>
      <c r="C941" s="43"/>
      <c r="D941" s="3"/>
      <c r="E941" s="337"/>
      <c r="F941" s="3"/>
      <c r="G941" s="3" t="s">
        <v>82</v>
      </c>
      <c r="H941" s="78">
        <v>62.144500000000001</v>
      </c>
      <c r="I941" s="78">
        <v>36.108719999999998</v>
      </c>
      <c r="J941" s="18" t="s">
        <v>27</v>
      </c>
      <c r="K941" s="18" t="s">
        <v>27</v>
      </c>
      <c r="L941" s="18" t="s">
        <v>27</v>
      </c>
      <c r="M941" s="18" t="s">
        <v>27</v>
      </c>
      <c r="N941" s="18" t="s">
        <v>27</v>
      </c>
      <c r="O941" s="18" t="s">
        <v>27</v>
      </c>
      <c r="P941" s="18" t="s">
        <v>27</v>
      </c>
      <c r="Q941" s="18" t="s">
        <v>27</v>
      </c>
      <c r="R941" s="18" t="s">
        <v>27</v>
      </c>
      <c r="S941" s="18" t="s">
        <v>27</v>
      </c>
      <c r="T941" s="18" t="s">
        <v>27</v>
      </c>
      <c r="U941" s="18"/>
      <c r="V941" s="18"/>
      <c r="W941" s="18"/>
      <c r="X941" s="98"/>
      <c r="Y941" s="62"/>
      <c r="Z941" s="18"/>
      <c r="AA941" s="18"/>
      <c r="AB941" s="501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U941" s="53" t="s">
        <v>82</v>
      </c>
      <c r="AV941" s="209">
        <f>MIN(AV869:AV901,AV911:AV933)</f>
        <v>0.9704648418526014</v>
      </c>
      <c r="AW941" s="209">
        <f>MIN(AW869:AW901,AW911:AW933)</f>
        <v>0.97260926780552504</v>
      </c>
      <c r="AX941" s="62"/>
      <c r="AY941" s="62"/>
    </row>
    <row r="942" spans="1:51" ht="16" thickBot="1" x14ac:dyDescent="0.25">
      <c r="A942" s="139"/>
      <c r="B942" s="139"/>
      <c r="C942" s="43"/>
      <c r="D942" s="3"/>
      <c r="E942" s="338"/>
      <c r="F942" s="178"/>
      <c r="G942" s="178" t="s">
        <v>81</v>
      </c>
      <c r="H942" s="177">
        <v>63.869329999999998</v>
      </c>
      <c r="I942" s="177">
        <v>37.247900000000001</v>
      </c>
      <c r="J942" s="97">
        <v>0.236069</v>
      </c>
      <c r="K942" s="97" t="s">
        <v>27</v>
      </c>
      <c r="L942" s="97" t="s">
        <v>27</v>
      </c>
      <c r="M942" s="97">
        <v>2.5474E-2</v>
      </c>
      <c r="N942" s="97">
        <v>5.6204999999999998E-2</v>
      </c>
      <c r="O942" s="97">
        <v>0.90267699999999995</v>
      </c>
      <c r="P942" s="97" t="s">
        <v>27</v>
      </c>
      <c r="Q942" s="97">
        <v>0.25070300000000001</v>
      </c>
      <c r="R942" s="97">
        <v>0.19235099999999999</v>
      </c>
      <c r="S942" s="97" t="s">
        <v>27</v>
      </c>
      <c r="T942" s="97">
        <v>0.32022</v>
      </c>
      <c r="U942" s="97"/>
      <c r="V942" s="97"/>
      <c r="W942" s="97"/>
      <c r="X942" s="96"/>
      <c r="Y942" s="62"/>
      <c r="Z942" s="18"/>
      <c r="AA942" s="18"/>
      <c r="AB942" s="501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63"/>
      <c r="AU942" s="166" t="s">
        <v>81</v>
      </c>
      <c r="AV942" s="316">
        <f>MAX(AV869:AV901,AV911:AV933)</f>
        <v>0.99909211430018763</v>
      </c>
      <c r="AW942" s="316">
        <f>MAX(AW869:AW901,AW911:AW933)</f>
        <v>1.0022562046625461</v>
      </c>
      <c r="AX942" s="62"/>
      <c r="AY942" s="62"/>
    </row>
    <row r="943" spans="1:51" x14ac:dyDescent="0.2">
      <c r="C943" s="152"/>
      <c r="D943" s="152"/>
      <c r="E943" s="152"/>
      <c r="F943" s="152"/>
      <c r="G943" s="87"/>
      <c r="H943" s="375"/>
      <c r="I943" s="375"/>
      <c r="J943" s="16"/>
      <c r="Y943" s="83"/>
      <c r="AB943" s="501"/>
      <c r="AC943" s="417"/>
      <c r="AD943" s="6"/>
      <c r="AE943" s="6"/>
      <c r="AF943" s="6"/>
      <c r="AG943"/>
      <c r="AH943"/>
      <c r="AI943"/>
      <c r="AJ943"/>
      <c r="AK943"/>
      <c r="AL943"/>
      <c r="AM943"/>
      <c r="AN943" s="6"/>
      <c r="AO943"/>
      <c r="AR943"/>
      <c r="AS943"/>
      <c r="AT943" s="6"/>
      <c r="AU943" s="287"/>
      <c r="AV943" s="134"/>
      <c r="AW943" s="134"/>
      <c r="AX943" s="5"/>
      <c r="AY943" s="74"/>
    </row>
    <row r="944" spans="1:51" s="168" customFormat="1" x14ac:dyDescent="0.2">
      <c r="A944" s="146" t="s">
        <v>251</v>
      </c>
      <c r="B944" s="146"/>
      <c r="C944" s="105"/>
      <c r="D944" s="105"/>
      <c r="E944" s="92"/>
      <c r="F944" s="92"/>
      <c r="G944" s="151"/>
      <c r="H944" s="376"/>
      <c r="I944" s="376"/>
      <c r="J944" s="150"/>
      <c r="K944" s="149"/>
      <c r="L944" s="149"/>
      <c r="M944" s="149"/>
      <c r="N944" s="145"/>
      <c r="O944" s="149"/>
      <c r="P944" s="149"/>
      <c r="Q944" s="149"/>
      <c r="R944" s="149"/>
      <c r="S944" s="149"/>
      <c r="T944" s="149"/>
      <c r="U944" s="146"/>
      <c r="V944" s="146"/>
      <c r="W944" s="146"/>
      <c r="X944" s="149"/>
      <c r="Y944" s="146"/>
      <c r="Z944" s="149"/>
      <c r="AA944" s="146"/>
      <c r="AB944" s="523"/>
      <c r="AC944" s="147"/>
      <c r="AD944" s="145"/>
      <c r="AE944" s="145"/>
      <c r="AF944" s="149"/>
      <c r="AG944" s="145"/>
      <c r="AH944" s="145"/>
      <c r="AI944" s="149"/>
      <c r="AJ944" s="149"/>
      <c r="AK944" s="150"/>
      <c r="AL944" s="149"/>
      <c r="AM944" s="92"/>
      <c r="AN944" s="105"/>
      <c r="AO944" s="92"/>
      <c r="AP944" s="146"/>
      <c r="AQ944" s="146"/>
      <c r="AR944" s="92"/>
      <c r="AS944" s="145"/>
      <c r="AT944" s="145"/>
      <c r="AU944" s="148"/>
      <c r="AV944" s="148"/>
      <c r="AW944" s="148"/>
      <c r="AX944" s="148"/>
      <c r="AY944" s="104"/>
    </row>
    <row r="945" spans="1:51" s="197" customFormat="1" x14ac:dyDescent="0.2">
      <c r="A945" s="6"/>
      <c r="B945" s="6"/>
      <c r="C945" s="6"/>
      <c r="D945" s="6"/>
      <c r="E945" s="143"/>
      <c r="F945" s="143"/>
      <c r="G945" s="80"/>
      <c r="H945" s="377"/>
      <c r="I945" s="377"/>
      <c r="J945" s="144"/>
      <c r="K945" s="9"/>
      <c r="L945" s="9"/>
      <c r="M945" s="9"/>
      <c r="N945" s="6"/>
      <c r="O945" s="9"/>
      <c r="P945" s="9"/>
      <c r="Q945" s="9"/>
      <c r="R945" s="9"/>
      <c r="S945" s="9"/>
      <c r="T945" s="9"/>
      <c r="X945" s="9"/>
      <c r="Z945" s="9"/>
      <c r="AB945" s="524"/>
      <c r="AC945" s="18"/>
      <c r="AD945" s="9"/>
      <c r="AE945" s="9"/>
      <c r="AF945" s="9"/>
      <c r="AG945" s="144"/>
      <c r="AH945" s="144"/>
      <c r="AI945" s="144"/>
      <c r="AJ945" s="143"/>
      <c r="AK945" s="144"/>
      <c r="AL945" s="144"/>
      <c r="AM945" s="144"/>
      <c r="AN945" s="9"/>
      <c r="AO945" s="144"/>
      <c r="AR945" s="144"/>
      <c r="AS945" s="143"/>
      <c r="AT945" s="6"/>
      <c r="AU945" s="287"/>
      <c r="AV945" s="134"/>
      <c r="AW945" s="134"/>
      <c r="AX945" s="81"/>
    </row>
    <row r="946" spans="1:51" s="242" customFormat="1" x14ac:dyDescent="0.2">
      <c r="A946" s="301" t="s">
        <v>180</v>
      </c>
      <c r="B946" s="59" t="s">
        <v>604</v>
      </c>
      <c r="C946" s="301" t="s">
        <v>162</v>
      </c>
      <c r="D946" s="302" t="s">
        <v>454</v>
      </c>
      <c r="E946" s="301" t="s">
        <v>37</v>
      </c>
      <c r="F946" s="301" t="s">
        <v>154</v>
      </c>
      <c r="G946" s="301">
        <v>13</v>
      </c>
      <c r="H946" s="303">
        <v>60.330800000000004</v>
      </c>
      <c r="I946" s="304">
        <v>36.208599999999997</v>
      </c>
      <c r="J946" s="305">
        <v>0.35667700000000002</v>
      </c>
      <c r="K946" s="305" t="s">
        <v>27</v>
      </c>
      <c r="L946" s="312" t="s">
        <v>73</v>
      </c>
      <c r="M946" s="312" t="s">
        <v>73</v>
      </c>
      <c r="N946" s="306" t="s">
        <v>73</v>
      </c>
      <c r="O946" s="305">
        <v>1.7827599999999999</v>
      </c>
      <c r="P946" s="305" t="s">
        <v>27</v>
      </c>
      <c r="Q946" s="305">
        <v>4.9154999999999997E-2</v>
      </c>
      <c r="R946" s="312" t="s">
        <v>73</v>
      </c>
      <c r="S946" s="305" t="s">
        <v>27</v>
      </c>
      <c r="T946" s="305" t="s">
        <v>27</v>
      </c>
      <c r="U946" s="293"/>
      <c r="V946" s="293"/>
      <c r="W946" s="293"/>
      <c r="X946" s="305">
        <v>98.727992</v>
      </c>
      <c r="Y946" s="293"/>
      <c r="Z946" s="305" t="s">
        <v>85</v>
      </c>
      <c r="AA946" s="293"/>
      <c r="AB946" s="518"/>
      <c r="AC946" s="307">
        <v>47.933911040796708</v>
      </c>
      <c r="AD946" s="307">
        <v>50.11293490894996</v>
      </c>
      <c r="AE946" s="307">
        <v>0.56351336061972246</v>
      </c>
      <c r="AF946" s="307" t="s">
        <v>27</v>
      </c>
      <c r="AG946" s="307" t="s">
        <v>27</v>
      </c>
      <c r="AH946" s="307" t="s">
        <v>27</v>
      </c>
      <c r="AI946" s="307" t="s">
        <v>27</v>
      </c>
      <c r="AJ946" s="307">
        <v>1.3476952252648027</v>
      </c>
      <c r="AK946" s="307" t="s">
        <v>27</v>
      </c>
      <c r="AL946" s="307">
        <v>4.1945464368804808E-2</v>
      </c>
      <c r="AM946" s="307" t="s">
        <v>27</v>
      </c>
      <c r="AN946" s="307" t="s">
        <v>27</v>
      </c>
      <c r="AO946" s="307" t="s">
        <v>27</v>
      </c>
      <c r="AP946" s="293"/>
      <c r="AQ946" s="293"/>
      <c r="AR946" s="307">
        <v>100</v>
      </c>
      <c r="AS946" s="307"/>
      <c r="AT946" s="20" t="s">
        <v>131</v>
      </c>
      <c r="AU946" s="95" t="str">
        <f>Z946</f>
        <v>po</v>
      </c>
      <c r="AV946" s="308">
        <v>0.95651773594756895</v>
      </c>
      <c r="AW946" s="195">
        <f>SUM(AC946,AJ946,AK946,AL946,AO946,AG946)/AD946</f>
        <v>0.98424791563388025</v>
      </c>
      <c r="AX946" s="308"/>
      <c r="AY946" s="308"/>
    </row>
    <row r="947" spans="1:51" s="242" customFormat="1" x14ac:dyDescent="0.2">
      <c r="A947" s="252"/>
      <c r="B947" s="252"/>
      <c r="C947" s="252"/>
      <c r="D947" s="252"/>
      <c r="E947" s="252"/>
      <c r="F947" s="252"/>
      <c r="G947" s="252"/>
      <c r="H947" s="261"/>
      <c r="I947" s="262"/>
      <c r="J947" s="253"/>
      <c r="K947" s="253"/>
      <c r="L947" s="253"/>
      <c r="M947" s="253"/>
      <c r="N947" s="252"/>
      <c r="O947" s="253"/>
      <c r="P947" s="253"/>
      <c r="Q947" s="253"/>
      <c r="R947" s="253"/>
      <c r="S947" s="253"/>
      <c r="T947" s="253"/>
      <c r="X947" s="253"/>
      <c r="Z947" s="253"/>
      <c r="AB947" s="520"/>
      <c r="AC947" s="238"/>
      <c r="AD947" s="238"/>
      <c r="AE947" s="238"/>
      <c r="AF947" s="238"/>
      <c r="AG947" s="238"/>
      <c r="AH947" s="238"/>
      <c r="AI947" s="238"/>
      <c r="AJ947" s="238"/>
      <c r="AK947" s="238"/>
      <c r="AL947" s="238"/>
      <c r="AM947" s="238"/>
      <c r="AN947" s="238"/>
      <c r="AO947" s="238"/>
      <c r="AR947" s="238"/>
      <c r="AS947" s="238"/>
      <c r="AT947" s="252"/>
      <c r="AU947" s="238"/>
      <c r="AV947" s="263"/>
      <c r="AW947" s="263"/>
      <c r="AX947" s="263"/>
      <c r="AY947" s="263"/>
    </row>
    <row r="948" spans="1:51" s="242" customFormat="1" x14ac:dyDescent="0.2">
      <c r="A948" s="252" t="s">
        <v>180</v>
      </c>
      <c r="B948" s="33" t="s">
        <v>604</v>
      </c>
      <c r="C948" s="252" t="s">
        <v>162</v>
      </c>
      <c r="D948" s="264" t="s">
        <v>454</v>
      </c>
      <c r="E948" s="252" t="s">
        <v>186</v>
      </c>
      <c r="F948" s="252" t="s">
        <v>158</v>
      </c>
      <c r="G948" s="252">
        <v>67</v>
      </c>
      <c r="H948" s="261">
        <v>64.169799999999995</v>
      </c>
      <c r="I948" s="262">
        <v>37.0261</v>
      </c>
      <c r="J948" s="253" t="s">
        <v>27</v>
      </c>
      <c r="K948" s="253">
        <v>2.6983E-2</v>
      </c>
      <c r="L948" s="251" t="s">
        <v>73</v>
      </c>
      <c r="M948" s="251" t="s">
        <v>73</v>
      </c>
      <c r="N948" s="248" t="s">
        <v>73</v>
      </c>
      <c r="O948" s="253" t="s">
        <v>27</v>
      </c>
      <c r="P948" s="253" t="s">
        <v>27</v>
      </c>
      <c r="Q948" s="253" t="s">
        <v>27</v>
      </c>
      <c r="R948" s="251" t="s">
        <v>73</v>
      </c>
      <c r="S948" s="253" t="s">
        <v>27</v>
      </c>
      <c r="T948" s="253" t="s">
        <v>27</v>
      </c>
      <c r="X948" s="253">
        <v>101.222883</v>
      </c>
      <c r="Z948" s="253" t="s">
        <v>85</v>
      </c>
      <c r="AB948" s="520"/>
      <c r="AC948" s="238">
        <v>49.853839435570357</v>
      </c>
      <c r="AD948" s="238">
        <v>50.108363403390754</v>
      </c>
      <c r="AE948" s="238" t="s">
        <v>27</v>
      </c>
      <c r="AF948" s="238">
        <v>3.7797161038877022E-2</v>
      </c>
      <c r="AG948" s="238" t="s">
        <v>27</v>
      </c>
      <c r="AH948" s="238" t="s">
        <v>27</v>
      </c>
      <c r="AI948" s="238" t="s">
        <v>27</v>
      </c>
      <c r="AJ948" s="238" t="s">
        <v>27</v>
      </c>
      <c r="AK948" s="238" t="s">
        <v>27</v>
      </c>
      <c r="AL948" s="238" t="s">
        <v>27</v>
      </c>
      <c r="AM948" s="238" t="s">
        <v>27</v>
      </c>
      <c r="AN948" s="238" t="s">
        <v>27</v>
      </c>
      <c r="AO948" s="238" t="s">
        <v>27</v>
      </c>
      <c r="AR948" s="238">
        <v>99.999999999999986</v>
      </c>
      <c r="AS948" s="238"/>
      <c r="AT948" s="53" t="s">
        <v>134</v>
      </c>
      <c r="AU948" s="53" t="str">
        <f t="shared" ref="AU948:AU985" si="101">Z948</f>
        <v>po</v>
      </c>
      <c r="AV948" s="263">
        <v>0.99492052921841834</v>
      </c>
      <c r="AW948" s="86">
        <f t="shared" ref="AW948:AW985" si="102">SUM(AC948,AJ948,AK948,AL948,AO948,AG948)/AD948</f>
        <v>0.99492052921841834</v>
      </c>
      <c r="AX948" s="263"/>
      <c r="AY948" s="263"/>
    </row>
    <row r="949" spans="1:51" s="242" customFormat="1" x14ac:dyDescent="0.2">
      <c r="A949" s="248" t="s">
        <v>180</v>
      </c>
      <c r="B949" s="33" t="s">
        <v>604</v>
      </c>
      <c r="C949" s="248" t="s">
        <v>162</v>
      </c>
      <c r="D949" s="240" t="s">
        <v>454</v>
      </c>
      <c r="E949" s="248" t="s">
        <v>186</v>
      </c>
      <c r="F949" s="248" t="s">
        <v>158</v>
      </c>
      <c r="G949" s="248">
        <v>67.5</v>
      </c>
      <c r="H949" s="249">
        <v>64.187399999999997</v>
      </c>
      <c r="I949" s="250">
        <v>37.145499999999998</v>
      </c>
      <c r="J949" s="251" t="s">
        <v>27</v>
      </c>
      <c r="K949" s="251" t="s">
        <v>27</v>
      </c>
      <c r="L949" s="251" t="s">
        <v>73</v>
      </c>
      <c r="M949" s="251" t="s">
        <v>73</v>
      </c>
      <c r="N949" s="248" t="s">
        <v>73</v>
      </c>
      <c r="O949" s="251" t="s">
        <v>27</v>
      </c>
      <c r="P949" s="251" t="s">
        <v>27</v>
      </c>
      <c r="Q949" s="251" t="s">
        <v>27</v>
      </c>
      <c r="R949" s="251" t="s">
        <v>73</v>
      </c>
      <c r="S949" s="251" t="s">
        <v>27</v>
      </c>
      <c r="T949" s="251" t="s">
        <v>27</v>
      </c>
      <c r="X949" s="251">
        <v>101.3329</v>
      </c>
      <c r="Z949" s="253" t="s">
        <v>85</v>
      </c>
      <c r="AB949" s="520"/>
      <c r="AC949" s="239">
        <v>49.799057473404211</v>
      </c>
      <c r="AD949" s="239">
        <v>50.200942526595767</v>
      </c>
      <c r="AE949" s="239" t="s">
        <v>27</v>
      </c>
      <c r="AF949" s="239" t="s">
        <v>27</v>
      </c>
      <c r="AG949" s="239" t="s">
        <v>27</v>
      </c>
      <c r="AH949" s="239" t="s">
        <v>27</v>
      </c>
      <c r="AI949" s="239" t="s">
        <v>27</v>
      </c>
      <c r="AJ949" s="239" t="s">
        <v>27</v>
      </c>
      <c r="AK949" s="239" t="s">
        <v>27</v>
      </c>
      <c r="AL949" s="239" t="s">
        <v>27</v>
      </c>
      <c r="AM949" s="239" t="s">
        <v>27</v>
      </c>
      <c r="AN949" s="239" t="s">
        <v>27</v>
      </c>
      <c r="AO949" s="239" t="s">
        <v>27</v>
      </c>
      <c r="AR949" s="239">
        <v>99.999999999999972</v>
      </c>
      <c r="AS949" s="239"/>
      <c r="AT949" s="53" t="s">
        <v>134</v>
      </c>
      <c r="AU949" s="53" t="str">
        <f t="shared" si="101"/>
        <v>po</v>
      </c>
      <c r="AV949" s="234">
        <v>0.99199447195680357</v>
      </c>
      <c r="AW949" s="86">
        <f t="shared" si="102"/>
        <v>0.99199447195680357</v>
      </c>
      <c r="AX949" s="263"/>
      <c r="AY949" s="263"/>
    </row>
    <row r="950" spans="1:51" s="242" customFormat="1" x14ac:dyDescent="0.2">
      <c r="A950" s="248" t="s">
        <v>180</v>
      </c>
      <c r="B950" s="33" t="s">
        <v>604</v>
      </c>
      <c r="C950" s="248" t="s">
        <v>162</v>
      </c>
      <c r="D950" s="240" t="s">
        <v>454</v>
      </c>
      <c r="E950" s="248" t="s">
        <v>186</v>
      </c>
      <c r="F950" s="248" t="s">
        <v>158</v>
      </c>
      <c r="G950" s="248">
        <v>34</v>
      </c>
      <c r="H950" s="249">
        <v>64.139899999999997</v>
      </c>
      <c r="I950" s="250">
        <v>37.188099999999999</v>
      </c>
      <c r="J950" s="251" t="s">
        <v>27</v>
      </c>
      <c r="K950" s="251" t="s">
        <v>27</v>
      </c>
      <c r="L950" s="251" t="s">
        <v>73</v>
      </c>
      <c r="M950" s="251" t="s">
        <v>73</v>
      </c>
      <c r="N950" s="248" t="s">
        <v>73</v>
      </c>
      <c r="O950" s="251" t="s">
        <v>27</v>
      </c>
      <c r="P950" s="251" t="s">
        <v>27</v>
      </c>
      <c r="Q950" s="251" t="s">
        <v>27</v>
      </c>
      <c r="R950" s="251" t="s">
        <v>73</v>
      </c>
      <c r="S950" s="251" t="s">
        <v>27</v>
      </c>
      <c r="T950" s="251" t="s">
        <v>27</v>
      </c>
      <c r="X950" s="251">
        <v>101.328</v>
      </c>
      <c r="Z950" s="253" t="s">
        <v>85</v>
      </c>
      <c r="AB950" s="520"/>
      <c r="AC950" s="239">
        <v>49.751896454587651</v>
      </c>
      <c r="AD950" s="239">
        <v>50.248103545412349</v>
      </c>
      <c r="AE950" s="239" t="s">
        <v>27</v>
      </c>
      <c r="AF950" s="239" t="s">
        <v>27</v>
      </c>
      <c r="AG950" s="239" t="s">
        <v>27</v>
      </c>
      <c r="AH950" s="239" t="s">
        <v>27</v>
      </c>
      <c r="AI950" s="239" t="s">
        <v>27</v>
      </c>
      <c r="AJ950" s="239" t="s">
        <v>27</v>
      </c>
      <c r="AK950" s="239" t="s">
        <v>27</v>
      </c>
      <c r="AL950" s="239" t="s">
        <v>27</v>
      </c>
      <c r="AM950" s="239" t="s">
        <v>27</v>
      </c>
      <c r="AN950" s="239" t="s">
        <v>27</v>
      </c>
      <c r="AO950" s="239" t="s">
        <v>27</v>
      </c>
      <c r="AR950" s="239">
        <v>100</v>
      </c>
      <c r="AS950" s="239"/>
      <c r="AT950" s="53" t="s">
        <v>134</v>
      </c>
      <c r="AU950" s="53" t="str">
        <f t="shared" si="101"/>
        <v>po</v>
      </c>
      <c r="AV950" s="234">
        <v>0.99012485933173089</v>
      </c>
      <c r="AW950" s="86">
        <f t="shared" si="102"/>
        <v>0.99012485933173089</v>
      </c>
      <c r="AX950" s="263"/>
      <c r="AY950" s="263"/>
    </row>
    <row r="951" spans="1:51" s="242" customFormat="1" x14ac:dyDescent="0.2">
      <c r="A951" s="248" t="s">
        <v>180</v>
      </c>
      <c r="B951" s="33" t="s">
        <v>604</v>
      </c>
      <c r="C951" s="248" t="s">
        <v>162</v>
      </c>
      <c r="D951" s="240" t="s">
        <v>454</v>
      </c>
      <c r="E951" s="248" t="s">
        <v>42</v>
      </c>
      <c r="F951" s="248" t="s">
        <v>160</v>
      </c>
      <c r="G951" s="248">
        <v>29</v>
      </c>
      <c r="H951" s="249">
        <v>63.3369</v>
      </c>
      <c r="I951" s="250">
        <v>36.741</v>
      </c>
      <c r="J951" s="251" t="s">
        <v>27</v>
      </c>
      <c r="K951" s="251" t="s">
        <v>27</v>
      </c>
      <c r="L951" s="251" t="s">
        <v>73</v>
      </c>
      <c r="M951" s="251" t="s">
        <v>73</v>
      </c>
      <c r="N951" s="248" t="s">
        <v>73</v>
      </c>
      <c r="O951" s="251" t="s">
        <v>27</v>
      </c>
      <c r="P951" s="251" t="s">
        <v>27</v>
      </c>
      <c r="Q951" s="251" t="s">
        <v>27</v>
      </c>
      <c r="R951" s="251" t="s">
        <v>73</v>
      </c>
      <c r="S951" s="251" t="s">
        <v>27</v>
      </c>
      <c r="T951" s="251" t="s">
        <v>27</v>
      </c>
      <c r="X951" s="251">
        <v>100.0779</v>
      </c>
      <c r="Z951" s="253" t="s">
        <v>85</v>
      </c>
      <c r="AB951" s="520"/>
      <c r="AC951" s="239">
        <v>49.739321341283045</v>
      </c>
      <c r="AD951" s="239">
        <v>50.260678658716962</v>
      </c>
      <c r="AE951" s="239" t="s">
        <v>27</v>
      </c>
      <c r="AF951" s="239" t="s">
        <v>27</v>
      </c>
      <c r="AG951" s="239" t="s">
        <v>27</v>
      </c>
      <c r="AH951" s="239" t="s">
        <v>27</v>
      </c>
      <c r="AI951" s="239" t="s">
        <v>27</v>
      </c>
      <c r="AJ951" s="239" t="s">
        <v>27</v>
      </c>
      <c r="AK951" s="239" t="s">
        <v>27</v>
      </c>
      <c r="AL951" s="239" t="s">
        <v>27</v>
      </c>
      <c r="AM951" s="239" t="s">
        <v>27</v>
      </c>
      <c r="AN951" s="239" t="s">
        <v>27</v>
      </c>
      <c r="AO951" s="239" t="s">
        <v>27</v>
      </c>
      <c r="AR951" s="239">
        <v>100</v>
      </c>
      <c r="AS951" s="239"/>
      <c r="AT951" s="53" t="s">
        <v>134</v>
      </c>
      <c r="AU951" s="53" t="str">
        <f t="shared" si="101"/>
        <v>po</v>
      </c>
      <c r="AV951" s="234">
        <v>0.98962693438793237</v>
      </c>
      <c r="AW951" s="86">
        <f t="shared" si="102"/>
        <v>0.98962693438793237</v>
      </c>
      <c r="AX951" s="263"/>
      <c r="AY951" s="263"/>
    </row>
    <row r="952" spans="1:51" s="242" customFormat="1" x14ac:dyDescent="0.2">
      <c r="A952" s="248" t="s">
        <v>180</v>
      </c>
      <c r="B952" s="33" t="s">
        <v>604</v>
      </c>
      <c r="C952" s="248" t="s">
        <v>162</v>
      </c>
      <c r="D952" s="362" t="s">
        <v>454</v>
      </c>
      <c r="E952" s="248" t="s">
        <v>186</v>
      </c>
      <c r="F952" s="248" t="s">
        <v>158</v>
      </c>
      <c r="G952" s="248">
        <v>66</v>
      </c>
      <c r="H952" s="249">
        <v>63.819000000000003</v>
      </c>
      <c r="I952" s="250">
        <v>37.037700000000001</v>
      </c>
      <c r="J952" s="251" t="s">
        <v>27</v>
      </c>
      <c r="K952" s="251" t="s">
        <v>27</v>
      </c>
      <c r="L952" s="251" t="s">
        <v>73</v>
      </c>
      <c r="M952" s="251" t="s">
        <v>73</v>
      </c>
      <c r="N952" s="248" t="s">
        <v>73</v>
      </c>
      <c r="O952" s="251" t="s">
        <v>27</v>
      </c>
      <c r="P952" s="251" t="s">
        <v>27</v>
      </c>
      <c r="Q952" s="251" t="s">
        <v>27</v>
      </c>
      <c r="R952" s="251" t="s">
        <v>73</v>
      </c>
      <c r="S952" s="251" t="s">
        <v>27</v>
      </c>
      <c r="T952" s="251" t="s">
        <v>27</v>
      </c>
      <c r="X952" s="251">
        <v>100.8567</v>
      </c>
      <c r="Z952" s="253" t="s">
        <v>85</v>
      </c>
      <c r="AB952" s="520"/>
      <c r="AC952" s="239">
        <v>49.727817639269155</v>
      </c>
      <c r="AD952" s="239">
        <v>50.272182360730852</v>
      </c>
      <c r="AE952" s="239" t="s">
        <v>27</v>
      </c>
      <c r="AF952" s="239" t="s">
        <v>27</v>
      </c>
      <c r="AG952" s="239" t="s">
        <v>27</v>
      </c>
      <c r="AH952" s="239" t="s">
        <v>27</v>
      </c>
      <c r="AI952" s="239" t="s">
        <v>27</v>
      </c>
      <c r="AJ952" s="239" t="s">
        <v>27</v>
      </c>
      <c r="AK952" s="239" t="s">
        <v>27</v>
      </c>
      <c r="AL952" s="239" t="s">
        <v>27</v>
      </c>
      <c r="AM952" s="239" t="s">
        <v>27</v>
      </c>
      <c r="AN952" s="239" t="s">
        <v>27</v>
      </c>
      <c r="AO952" s="239" t="s">
        <v>27</v>
      </c>
      <c r="AR952" s="239">
        <v>100</v>
      </c>
      <c r="AS952" s="239"/>
      <c r="AT952" s="53" t="s">
        <v>134</v>
      </c>
      <c r="AU952" s="53" t="str">
        <f t="shared" si="101"/>
        <v>po</v>
      </c>
      <c r="AV952" s="234">
        <v>0.98917165128110851</v>
      </c>
      <c r="AW952" s="86">
        <f t="shared" si="102"/>
        <v>0.98917165128110851</v>
      </c>
      <c r="AX952" s="263"/>
      <c r="AY952" s="263"/>
    </row>
    <row r="953" spans="1:51" s="242" customFormat="1" x14ac:dyDescent="0.2">
      <c r="A953" s="248" t="s">
        <v>180</v>
      </c>
      <c r="B953" s="33" t="s">
        <v>604</v>
      </c>
      <c r="C953" s="248" t="s">
        <v>162</v>
      </c>
      <c r="D953" s="240" t="s">
        <v>454</v>
      </c>
      <c r="E953" s="248" t="s">
        <v>186</v>
      </c>
      <c r="F953" s="248" t="s">
        <v>158</v>
      </c>
      <c r="G953" s="248">
        <v>37</v>
      </c>
      <c r="H953" s="249">
        <v>64.281599999999997</v>
      </c>
      <c r="I953" s="250">
        <v>37.359400000000001</v>
      </c>
      <c r="J953" s="251" t="s">
        <v>27</v>
      </c>
      <c r="K953" s="251" t="s">
        <v>27</v>
      </c>
      <c r="L953" s="251" t="s">
        <v>73</v>
      </c>
      <c r="M953" s="251" t="s">
        <v>73</v>
      </c>
      <c r="N953" s="248" t="s">
        <v>73</v>
      </c>
      <c r="O953" s="251" t="s">
        <v>27</v>
      </c>
      <c r="P953" s="251" t="s">
        <v>27</v>
      </c>
      <c r="Q953" s="251" t="s">
        <v>27</v>
      </c>
      <c r="R953" s="251" t="s">
        <v>73</v>
      </c>
      <c r="S953" s="251" t="s">
        <v>27</v>
      </c>
      <c r="T953" s="251" t="s">
        <v>27</v>
      </c>
      <c r="X953" s="251">
        <v>101.64099999999999</v>
      </c>
      <c r="Z953" s="253" t="s">
        <v>85</v>
      </c>
      <c r="AB953" s="520"/>
      <c r="AC953" s="239">
        <v>49.692174828524067</v>
      </c>
      <c r="AD953" s="239">
        <v>50.307825171475926</v>
      </c>
      <c r="AE953" s="239" t="s">
        <v>27</v>
      </c>
      <c r="AF953" s="239" t="s">
        <v>27</v>
      </c>
      <c r="AG953" s="239" t="s">
        <v>27</v>
      </c>
      <c r="AH953" s="239" t="s">
        <v>27</v>
      </c>
      <c r="AI953" s="239" t="s">
        <v>27</v>
      </c>
      <c r="AJ953" s="239" t="s">
        <v>27</v>
      </c>
      <c r="AK953" s="239" t="s">
        <v>27</v>
      </c>
      <c r="AL953" s="239" t="s">
        <v>27</v>
      </c>
      <c r="AM953" s="239" t="s">
        <v>27</v>
      </c>
      <c r="AN953" s="239" t="s">
        <v>27</v>
      </c>
      <c r="AO953" s="239" t="s">
        <v>27</v>
      </c>
      <c r="AR953" s="239">
        <v>100</v>
      </c>
      <c r="AS953" s="239"/>
      <c r="AT953" s="53" t="s">
        <v>134</v>
      </c>
      <c r="AU953" s="53" t="str">
        <f t="shared" si="101"/>
        <v>po</v>
      </c>
      <c r="AV953" s="234">
        <v>0.98776233437137473</v>
      </c>
      <c r="AW953" s="86">
        <f t="shared" si="102"/>
        <v>0.98776233437137473</v>
      </c>
      <c r="AX953" s="263"/>
      <c r="AY953" s="263"/>
    </row>
    <row r="954" spans="1:51" s="242" customFormat="1" x14ac:dyDescent="0.2">
      <c r="A954" s="248" t="s">
        <v>180</v>
      </c>
      <c r="B954" s="33" t="s">
        <v>604</v>
      </c>
      <c r="C954" s="248" t="s">
        <v>162</v>
      </c>
      <c r="D954" s="240" t="s">
        <v>454</v>
      </c>
      <c r="E954" s="248" t="s">
        <v>42</v>
      </c>
      <c r="F954" s="248" t="s">
        <v>160</v>
      </c>
      <c r="G954" s="248">
        <v>30</v>
      </c>
      <c r="H954" s="249">
        <v>63.868499999999997</v>
      </c>
      <c r="I954" s="250">
        <v>37.132899999999999</v>
      </c>
      <c r="J954" s="251" t="s">
        <v>27</v>
      </c>
      <c r="K954" s="251" t="s">
        <v>27</v>
      </c>
      <c r="L954" s="251" t="s">
        <v>73</v>
      </c>
      <c r="M954" s="251" t="s">
        <v>73</v>
      </c>
      <c r="N954" s="248" t="s">
        <v>73</v>
      </c>
      <c r="O954" s="251" t="s">
        <v>27</v>
      </c>
      <c r="P954" s="251" t="s">
        <v>27</v>
      </c>
      <c r="Q954" s="251" t="s">
        <v>27</v>
      </c>
      <c r="R954" s="251" t="s">
        <v>73</v>
      </c>
      <c r="S954" s="251" t="s">
        <v>27</v>
      </c>
      <c r="T954" s="251" t="s">
        <v>27</v>
      </c>
      <c r="X954" s="251">
        <v>101.00139999999999</v>
      </c>
      <c r="Z954" s="253" t="s">
        <v>85</v>
      </c>
      <c r="AB954" s="520"/>
      <c r="AC954" s="239">
        <v>49.68302605092898</v>
      </c>
      <c r="AD954" s="239">
        <v>50.31697394907102</v>
      </c>
      <c r="AE954" s="239" t="s">
        <v>27</v>
      </c>
      <c r="AF954" s="239" t="s">
        <v>27</v>
      </c>
      <c r="AG954" s="239" t="s">
        <v>27</v>
      </c>
      <c r="AH954" s="239" t="s">
        <v>27</v>
      </c>
      <c r="AI954" s="239" t="s">
        <v>27</v>
      </c>
      <c r="AJ954" s="239" t="s">
        <v>27</v>
      </c>
      <c r="AK954" s="239" t="s">
        <v>27</v>
      </c>
      <c r="AL954" s="239" t="s">
        <v>27</v>
      </c>
      <c r="AM954" s="239" t="s">
        <v>27</v>
      </c>
      <c r="AN954" s="239" t="s">
        <v>27</v>
      </c>
      <c r="AO954" s="239" t="s">
        <v>27</v>
      </c>
      <c r="AR954" s="239">
        <v>100</v>
      </c>
      <c r="AS954" s="239"/>
      <c r="AT954" s="53" t="s">
        <v>134</v>
      </c>
      <c r="AU954" s="53" t="str">
        <f t="shared" si="101"/>
        <v>po</v>
      </c>
      <c r="AV954" s="234">
        <v>0.98740091368006955</v>
      </c>
      <c r="AW954" s="86">
        <f t="shared" si="102"/>
        <v>0.98740091368006955</v>
      </c>
      <c r="AX954" s="263"/>
      <c r="AY954" s="263"/>
    </row>
    <row r="955" spans="1:51" s="242" customFormat="1" x14ac:dyDescent="0.2">
      <c r="A955" s="248" t="s">
        <v>180</v>
      </c>
      <c r="B955" s="33" t="s">
        <v>604</v>
      </c>
      <c r="C955" s="248" t="s">
        <v>162</v>
      </c>
      <c r="D955" s="240" t="s">
        <v>454</v>
      </c>
      <c r="E955" s="248" t="s">
        <v>186</v>
      </c>
      <c r="F955" s="248" t="s">
        <v>158</v>
      </c>
      <c r="G955" s="248">
        <v>65</v>
      </c>
      <c r="H955" s="249">
        <v>64.1584</v>
      </c>
      <c r="I955" s="250">
        <v>37.3065</v>
      </c>
      <c r="J955" s="251" t="s">
        <v>27</v>
      </c>
      <c r="K955" s="251" t="s">
        <v>27</v>
      </c>
      <c r="L955" s="251" t="s">
        <v>73</v>
      </c>
      <c r="M955" s="251" t="s">
        <v>73</v>
      </c>
      <c r="N955" s="248" t="s">
        <v>73</v>
      </c>
      <c r="O955" s="251" t="s">
        <v>27</v>
      </c>
      <c r="P955" s="251" t="s">
        <v>27</v>
      </c>
      <c r="Q955" s="251" t="s">
        <v>27</v>
      </c>
      <c r="R955" s="251" t="s">
        <v>73</v>
      </c>
      <c r="S955" s="251" t="s">
        <v>27</v>
      </c>
      <c r="T955" s="251" t="s">
        <v>27</v>
      </c>
      <c r="X955" s="251">
        <v>101.4649</v>
      </c>
      <c r="Z955" s="253" t="s">
        <v>85</v>
      </c>
      <c r="AB955" s="520"/>
      <c r="AC955" s="239">
        <v>49.679639648334437</v>
      </c>
      <c r="AD955" s="239">
        <v>50.320360351665549</v>
      </c>
      <c r="AE955" s="239" t="s">
        <v>27</v>
      </c>
      <c r="AF955" s="239" t="s">
        <v>27</v>
      </c>
      <c r="AG955" s="239" t="s">
        <v>27</v>
      </c>
      <c r="AH955" s="239" t="s">
        <v>27</v>
      </c>
      <c r="AI955" s="239" t="s">
        <v>27</v>
      </c>
      <c r="AJ955" s="239" t="s">
        <v>27</v>
      </c>
      <c r="AK955" s="239" t="s">
        <v>27</v>
      </c>
      <c r="AL955" s="239" t="s">
        <v>27</v>
      </c>
      <c r="AM955" s="239" t="s">
        <v>27</v>
      </c>
      <c r="AN955" s="239" t="s">
        <v>27</v>
      </c>
      <c r="AO955" s="239" t="s">
        <v>27</v>
      </c>
      <c r="AR955" s="239">
        <v>99.999999999999986</v>
      </c>
      <c r="AS955" s="239"/>
      <c r="AT955" s="53" t="s">
        <v>134</v>
      </c>
      <c r="AU955" s="53" t="str">
        <f t="shared" si="101"/>
        <v>po</v>
      </c>
      <c r="AV955" s="234">
        <v>0.98726716782524182</v>
      </c>
      <c r="AW955" s="86">
        <f t="shared" si="102"/>
        <v>0.98726716782524182</v>
      </c>
      <c r="AX955" s="263"/>
      <c r="AY955" s="263"/>
    </row>
    <row r="956" spans="1:51" s="242" customFormat="1" x14ac:dyDescent="0.2">
      <c r="A956" s="248" t="s">
        <v>180</v>
      </c>
      <c r="B956" s="33" t="s">
        <v>604</v>
      </c>
      <c r="C956" s="248" t="s">
        <v>162</v>
      </c>
      <c r="D956" s="240" t="s">
        <v>454</v>
      </c>
      <c r="E956" s="248" t="s">
        <v>32</v>
      </c>
      <c r="F956" s="248" t="s">
        <v>159</v>
      </c>
      <c r="G956" s="248">
        <v>20</v>
      </c>
      <c r="H956" s="249">
        <v>63.633499999999998</v>
      </c>
      <c r="I956" s="250">
        <v>37.119599999999998</v>
      </c>
      <c r="J956" s="251" t="s">
        <v>27</v>
      </c>
      <c r="K956" s="251" t="s">
        <v>27</v>
      </c>
      <c r="L956" s="251" t="s">
        <v>73</v>
      </c>
      <c r="M956" s="251" t="s">
        <v>73</v>
      </c>
      <c r="N956" s="248" t="s">
        <v>73</v>
      </c>
      <c r="O956" s="251" t="s">
        <v>27</v>
      </c>
      <c r="P956" s="251" t="s">
        <v>27</v>
      </c>
      <c r="Q956" s="251">
        <v>9.3665999999999999E-2</v>
      </c>
      <c r="R956" s="251" t="s">
        <v>73</v>
      </c>
      <c r="S956" s="251" t="s">
        <v>27</v>
      </c>
      <c r="T956" s="251" t="s">
        <v>27</v>
      </c>
      <c r="X956" s="251">
        <v>100.84676599999999</v>
      </c>
      <c r="Z956" s="253" t="s">
        <v>85</v>
      </c>
      <c r="AB956" s="520"/>
      <c r="AC956" s="239">
        <v>49.56096835070408</v>
      </c>
      <c r="AD956" s="239">
        <v>50.360679760339345</v>
      </c>
      <c r="AE956" s="239" t="s">
        <v>27</v>
      </c>
      <c r="AF956" s="239" t="s">
        <v>27</v>
      </c>
      <c r="AG956" s="239" t="s">
        <v>27</v>
      </c>
      <c r="AH956" s="239" t="s">
        <v>27</v>
      </c>
      <c r="AI956" s="239" t="s">
        <v>27</v>
      </c>
      <c r="AJ956" s="239" t="s">
        <v>27</v>
      </c>
      <c r="AK956" s="239" t="s">
        <v>27</v>
      </c>
      <c r="AL956" s="239">
        <v>7.8351888956575105E-2</v>
      </c>
      <c r="AM956" s="239" t="s">
        <v>27</v>
      </c>
      <c r="AN956" s="239" t="s">
        <v>27</v>
      </c>
      <c r="AO956" s="239" t="s">
        <v>27</v>
      </c>
      <c r="AR956" s="239">
        <v>100</v>
      </c>
      <c r="AS956" s="239"/>
      <c r="AT956" s="53" t="s">
        <v>134</v>
      </c>
      <c r="AU956" s="53" t="str">
        <f t="shared" si="101"/>
        <v>po</v>
      </c>
      <c r="AV956" s="234">
        <v>0.98412032138086702</v>
      </c>
      <c r="AW956" s="86">
        <f t="shared" si="102"/>
        <v>0.98567613614209426</v>
      </c>
      <c r="AX956" s="263"/>
      <c r="AY956" s="263"/>
    </row>
    <row r="957" spans="1:51" s="242" customFormat="1" x14ac:dyDescent="0.2">
      <c r="A957" s="248" t="s">
        <v>180</v>
      </c>
      <c r="B957" s="33" t="s">
        <v>604</v>
      </c>
      <c r="C957" s="248" t="s">
        <v>162</v>
      </c>
      <c r="D957" s="240" t="s">
        <v>454</v>
      </c>
      <c r="E957" s="248" t="s">
        <v>186</v>
      </c>
      <c r="F957" s="248" t="s">
        <v>158</v>
      </c>
      <c r="G957" s="248">
        <v>63</v>
      </c>
      <c r="H957" s="249">
        <v>64.261499999999998</v>
      </c>
      <c r="I957" s="250">
        <v>37.520000000000003</v>
      </c>
      <c r="J957" s="251" t="s">
        <v>27</v>
      </c>
      <c r="K957" s="251" t="s">
        <v>27</v>
      </c>
      <c r="L957" s="251" t="s">
        <v>73</v>
      </c>
      <c r="M957" s="251" t="s">
        <v>73</v>
      </c>
      <c r="N957" s="248" t="s">
        <v>73</v>
      </c>
      <c r="O957" s="251" t="s">
        <v>27</v>
      </c>
      <c r="P957" s="251" t="s">
        <v>27</v>
      </c>
      <c r="Q957" s="251" t="s">
        <v>27</v>
      </c>
      <c r="R957" s="251" t="s">
        <v>73</v>
      </c>
      <c r="S957" s="251" t="s">
        <v>27</v>
      </c>
      <c r="T957" s="251" t="s">
        <v>27</v>
      </c>
      <c r="X957" s="251">
        <v>101.78149999999999</v>
      </c>
      <c r="Z957" s="253" t="s">
        <v>85</v>
      </c>
      <c r="AB957" s="520"/>
      <c r="AC957" s="239">
        <v>49.577123361549198</v>
      </c>
      <c r="AD957" s="239">
        <v>50.422876638450809</v>
      </c>
      <c r="AE957" s="239" t="s">
        <v>27</v>
      </c>
      <c r="AF957" s="239" t="s">
        <v>27</v>
      </c>
      <c r="AG957" s="239" t="s">
        <v>27</v>
      </c>
      <c r="AH957" s="239" t="s">
        <v>27</v>
      </c>
      <c r="AI957" s="239" t="s">
        <v>27</v>
      </c>
      <c r="AJ957" s="239" t="s">
        <v>27</v>
      </c>
      <c r="AK957" s="239" t="s">
        <v>27</v>
      </c>
      <c r="AL957" s="239" t="s">
        <v>27</v>
      </c>
      <c r="AM957" s="239" t="s">
        <v>27</v>
      </c>
      <c r="AN957" s="239" t="s">
        <v>27</v>
      </c>
      <c r="AO957" s="239" t="s">
        <v>27</v>
      </c>
      <c r="AR957" s="239">
        <v>100</v>
      </c>
      <c r="AS957" s="239"/>
      <c r="AT957" s="53" t="s">
        <v>134</v>
      </c>
      <c r="AU957" s="53" t="str">
        <f t="shared" si="101"/>
        <v>po</v>
      </c>
      <c r="AV957" s="234">
        <v>0.98322679439798821</v>
      </c>
      <c r="AW957" s="86">
        <f t="shared" si="102"/>
        <v>0.98322679439798821</v>
      </c>
      <c r="AX957" s="263"/>
      <c r="AY957" s="263"/>
    </row>
    <row r="958" spans="1:51" s="242" customFormat="1" x14ac:dyDescent="0.2">
      <c r="A958" s="248" t="s">
        <v>180</v>
      </c>
      <c r="B958" s="33" t="s">
        <v>604</v>
      </c>
      <c r="C958" s="248" t="s">
        <v>162</v>
      </c>
      <c r="D958" s="240" t="s">
        <v>454</v>
      </c>
      <c r="E958" s="248" t="s">
        <v>186</v>
      </c>
      <c r="F958" s="248" t="s">
        <v>158</v>
      </c>
      <c r="G958" s="248">
        <v>36</v>
      </c>
      <c r="H958" s="249">
        <v>64.023399999999995</v>
      </c>
      <c r="I958" s="250">
        <v>37.3855</v>
      </c>
      <c r="J958" s="251" t="s">
        <v>27</v>
      </c>
      <c r="K958" s="251" t="s">
        <v>27</v>
      </c>
      <c r="L958" s="251" t="s">
        <v>73</v>
      </c>
      <c r="M958" s="251" t="s">
        <v>73</v>
      </c>
      <c r="N958" s="248" t="s">
        <v>73</v>
      </c>
      <c r="O958" s="251" t="s">
        <v>27</v>
      </c>
      <c r="P958" s="251" t="s">
        <v>27</v>
      </c>
      <c r="Q958" s="251" t="s">
        <v>27</v>
      </c>
      <c r="R958" s="251" t="s">
        <v>73</v>
      </c>
      <c r="S958" s="251" t="s">
        <v>27</v>
      </c>
      <c r="T958" s="251" t="s">
        <v>27</v>
      </c>
      <c r="X958" s="251">
        <v>101.40889999999999</v>
      </c>
      <c r="Z958" s="253" t="s">
        <v>85</v>
      </c>
      <c r="AB958" s="520"/>
      <c r="AC958" s="239">
        <v>49.574102101148938</v>
      </c>
      <c r="AD958" s="239">
        <v>50.425897898851055</v>
      </c>
      <c r="AE958" s="239" t="s">
        <v>27</v>
      </c>
      <c r="AF958" s="239" t="s">
        <v>27</v>
      </c>
      <c r="AG958" s="239" t="s">
        <v>27</v>
      </c>
      <c r="AH958" s="239" t="s">
        <v>27</v>
      </c>
      <c r="AI958" s="239" t="s">
        <v>27</v>
      </c>
      <c r="AJ958" s="239" t="s">
        <v>27</v>
      </c>
      <c r="AK958" s="239" t="s">
        <v>27</v>
      </c>
      <c r="AL958" s="239" t="s">
        <v>27</v>
      </c>
      <c r="AM958" s="239" t="s">
        <v>27</v>
      </c>
      <c r="AN958" s="239" t="s">
        <v>27</v>
      </c>
      <c r="AO958" s="239" t="s">
        <v>27</v>
      </c>
      <c r="AR958" s="239">
        <v>100</v>
      </c>
      <c r="AS958" s="239"/>
      <c r="AT958" s="53" t="s">
        <v>134</v>
      </c>
      <c r="AU958" s="53" t="str">
        <f t="shared" si="101"/>
        <v>po</v>
      </c>
      <c r="AV958" s="234">
        <v>0.98310796965062019</v>
      </c>
      <c r="AW958" s="86">
        <f t="shared" si="102"/>
        <v>0.98310796965062019</v>
      </c>
      <c r="AX958" s="263"/>
      <c r="AY958" s="263"/>
    </row>
    <row r="959" spans="1:51" s="242" customFormat="1" x14ac:dyDescent="0.2">
      <c r="A959" s="248" t="s">
        <v>180</v>
      </c>
      <c r="B959" s="33" t="s">
        <v>604</v>
      </c>
      <c r="C959" s="248" t="s">
        <v>162</v>
      </c>
      <c r="D959" s="240" t="s">
        <v>454</v>
      </c>
      <c r="E959" s="248" t="s">
        <v>186</v>
      </c>
      <c r="F959" s="248" t="s">
        <v>158</v>
      </c>
      <c r="G959" s="248">
        <v>64</v>
      </c>
      <c r="H959" s="249">
        <v>63.666800000000002</v>
      </c>
      <c r="I959" s="250">
        <v>37.195799999999998</v>
      </c>
      <c r="J959" s="251" t="s">
        <v>27</v>
      </c>
      <c r="K959" s="251" t="s">
        <v>27</v>
      </c>
      <c r="L959" s="251" t="s">
        <v>73</v>
      </c>
      <c r="M959" s="251" t="s">
        <v>73</v>
      </c>
      <c r="N959" s="248" t="s">
        <v>73</v>
      </c>
      <c r="O959" s="251" t="s">
        <v>27</v>
      </c>
      <c r="P959" s="251" t="s">
        <v>27</v>
      </c>
      <c r="Q959" s="251" t="s">
        <v>27</v>
      </c>
      <c r="R959" s="251" t="s">
        <v>73</v>
      </c>
      <c r="S959" s="251" t="s">
        <v>27</v>
      </c>
      <c r="T959" s="251" t="s">
        <v>27</v>
      </c>
      <c r="X959" s="251">
        <v>100.8626</v>
      </c>
      <c r="Z959" s="253" t="s">
        <v>85</v>
      </c>
      <c r="AB959" s="520"/>
      <c r="AC959" s="239">
        <v>49.561644759594067</v>
      </c>
      <c r="AD959" s="239">
        <v>50.438355240405933</v>
      </c>
      <c r="AE959" s="239" t="s">
        <v>27</v>
      </c>
      <c r="AF959" s="239" t="s">
        <v>27</v>
      </c>
      <c r="AG959" s="239" t="s">
        <v>27</v>
      </c>
      <c r="AH959" s="239" t="s">
        <v>27</v>
      </c>
      <c r="AI959" s="239" t="s">
        <v>27</v>
      </c>
      <c r="AJ959" s="239" t="s">
        <v>27</v>
      </c>
      <c r="AK959" s="239" t="s">
        <v>27</v>
      </c>
      <c r="AL959" s="239" t="s">
        <v>27</v>
      </c>
      <c r="AM959" s="239" t="s">
        <v>27</v>
      </c>
      <c r="AN959" s="239" t="s">
        <v>27</v>
      </c>
      <c r="AO959" s="239" t="s">
        <v>27</v>
      </c>
      <c r="AR959" s="239">
        <v>100</v>
      </c>
      <c r="AS959" s="239"/>
      <c r="AT959" s="53" t="s">
        <v>134</v>
      </c>
      <c r="AU959" s="53" t="str">
        <f t="shared" si="101"/>
        <v>po</v>
      </c>
      <c r="AV959" s="234">
        <v>0.98261817863343937</v>
      </c>
      <c r="AW959" s="86">
        <f t="shared" si="102"/>
        <v>0.98261817863343937</v>
      </c>
      <c r="AX959" s="263"/>
      <c r="AY959" s="263"/>
    </row>
    <row r="960" spans="1:51" s="242" customFormat="1" x14ac:dyDescent="0.2">
      <c r="A960" s="248" t="s">
        <v>180</v>
      </c>
      <c r="B960" s="33" t="s">
        <v>604</v>
      </c>
      <c r="C960" s="248" t="s">
        <v>162</v>
      </c>
      <c r="D960" s="240" t="s">
        <v>454</v>
      </c>
      <c r="E960" s="248" t="s">
        <v>37</v>
      </c>
      <c r="F960" s="248" t="s">
        <v>154</v>
      </c>
      <c r="G960" s="248">
        <v>69</v>
      </c>
      <c r="H960" s="249">
        <v>63.193800000000003</v>
      </c>
      <c r="I960" s="250">
        <v>36.937899999999999</v>
      </c>
      <c r="J960" s="251" t="s">
        <v>27</v>
      </c>
      <c r="K960" s="251" t="s">
        <v>27</v>
      </c>
      <c r="L960" s="251" t="s">
        <v>73</v>
      </c>
      <c r="M960" s="251" t="s">
        <v>73</v>
      </c>
      <c r="N960" s="248" t="s">
        <v>73</v>
      </c>
      <c r="O960" s="251" t="s">
        <v>27</v>
      </c>
      <c r="P960" s="251" t="s">
        <v>27</v>
      </c>
      <c r="Q960" s="251" t="s">
        <v>27</v>
      </c>
      <c r="R960" s="251" t="s">
        <v>73</v>
      </c>
      <c r="S960" s="251" t="s">
        <v>27</v>
      </c>
      <c r="T960" s="251" t="s">
        <v>27</v>
      </c>
      <c r="X960" s="251">
        <v>100.1317</v>
      </c>
      <c r="Z960" s="253" t="s">
        <v>85</v>
      </c>
      <c r="AB960" s="520"/>
      <c r="AC960" s="239">
        <v>49.549162969773967</v>
      </c>
      <c r="AD960" s="239">
        <v>50.450837030226047</v>
      </c>
      <c r="AE960" s="239" t="s">
        <v>27</v>
      </c>
      <c r="AF960" s="239" t="s">
        <v>27</v>
      </c>
      <c r="AG960" s="239" t="s">
        <v>27</v>
      </c>
      <c r="AH960" s="239" t="s">
        <v>27</v>
      </c>
      <c r="AI960" s="239" t="s">
        <v>27</v>
      </c>
      <c r="AJ960" s="239" t="s">
        <v>27</v>
      </c>
      <c r="AK960" s="239" t="s">
        <v>27</v>
      </c>
      <c r="AL960" s="239" t="s">
        <v>27</v>
      </c>
      <c r="AM960" s="239" t="s">
        <v>27</v>
      </c>
      <c r="AN960" s="239" t="s">
        <v>27</v>
      </c>
      <c r="AO960" s="239" t="s">
        <v>27</v>
      </c>
      <c r="AR960" s="239">
        <v>100.00000000000001</v>
      </c>
      <c r="AS960" s="239"/>
      <c r="AT960" s="53" t="s">
        <v>134</v>
      </c>
      <c r="AU960" s="53" t="str">
        <f t="shared" si="101"/>
        <v>po</v>
      </c>
      <c r="AV960" s="234">
        <v>0.98212766896390891</v>
      </c>
      <c r="AW960" s="86">
        <f t="shared" si="102"/>
        <v>0.98212766896390891</v>
      </c>
      <c r="AX960" s="263"/>
      <c r="AY960" s="263"/>
    </row>
    <row r="961" spans="1:51" s="242" customFormat="1" x14ac:dyDescent="0.2">
      <c r="A961" s="248" t="s">
        <v>180</v>
      </c>
      <c r="B961" s="33" t="s">
        <v>604</v>
      </c>
      <c r="C961" s="248" t="s">
        <v>162</v>
      </c>
      <c r="D961" s="240" t="s">
        <v>454</v>
      </c>
      <c r="E961" s="248" t="s">
        <v>42</v>
      </c>
      <c r="F961" s="248" t="s">
        <v>182</v>
      </c>
      <c r="G961" s="248">
        <v>23</v>
      </c>
      <c r="H961" s="249">
        <v>63.479500000000002</v>
      </c>
      <c r="I961" s="250">
        <v>37.113700000000001</v>
      </c>
      <c r="J961" s="251" t="s">
        <v>27</v>
      </c>
      <c r="K961" s="251" t="s">
        <v>27</v>
      </c>
      <c r="L961" s="251" t="s">
        <v>73</v>
      </c>
      <c r="M961" s="251" t="s">
        <v>73</v>
      </c>
      <c r="N961" s="248" t="s">
        <v>73</v>
      </c>
      <c r="O961" s="251" t="s">
        <v>27</v>
      </c>
      <c r="P961" s="251" t="s">
        <v>27</v>
      </c>
      <c r="Q961" s="251" t="s">
        <v>27</v>
      </c>
      <c r="R961" s="251" t="s">
        <v>73</v>
      </c>
      <c r="S961" s="251" t="s">
        <v>27</v>
      </c>
      <c r="T961" s="251" t="s">
        <v>27</v>
      </c>
      <c r="X961" s="251">
        <v>100.5932</v>
      </c>
      <c r="Z961" s="253" t="s">
        <v>85</v>
      </c>
      <c r="AB961" s="520"/>
      <c r="AC961" s="239">
        <v>49.543232822825097</v>
      </c>
      <c r="AD961" s="239">
        <v>50.456767177174896</v>
      </c>
      <c r="AE961" s="239" t="s">
        <v>27</v>
      </c>
      <c r="AF961" s="239" t="s">
        <v>27</v>
      </c>
      <c r="AG961" s="239" t="s">
        <v>27</v>
      </c>
      <c r="AH961" s="239" t="s">
        <v>27</v>
      </c>
      <c r="AI961" s="239" t="s">
        <v>27</v>
      </c>
      <c r="AJ961" s="239" t="s">
        <v>27</v>
      </c>
      <c r="AK961" s="239" t="s">
        <v>27</v>
      </c>
      <c r="AL961" s="239" t="s">
        <v>27</v>
      </c>
      <c r="AM961" s="239" t="s">
        <v>27</v>
      </c>
      <c r="AN961" s="239" t="s">
        <v>27</v>
      </c>
      <c r="AO961" s="239" t="s">
        <v>27</v>
      </c>
      <c r="AR961" s="239">
        <v>100</v>
      </c>
      <c r="AS961" s="239"/>
      <c r="AT961" s="53" t="s">
        <v>134</v>
      </c>
      <c r="AU961" s="53" t="str">
        <f t="shared" si="101"/>
        <v>po</v>
      </c>
      <c r="AV961" s="234">
        <v>0.98189471094844427</v>
      </c>
      <c r="AW961" s="86">
        <f t="shared" si="102"/>
        <v>0.98189471094844427</v>
      </c>
      <c r="AX961" s="263"/>
      <c r="AY961" s="263"/>
    </row>
    <row r="962" spans="1:51" s="242" customFormat="1" x14ac:dyDescent="0.2">
      <c r="A962" s="248" t="s">
        <v>180</v>
      </c>
      <c r="B962" s="33" t="s">
        <v>604</v>
      </c>
      <c r="C962" s="248" t="s">
        <v>162</v>
      </c>
      <c r="D962" s="240" t="s">
        <v>454</v>
      </c>
      <c r="E962" s="248" t="s">
        <v>183</v>
      </c>
      <c r="F962" s="248" t="s">
        <v>149</v>
      </c>
      <c r="G962" s="248">
        <v>57</v>
      </c>
      <c r="H962" s="249">
        <v>63.806699999999999</v>
      </c>
      <c r="I962" s="250">
        <v>37.370800000000003</v>
      </c>
      <c r="J962" s="251" t="s">
        <v>27</v>
      </c>
      <c r="K962" s="251" t="s">
        <v>27</v>
      </c>
      <c r="L962" s="251" t="s">
        <v>73</v>
      </c>
      <c r="M962" s="251" t="s">
        <v>73</v>
      </c>
      <c r="N962" s="248" t="s">
        <v>73</v>
      </c>
      <c r="O962" s="251" t="s">
        <v>27</v>
      </c>
      <c r="P962" s="251" t="s">
        <v>27</v>
      </c>
      <c r="Q962" s="251" t="s">
        <v>27</v>
      </c>
      <c r="R962" s="251" t="s">
        <v>73</v>
      </c>
      <c r="S962" s="251" t="s">
        <v>27</v>
      </c>
      <c r="T962" s="251" t="s">
        <v>27</v>
      </c>
      <c r="X962" s="251">
        <v>101.17750000000001</v>
      </c>
      <c r="Z962" s="253" t="s">
        <v>85</v>
      </c>
      <c r="AB962" s="520"/>
      <c r="AC962" s="239">
        <v>49.499179471932379</v>
      </c>
      <c r="AD962" s="239">
        <v>50.500820528067628</v>
      </c>
      <c r="AE962" s="239" t="s">
        <v>27</v>
      </c>
      <c r="AF962" s="239" t="s">
        <v>27</v>
      </c>
      <c r="AG962" s="239" t="s">
        <v>27</v>
      </c>
      <c r="AH962" s="239" t="s">
        <v>27</v>
      </c>
      <c r="AI962" s="239" t="s">
        <v>27</v>
      </c>
      <c r="AJ962" s="239" t="s">
        <v>27</v>
      </c>
      <c r="AK962" s="239" t="s">
        <v>27</v>
      </c>
      <c r="AL962" s="239" t="s">
        <v>27</v>
      </c>
      <c r="AM962" s="239" t="s">
        <v>27</v>
      </c>
      <c r="AN962" s="239" t="s">
        <v>27</v>
      </c>
      <c r="AO962" s="239" t="s">
        <v>27</v>
      </c>
      <c r="AR962" s="239">
        <v>100</v>
      </c>
      <c r="AS962" s="239"/>
      <c r="AT962" s="53" t="s">
        <v>134</v>
      </c>
      <c r="AU962" s="53" t="str">
        <f t="shared" si="101"/>
        <v>po</v>
      </c>
      <c r="AV962" s="234">
        <v>0.98016584590781941</v>
      </c>
      <c r="AW962" s="86">
        <f t="shared" si="102"/>
        <v>0.98016584590781941</v>
      </c>
      <c r="AX962" s="263"/>
      <c r="AY962" s="263"/>
    </row>
    <row r="963" spans="1:51" s="242" customFormat="1" x14ac:dyDescent="0.2">
      <c r="A963" s="248" t="s">
        <v>180</v>
      </c>
      <c r="B963" s="33" t="s">
        <v>604</v>
      </c>
      <c r="C963" s="248" t="s">
        <v>162</v>
      </c>
      <c r="D963" s="240" t="s">
        <v>454</v>
      </c>
      <c r="E963" s="248" t="s">
        <v>32</v>
      </c>
      <c r="F963" s="248" t="s">
        <v>159</v>
      </c>
      <c r="G963" s="248">
        <v>9</v>
      </c>
      <c r="H963" s="249">
        <v>62.9846</v>
      </c>
      <c r="I963" s="250">
        <v>36.904899999999998</v>
      </c>
      <c r="J963" s="251" t="s">
        <v>27</v>
      </c>
      <c r="K963" s="251" t="s">
        <v>27</v>
      </c>
      <c r="L963" s="251" t="s">
        <v>73</v>
      </c>
      <c r="M963" s="251" t="s">
        <v>73</v>
      </c>
      <c r="N963" s="248" t="s">
        <v>73</v>
      </c>
      <c r="O963" s="251" t="s">
        <v>27</v>
      </c>
      <c r="P963" s="251" t="s">
        <v>27</v>
      </c>
      <c r="Q963" s="251">
        <v>3.8628999999999997E-2</v>
      </c>
      <c r="R963" s="251" t="s">
        <v>73</v>
      </c>
      <c r="S963" s="251" t="s">
        <v>27</v>
      </c>
      <c r="T963" s="251" t="s">
        <v>27</v>
      </c>
      <c r="X963" s="251">
        <v>99.928128999999998</v>
      </c>
      <c r="Z963" s="253" t="s">
        <v>85</v>
      </c>
      <c r="AB963" s="520"/>
      <c r="AC963" s="239">
        <v>49.472487474948863</v>
      </c>
      <c r="AD963" s="239">
        <v>50.494924626011695</v>
      </c>
      <c r="AE963" s="239" t="s">
        <v>27</v>
      </c>
      <c r="AF963" s="239" t="s">
        <v>27</v>
      </c>
      <c r="AG963" s="239" t="s">
        <v>27</v>
      </c>
      <c r="AH963" s="239" t="s">
        <v>27</v>
      </c>
      <c r="AI963" s="239" t="s">
        <v>27</v>
      </c>
      <c r="AJ963" s="239" t="s">
        <v>27</v>
      </c>
      <c r="AK963" s="239" t="s">
        <v>27</v>
      </c>
      <c r="AL963" s="239">
        <v>3.2587899039447657E-2</v>
      </c>
      <c r="AM963" s="239" t="s">
        <v>27</v>
      </c>
      <c r="AN963" s="239" t="s">
        <v>27</v>
      </c>
      <c r="AO963" s="239" t="s">
        <v>27</v>
      </c>
      <c r="AR963" s="239">
        <v>100</v>
      </c>
      <c r="AS963" s="239"/>
      <c r="AT963" s="53" t="s">
        <v>134</v>
      </c>
      <c r="AU963" s="53" t="str">
        <f t="shared" si="101"/>
        <v>po</v>
      </c>
      <c r="AV963" s="234">
        <v>0.97975168477553998</v>
      </c>
      <c r="AW963" s="86">
        <f t="shared" si="102"/>
        <v>0.98039705456826298</v>
      </c>
      <c r="AX963" s="263"/>
      <c r="AY963" s="263"/>
    </row>
    <row r="964" spans="1:51" s="242" customFormat="1" x14ac:dyDescent="0.2">
      <c r="A964" s="248" t="s">
        <v>180</v>
      </c>
      <c r="B964" s="33" t="s">
        <v>604</v>
      </c>
      <c r="C964" s="248" t="s">
        <v>162</v>
      </c>
      <c r="D964" s="240" t="s">
        <v>454</v>
      </c>
      <c r="E964" s="248" t="s">
        <v>186</v>
      </c>
      <c r="F964" s="248" t="s">
        <v>158</v>
      </c>
      <c r="G964" s="248">
        <v>33</v>
      </c>
      <c r="H964" s="249">
        <v>62.998800000000003</v>
      </c>
      <c r="I964" s="250">
        <v>36.9392</v>
      </c>
      <c r="J964" s="251" t="s">
        <v>27</v>
      </c>
      <c r="K964" s="251" t="s">
        <v>27</v>
      </c>
      <c r="L964" s="251" t="s">
        <v>73</v>
      </c>
      <c r="M964" s="251" t="s">
        <v>73</v>
      </c>
      <c r="N964" s="248" t="s">
        <v>73</v>
      </c>
      <c r="O964" s="251" t="s">
        <v>27</v>
      </c>
      <c r="P964" s="251" t="s">
        <v>27</v>
      </c>
      <c r="Q964" s="251" t="s">
        <v>27</v>
      </c>
      <c r="R964" s="251" t="s">
        <v>73</v>
      </c>
      <c r="S964" s="251" t="s">
        <v>27</v>
      </c>
      <c r="T964" s="251" t="s">
        <v>27</v>
      </c>
      <c r="X964" s="251">
        <v>99.938000000000002</v>
      </c>
      <c r="Z964" s="253" t="s">
        <v>85</v>
      </c>
      <c r="AB964" s="520"/>
      <c r="AC964" s="239">
        <v>49.471027735874387</v>
      </c>
      <c r="AD964" s="239">
        <v>50.528972264125606</v>
      </c>
      <c r="AE964" s="239" t="s">
        <v>27</v>
      </c>
      <c r="AF964" s="239" t="s">
        <v>27</v>
      </c>
      <c r="AG964" s="239" t="s">
        <v>27</v>
      </c>
      <c r="AH964" s="239" t="s">
        <v>27</v>
      </c>
      <c r="AI964" s="239" t="s">
        <v>27</v>
      </c>
      <c r="AJ964" s="239" t="s">
        <v>27</v>
      </c>
      <c r="AK964" s="239" t="s">
        <v>27</v>
      </c>
      <c r="AL964" s="239" t="s">
        <v>27</v>
      </c>
      <c r="AM964" s="239" t="s">
        <v>27</v>
      </c>
      <c r="AN964" s="239" t="s">
        <v>27</v>
      </c>
      <c r="AO964" s="239" t="s">
        <v>27</v>
      </c>
      <c r="AR964" s="239">
        <v>100</v>
      </c>
      <c r="AS964" s="239"/>
      <c r="AT964" s="53" t="s">
        <v>134</v>
      </c>
      <c r="AU964" s="53" t="str">
        <f t="shared" si="101"/>
        <v>po</v>
      </c>
      <c r="AV964" s="234">
        <v>0.97906261535023664</v>
      </c>
      <c r="AW964" s="86">
        <f t="shared" si="102"/>
        <v>0.97906261535023664</v>
      </c>
      <c r="AX964" s="263"/>
      <c r="AY964" s="263"/>
    </row>
    <row r="965" spans="1:51" s="242" customFormat="1" x14ac:dyDescent="0.2">
      <c r="A965" s="24" t="s">
        <v>444</v>
      </c>
      <c r="B965" s="273" t="s">
        <v>605</v>
      </c>
      <c r="C965" s="235" t="s">
        <v>162</v>
      </c>
      <c r="D965" s="240" t="s">
        <v>454</v>
      </c>
      <c r="E965" s="240" t="s">
        <v>32</v>
      </c>
      <c r="F965" s="240" t="s">
        <v>159</v>
      </c>
      <c r="G965" s="240">
        <v>100</v>
      </c>
      <c r="H965" s="236">
        <v>62.776470000000003</v>
      </c>
      <c r="I965" s="237">
        <v>36.817070000000001</v>
      </c>
      <c r="J965" s="239">
        <v>1.8971999999999999E-2</v>
      </c>
      <c r="K965" s="239" t="s">
        <v>27</v>
      </c>
      <c r="L965" s="239" t="s">
        <v>27</v>
      </c>
      <c r="M965" s="239" t="s">
        <v>27</v>
      </c>
      <c r="N965" s="239" t="s">
        <v>27</v>
      </c>
      <c r="O965" s="239" t="s">
        <v>27</v>
      </c>
      <c r="P965" s="239" t="s">
        <v>27</v>
      </c>
      <c r="Q965" s="239">
        <v>9.1088000000000002E-2</v>
      </c>
      <c r="R965" s="239" t="s">
        <v>27</v>
      </c>
      <c r="S965" s="239" t="s">
        <v>27</v>
      </c>
      <c r="T965" s="239" t="s">
        <v>27</v>
      </c>
      <c r="X965" s="239">
        <v>99.703600000000009</v>
      </c>
      <c r="Z965" s="253" t="s">
        <v>85</v>
      </c>
      <c r="AB965" s="520"/>
      <c r="AC965" s="239">
        <v>49.412658237139325</v>
      </c>
      <c r="AD965" s="239">
        <v>50.480642521385647</v>
      </c>
      <c r="AE965" s="239">
        <v>2.9694756877304097E-2</v>
      </c>
      <c r="AF965" s="239" t="s">
        <v>27</v>
      </c>
      <c r="AG965" s="239" t="s">
        <v>27</v>
      </c>
      <c r="AH965" s="239" t="s">
        <v>27</v>
      </c>
      <c r="AI965" s="239" t="s">
        <v>27</v>
      </c>
      <c r="AJ965" s="239" t="s">
        <v>27</v>
      </c>
      <c r="AK965" s="239" t="s">
        <v>27</v>
      </c>
      <c r="AL965" s="239">
        <v>7.7004484597695044E-2</v>
      </c>
      <c r="AM965" s="239" t="s">
        <v>27</v>
      </c>
      <c r="AN965" s="239" t="s">
        <v>27</v>
      </c>
      <c r="AO965" s="239" t="s">
        <v>27</v>
      </c>
      <c r="AR965" s="239">
        <v>99.999999999999972</v>
      </c>
      <c r="AS965" s="239"/>
      <c r="AT965" s="53" t="s">
        <v>134</v>
      </c>
      <c r="AU965" s="53" t="str">
        <f t="shared" si="101"/>
        <v>po</v>
      </c>
      <c r="AV965" s="234">
        <v>0.97884368678956735</v>
      </c>
      <c r="AW965" s="86">
        <f t="shared" si="102"/>
        <v>0.98036911278954486</v>
      </c>
      <c r="AX965" s="263"/>
      <c r="AY965" s="263"/>
    </row>
    <row r="966" spans="1:51" s="242" customFormat="1" x14ac:dyDescent="0.2">
      <c r="A966" s="248" t="s">
        <v>180</v>
      </c>
      <c r="B966" s="33" t="s">
        <v>604</v>
      </c>
      <c r="C966" s="248" t="s">
        <v>162</v>
      </c>
      <c r="D966" s="240" t="s">
        <v>454</v>
      </c>
      <c r="E966" s="248" t="s">
        <v>186</v>
      </c>
      <c r="F966" s="248" t="s">
        <v>158</v>
      </c>
      <c r="G966" s="248">
        <v>35</v>
      </c>
      <c r="H966" s="249">
        <v>63.237299999999998</v>
      </c>
      <c r="I966" s="250">
        <v>37.142000000000003</v>
      </c>
      <c r="J966" s="251" t="s">
        <v>27</v>
      </c>
      <c r="K966" s="251" t="s">
        <v>27</v>
      </c>
      <c r="L966" s="251" t="s">
        <v>73</v>
      </c>
      <c r="M966" s="251" t="s">
        <v>73</v>
      </c>
      <c r="N966" s="248" t="s">
        <v>73</v>
      </c>
      <c r="O966" s="251" t="s">
        <v>27</v>
      </c>
      <c r="P966" s="251" t="s">
        <v>27</v>
      </c>
      <c r="Q966" s="251" t="s">
        <v>27</v>
      </c>
      <c r="R966" s="251" t="s">
        <v>73</v>
      </c>
      <c r="S966" s="251" t="s">
        <v>27</v>
      </c>
      <c r="T966" s="251" t="s">
        <v>27</v>
      </c>
      <c r="X966" s="251">
        <v>100.3793</v>
      </c>
      <c r="Z966" s="253" t="s">
        <v>85</v>
      </c>
      <c r="AB966" s="520"/>
      <c r="AC966" s="239">
        <v>49.428621657613469</v>
      </c>
      <c r="AD966" s="239">
        <v>50.571378342386517</v>
      </c>
      <c r="AE966" s="239" t="s">
        <v>27</v>
      </c>
      <c r="AF966" s="239" t="s">
        <v>27</v>
      </c>
      <c r="AG966" s="239" t="s">
        <v>27</v>
      </c>
      <c r="AH966" s="239" t="s">
        <v>27</v>
      </c>
      <c r="AI966" s="239" t="s">
        <v>27</v>
      </c>
      <c r="AJ966" s="239" t="s">
        <v>27</v>
      </c>
      <c r="AK966" s="239" t="s">
        <v>27</v>
      </c>
      <c r="AL966" s="239" t="s">
        <v>27</v>
      </c>
      <c r="AM966" s="239" t="s">
        <v>27</v>
      </c>
      <c r="AN966" s="239" t="s">
        <v>27</v>
      </c>
      <c r="AO966" s="239" t="s">
        <v>27</v>
      </c>
      <c r="AR966" s="239">
        <v>99.999999999999986</v>
      </c>
      <c r="AS966" s="239"/>
      <c r="AT966" s="53" t="s">
        <v>134</v>
      </c>
      <c r="AU966" s="53" t="str">
        <f t="shared" si="101"/>
        <v>po</v>
      </c>
      <c r="AV966" s="234">
        <v>0.97740309395887592</v>
      </c>
      <c r="AW966" s="86">
        <f t="shared" si="102"/>
        <v>0.97740309395887592</v>
      </c>
      <c r="AX966" s="263"/>
      <c r="AY966" s="263"/>
    </row>
    <row r="967" spans="1:51" s="242" customFormat="1" x14ac:dyDescent="0.2">
      <c r="A967" s="248" t="s">
        <v>180</v>
      </c>
      <c r="B967" s="33" t="s">
        <v>604</v>
      </c>
      <c r="C967" s="248" t="s">
        <v>162</v>
      </c>
      <c r="D967" s="240" t="s">
        <v>454</v>
      </c>
      <c r="E967" s="248" t="s">
        <v>183</v>
      </c>
      <c r="F967" s="248" t="s">
        <v>149</v>
      </c>
      <c r="G967" s="248">
        <v>55</v>
      </c>
      <c r="H967" s="249">
        <v>63.537100000000002</v>
      </c>
      <c r="I967" s="250">
        <v>37.343200000000003</v>
      </c>
      <c r="J967" s="251" t="s">
        <v>27</v>
      </c>
      <c r="K967" s="251" t="s">
        <v>27</v>
      </c>
      <c r="L967" s="251" t="s">
        <v>73</v>
      </c>
      <c r="M967" s="251" t="s">
        <v>73</v>
      </c>
      <c r="N967" s="248" t="s">
        <v>73</v>
      </c>
      <c r="O967" s="251" t="s">
        <v>27</v>
      </c>
      <c r="P967" s="251" t="s">
        <v>27</v>
      </c>
      <c r="Q967" s="251" t="s">
        <v>27</v>
      </c>
      <c r="R967" s="251" t="s">
        <v>73</v>
      </c>
      <c r="S967" s="251" t="s">
        <v>27</v>
      </c>
      <c r="T967" s="251" t="s">
        <v>27</v>
      </c>
      <c r="X967" s="251">
        <v>100.88030000000001</v>
      </c>
      <c r="Z967" s="253" t="s">
        <v>85</v>
      </c>
      <c r="AB967" s="520"/>
      <c r="AC967" s="239">
        <v>49.411804961082872</v>
      </c>
      <c r="AD967" s="239">
        <v>50.588195038917135</v>
      </c>
      <c r="AE967" s="239" t="s">
        <v>27</v>
      </c>
      <c r="AF967" s="239" t="s">
        <v>27</v>
      </c>
      <c r="AG967" s="239" t="s">
        <v>27</v>
      </c>
      <c r="AH967" s="239" t="s">
        <v>27</v>
      </c>
      <c r="AI967" s="239" t="s">
        <v>27</v>
      </c>
      <c r="AJ967" s="239" t="s">
        <v>27</v>
      </c>
      <c r="AK967" s="239" t="s">
        <v>27</v>
      </c>
      <c r="AL967" s="239" t="s">
        <v>27</v>
      </c>
      <c r="AM967" s="239" t="s">
        <v>27</v>
      </c>
      <c r="AN967" s="239" t="s">
        <v>27</v>
      </c>
      <c r="AO967" s="239" t="s">
        <v>27</v>
      </c>
      <c r="AR967" s="239">
        <v>100</v>
      </c>
      <c r="AS967" s="239"/>
      <c r="AT967" s="53" t="s">
        <v>134</v>
      </c>
      <c r="AU967" s="53" t="str">
        <f t="shared" si="101"/>
        <v>po</v>
      </c>
      <c r="AV967" s="234">
        <v>0.97674575902679917</v>
      </c>
      <c r="AW967" s="86">
        <f t="shared" si="102"/>
        <v>0.97674575902679917</v>
      </c>
      <c r="AX967" s="263"/>
      <c r="AY967" s="263"/>
    </row>
    <row r="968" spans="1:51" s="242" customFormat="1" x14ac:dyDescent="0.2">
      <c r="A968" s="248" t="s">
        <v>180</v>
      </c>
      <c r="B968" s="33" t="s">
        <v>604</v>
      </c>
      <c r="C968" s="248" t="s">
        <v>162</v>
      </c>
      <c r="D968" s="240" t="s">
        <v>454</v>
      </c>
      <c r="E968" s="248" t="s">
        <v>183</v>
      </c>
      <c r="F968" s="248" t="s">
        <v>149</v>
      </c>
      <c r="G968" s="248">
        <v>50</v>
      </c>
      <c r="H968" s="249">
        <v>63.031300000000002</v>
      </c>
      <c r="I968" s="250">
        <v>37.048200000000001</v>
      </c>
      <c r="J968" s="251" t="s">
        <v>27</v>
      </c>
      <c r="K968" s="251" t="s">
        <v>27</v>
      </c>
      <c r="L968" s="251" t="s">
        <v>73</v>
      </c>
      <c r="M968" s="251" t="s">
        <v>73</v>
      </c>
      <c r="N968" s="248" t="s">
        <v>73</v>
      </c>
      <c r="O968" s="251" t="s">
        <v>27</v>
      </c>
      <c r="P968" s="251" t="s">
        <v>27</v>
      </c>
      <c r="Q968" s="251" t="s">
        <v>27</v>
      </c>
      <c r="R968" s="251" t="s">
        <v>73</v>
      </c>
      <c r="S968" s="251" t="s">
        <v>27</v>
      </c>
      <c r="T968" s="251" t="s">
        <v>27</v>
      </c>
      <c r="X968" s="251">
        <v>100.0795</v>
      </c>
      <c r="Z968" s="253" t="s">
        <v>85</v>
      </c>
      <c r="AB968" s="520"/>
      <c r="AC968" s="239">
        <v>49.410267849665374</v>
      </c>
      <c r="AD968" s="239">
        <v>50.589732150334619</v>
      </c>
      <c r="AE968" s="239" t="s">
        <v>27</v>
      </c>
      <c r="AF968" s="239" t="s">
        <v>27</v>
      </c>
      <c r="AG968" s="239" t="s">
        <v>27</v>
      </c>
      <c r="AH968" s="239" t="s">
        <v>27</v>
      </c>
      <c r="AI968" s="239" t="s">
        <v>27</v>
      </c>
      <c r="AJ968" s="239" t="s">
        <v>27</v>
      </c>
      <c r="AK968" s="239" t="s">
        <v>27</v>
      </c>
      <c r="AL968" s="239" t="s">
        <v>27</v>
      </c>
      <c r="AM968" s="239" t="s">
        <v>27</v>
      </c>
      <c r="AN968" s="239" t="s">
        <v>27</v>
      </c>
      <c r="AO968" s="239" t="s">
        <v>27</v>
      </c>
      <c r="AR968" s="239">
        <v>100</v>
      </c>
      <c r="AS968" s="239"/>
      <c r="AT968" s="53" t="s">
        <v>134</v>
      </c>
      <c r="AU968" s="53" t="str">
        <f t="shared" si="101"/>
        <v>po</v>
      </c>
      <c r="AV968" s="234">
        <v>0.97668569785733794</v>
      </c>
      <c r="AW968" s="86">
        <f t="shared" si="102"/>
        <v>0.97668569785733794</v>
      </c>
      <c r="AX968" s="263"/>
      <c r="AY968" s="263"/>
    </row>
    <row r="969" spans="1:51" s="242" customFormat="1" x14ac:dyDescent="0.2">
      <c r="A969" s="248" t="s">
        <v>180</v>
      </c>
      <c r="B969" s="33" t="s">
        <v>604</v>
      </c>
      <c r="C969" s="248" t="s">
        <v>162</v>
      </c>
      <c r="D969" s="240" t="s">
        <v>454</v>
      </c>
      <c r="E969" s="248" t="s">
        <v>181</v>
      </c>
      <c r="F969" s="248" t="s">
        <v>185</v>
      </c>
      <c r="G969" s="248">
        <v>45</v>
      </c>
      <c r="H969" s="249">
        <v>62.805300000000003</v>
      </c>
      <c r="I969" s="250">
        <v>36.922699999999999</v>
      </c>
      <c r="J969" s="251" t="s">
        <v>27</v>
      </c>
      <c r="K969" s="251" t="s">
        <v>27</v>
      </c>
      <c r="L969" s="251" t="s">
        <v>73</v>
      </c>
      <c r="M969" s="251" t="s">
        <v>73</v>
      </c>
      <c r="N969" s="248" t="s">
        <v>73</v>
      </c>
      <c r="O969" s="251" t="s">
        <v>27</v>
      </c>
      <c r="P969" s="251" t="s">
        <v>27</v>
      </c>
      <c r="Q969" s="251">
        <v>3.8973000000000001E-2</v>
      </c>
      <c r="R969" s="251" t="s">
        <v>73</v>
      </c>
      <c r="S969" s="251" t="s">
        <v>27</v>
      </c>
      <c r="T969" s="251" t="s">
        <v>27</v>
      </c>
      <c r="X969" s="251">
        <v>99.766973000000007</v>
      </c>
      <c r="Z969" s="253" t="s">
        <v>85</v>
      </c>
      <c r="AB969" s="520"/>
      <c r="AC969" s="239">
        <v>49.389037774505432</v>
      </c>
      <c r="AD969" s="239">
        <v>50.578045878409483</v>
      </c>
      <c r="AE969" s="239" t="s">
        <v>27</v>
      </c>
      <c r="AF969" s="239" t="s">
        <v>27</v>
      </c>
      <c r="AG969" s="239" t="s">
        <v>27</v>
      </c>
      <c r="AH969" s="239" t="s">
        <v>27</v>
      </c>
      <c r="AI969" s="239" t="s">
        <v>27</v>
      </c>
      <c r="AJ969" s="239" t="s">
        <v>27</v>
      </c>
      <c r="AK969" s="239" t="s">
        <v>27</v>
      </c>
      <c r="AL969" s="239">
        <v>3.2916347085078804E-2</v>
      </c>
      <c r="AM969" s="239" t="s">
        <v>27</v>
      </c>
      <c r="AN969" s="239" t="s">
        <v>27</v>
      </c>
      <c r="AO969" s="239" t="s">
        <v>27</v>
      </c>
      <c r="AR969" s="239">
        <v>99.999999999999986</v>
      </c>
      <c r="AS969" s="239"/>
      <c r="AT969" s="53" t="s">
        <v>134</v>
      </c>
      <c r="AU969" s="53" t="str">
        <f t="shared" si="101"/>
        <v>po</v>
      </c>
      <c r="AV969" s="234">
        <v>0.97649161640680138</v>
      </c>
      <c r="AW969" s="86">
        <f t="shared" si="102"/>
        <v>0.97714241946795966</v>
      </c>
      <c r="AX969" s="263"/>
      <c r="AY969" s="263"/>
    </row>
    <row r="970" spans="1:51" s="242" customFormat="1" x14ac:dyDescent="0.2">
      <c r="A970" s="248" t="s">
        <v>180</v>
      </c>
      <c r="B970" s="33" t="s">
        <v>604</v>
      </c>
      <c r="C970" s="248" t="s">
        <v>162</v>
      </c>
      <c r="D970" s="240" t="s">
        <v>454</v>
      </c>
      <c r="E970" s="248" t="s">
        <v>37</v>
      </c>
      <c r="F970" s="248" t="s">
        <v>154</v>
      </c>
      <c r="G970" s="248">
        <v>68</v>
      </c>
      <c r="H970" s="249">
        <v>63.587499999999999</v>
      </c>
      <c r="I970" s="250">
        <v>37.3992</v>
      </c>
      <c r="J970" s="251">
        <v>6.1038000000000002E-2</v>
      </c>
      <c r="K970" s="251" t="s">
        <v>27</v>
      </c>
      <c r="L970" s="251" t="s">
        <v>73</v>
      </c>
      <c r="M970" s="251" t="s">
        <v>73</v>
      </c>
      <c r="N970" s="248" t="s">
        <v>73</v>
      </c>
      <c r="O970" s="251" t="s">
        <v>27</v>
      </c>
      <c r="P970" s="251" t="s">
        <v>27</v>
      </c>
      <c r="Q970" s="251">
        <v>4.5594000000000003E-2</v>
      </c>
      <c r="R970" s="251" t="s">
        <v>73</v>
      </c>
      <c r="S970" s="251" t="s">
        <v>27</v>
      </c>
      <c r="T970" s="251" t="s">
        <v>27</v>
      </c>
      <c r="X970" s="251">
        <v>101.09333199999999</v>
      </c>
      <c r="Z970" s="253" t="s">
        <v>85</v>
      </c>
      <c r="AB970" s="520"/>
      <c r="AC970" s="239">
        <v>49.328896137947453</v>
      </c>
      <c r="AD970" s="239">
        <v>50.538957897340808</v>
      </c>
      <c r="AE970" s="239">
        <v>9.4157576604919441E-2</v>
      </c>
      <c r="AF970" s="239" t="s">
        <v>27</v>
      </c>
      <c r="AG970" s="239" t="s">
        <v>27</v>
      </c>
      <c r="AH970" s="239" t="s">
        <v>27</v>
      </c>
      <c r="AI970" s="239" t="s">
        <v>27</v>
      </c>
      <c r="AJ970" s="239" t="s">
        <v>27</v>
      </c>
      <c r="AK970" s="239" t="s">
        <v>27</v>
      </c>
      <c r="AL970" s="239">
        <v>3.798838810681307E-2</v>
      </c>
      <c r="AM970" s="239" t="s">
        <v>27</v>
      </c>
      <c r="AN970" s="239" t="s">
        <v>27</v>
      </c>
      <c r="AO970" s="239" t="s">
        <v>27</v>
      </c>
      <c r="AR970" s="239">
        <v>99.999999999999986</v>
      </c>
      <c r="AS970" s="239"/>
      <c r="AT970" s="53" t="s">
        <v>134</v>
      </c>
      <c r="AU970" s="53" t="str">
        <f t="shared" si="101"/>
        <v>po</v>
      </c>
      <c r="AV970" s="234">
        <v>0.97605685178844925</v>
      </c>
      <c r="AW970" s="86">
        <f t="shared" si="102"/>
        <v>0.97680851723006712</v>
      </c>
      <c r="AX970" s="263"/>
      <c r="AY970" s="263"/>
    </row>
    <row r="971" spans="1:51" s="242" customFormat="1" x14ac:dyDescent="0.2">
      <c r="A971" s="248" t="s">
        <v>180</v>
      </c>
      <c r="B971" s="33" t="s">
        <v>604</v>
      </c>
      <c r="C971" s="248" t="s">
        <v>162</v>
      </c>
      <c r="D971" s="240" t="s">
        <v>454</v>
      </c>
      <c r="E971" s="248" t="s">
        <v>42</v>
      </c>
      <c r="F971" s="248" t="s">
        <v>160</v>
      </c>
      <c r="G971" s="248">
        <v>28</v>
      </c>
      <c r="H971" s="249">
        <v>63.7727</v>
      </c>
      <c r="I971" s="250">
        <v>37.552399999999999</v>
      </c>
      <c r="J971" s="251" t="s">
        <v>27</v>
      </c>
      <c r="K971" s="251" t="s">
        <v>27</v>
      </c>
      <c r="L971" s="251" t="s">
        <v>73</v>
      </c>
      <c r="M971" s="251" t="s">
        <v>73</v>
      </c>
      <c r="N971" s="248" t="s">
        <v>73</v>
      </c>
      <c r="O971" s="251" t="s">
        <v>27</v>
      </c>
      <c r="P971" s="251" t="s">
        <v>27</v>
      </c>
      <c r="Q971" s="251" t="s">
        <v>27</v>
      </c>
      <c r="R971" s="251" t="s">
        <v>73</v>
      </c>
      <c r="S971" s="251" t="s">
        <v>27</v>
      </c>
      <c r="T971" s="251" t="s">
        <v>27</v>
      </c>
      <c r="X971" s="251">
        <v>101.32509999999999</v>
      </c>
      <c r="Z971" s="253" t="s">
        <v>85</v>
      </c>
      <c r="AB971" s="520"/>
      <c r="AC971" s="239">
        <v>49.364680877708764</v>
      </c>
      <c r="AD971" s="239">
        <v>50.635319122291236</v>
      </c>
      <c r="AE971" s="239" t="s">
        <v>27</v>
      </c>
      <c r="AF971" s="239" t="s">
        <v>27</v>
      </c>
      <c r="AG971" s="239" t="s">
        <v>27</v>
      </c>
      <c r="AH971" s="239" t="s">
        <v>27</v>
      </c>
      <c r="AI971" s="239" t="s">
        <v>27</v>
      </c>
      <c r="AJ971" s="239" t="s">
        <v>27</v>
      </c>
      <c r="AK971" s="239" t="s">
        <v>27</v>
      </c>
      <c r="AL971" s="239" t="s">
        <v>27</v>
      </c>
      <c r="AM971" s="239" t="s">
        <v>27</v>
      </c>
      <c r="AN971" s="239" t="s">
        <v>27</v>
      </c>
      <c r="AO971" s="239" t="s">
        <v>27</v>
      </c>
      <c r="AR971" s="239">
        <v>100</v>
      </c>
      <c r="AS971" s="239"/>
      <c r="AT971" s="53" t="s">
        <v>134</v>
      </c>
      <c r="AU971" s="53" t="str">
        <f t="shared" si="101"/>
        <v>po</v>
      </c>
      <c r="AV971" s="234">
        <v>0.97490608795189571</v>
      </c>
      <c r="AW971" s="86">
        <f t="shared" si="102"/>
        <v>0.97490608795189571</v>
      </c>
      <c r="AX971" s="263"/>
      <c r="AY971" s="263"/>
    </row>
    <row r="972" spans="1:51" s="242" customFormat="1" x14ac:dyDescent="0.2">
      <c r="A972" s="248" t="s">
        <v>180</v>
      </c>
      <c r="B972" s="33" t="s">
        <v>604</v>
      </c>
      <c r="C972" s="248" t="s">
        <v>162</v>
      </c>
      <c r="D972" s="240" t="s">
        <v>454</v>
      </c>
      <c r="E972" s="248" t="s">
        <v>183</v>
      </c>
      <c r="F972" s="248" t="s">
        <v>149</v>
      </c>
      <c r="G972" s="248">
        <v>51</v>
      </c>
      <c r="H972" s="249">
        <v>63.099499999999999</v>
      </c>
      <c r="I972" s="250">
        <v>37.165399999999998</v>
      </c>
      <c r="J972" s="251" t="s">
        <v>27</v>
      </c>
      <c r="K972" s="251" t="s">
        <v>27</v>
      </c>
      <c r="L972" s="251" t="s">
        <v>73</v>
      </c>
      <c r="M972" s="251" t="s">
        <v>73</v>
      </c>
      <c r="N972" s="248" t="s">
        <v>73</v>
      </c>
      <c r="O972" s="251" t="s">
        <v>27</v>
      </c>
      <c r="P972" s="251" t="s">
        <v>27</v>
      </c>
      <c r="Q972" s="251" t="s">
        <v>27</v>
      </c>
      <c r="R972" s="251" t="s">
        <v>73</v>
      </c>
      <c r="S972" s="251" t="s">
        <v>27</v>
      </c>
      <c r="T972" s="251" t="s">
        <v>27</v>
      </c>
      <c r="X972" s="251">
        <v>100.2649</v>
      </c>
      <c r="Z972" s="253" t="s">
        <v>85</v>
      </c>
      <c r="AB972" s="520"/>
      <c r="AC972" s="239">
        <v>49.358349823025272</v>
      </c>
      <c r="AD972" s="239">
        <v>50.641650176974714</v>
      </c>
      <c r="AE972" s="239" t="s">
        <v>27</v>
      </c>
      <c r="AF972" s="239" t="s">
        <v>27</v>
      </c>
      <c r="AG972" s="239" t="s">
        <v>27</v>
      </c>
      <c r="AH972" s="239" t="s">
        <v>27</v>
      </c>
      <c r="AI972" s="239" t="s">
        <v>27</v>
      </c>
      <c r="AJ972" s="239" t="s">
        <v>27</v>
      </c>
      <c r="AK972" s="239" t="s">
        <v>27</v>
      </c>
      <c r="AL972" s="239" t="s">
        <v>27</v>
      </c>
      <c r="AM972" s="239" t="s">
        <v>27</v>
      </c>
      <c r="AN972" s="239" t="s">
        <v>27</v>
      </c>
      <c r="AO972" s="239" t="s">
        <v>27</v>
      </c>
      <c r="AR972" s="239">
        <v>99.999999999999986</v>
      </c>
      <c r="AS972" s="239"/>
      <c r="AT972" s="53" t="s">
        <v>134</v>
      </c>
      <c r="AU972" s="53" t="str">
        <f t="shared" si="101"/>
        <v>po</v>
      </c>
      <c r="AV972" s="234">
        <v>0.97465919160483994</v>
      </c>
      <c r="AW972" s="86">
        <f t="shared" si="102"/>
        <v>0.97465919160483994</v>
      </c>
      <c r="AX972" s="263"/>
      <c r="AY972" s="263"/>
    </row>
    <row r="973" spans="1:51" s="242" customFormat="1" x14ac:dyDescent="0.2">
      <c r="A973" s="248" t="s">
        <v>180</v>
      </c>
      <c r="B973" s="33" t="s">
        <v>604</v>
      </c>
      <c r="C973" s="248" t="s">
        <v>162</v>
      </c>
      <c r="D973" s="240" t="s">
        <v>454</v>
      </c>
      <c r="E973" s="248" t="s">
        <v>42</v>
      </c>
      <c r="F973" s="248" t="s">
        <v>182</v>
      </c>
      <c r="G973" s="248">
        <v>24</v>
      </c>
      <c r="H973" s="249">
        <v>62.6875</v>
      </c>
      <c r="I973" s="250">
        <v>36.935000000000002</v>
      </c>
      <c r="J973" s="251">
        <v>5.4564000000000001E-2</v>
      </c>
      <c r="K973" s="251" t="s">
        <v>27</v>
      </c>
      <c r="L973" s="251" t="s">
        <v>73</v>
      </c>
      <c r="M973" s="251" t="s">
        <v>73</v>
      </c>
      <c r="N973" s="248" t="s">
        <v>73</v>
      </c>
      <c r="O973" s="251">
        <v>5.0601E-2</v>
      </c>
      <c r="P973" s="251" t="s">
        <v>27</v>
      </c>
      <c r="Q973" s="251" t="s">
        <v>27</v>
      </c>
      <c r="R973" s="251" t="s">
        <v>73</v>
      </c>
      <c r="S973" s="251" t="s">
        <v>27</v>
      </c>
      <c r="T973" s="251" t="s">
        <v>27</v>
      </c>
      <c r="X973" s="251">
        <v>99.727665000000002</v>
      </c>
      <c r="Z973" s="253" t="s">
        <v>85</v>
      </c>
      <c r="AB973" s="520"/>
      <c r="AC973" s="239">
        <v>49.289264589279917</v>
      </c>
      <c r="AD973" s="239">
        <v>50.587569628519468</v>
      </c>
      <c r="AE973" s="239">
        <v>8.53105848321139E-2</v>
      </c>
      <c r="AF973" s="239" t="s">
        <v>27</v>
      </c>
      <c r="AG973" s="239" t="s">
        <v>27</v>
      </c>
      <c r="AH973" s="239" t="s">
        <v>27</v>
      </c>
      <c r="AI973" s="239" t="s">
        <v>27</v>
      </c>
      <c r="AJ973" s="239">
        <v>3.7855197368497462E-2</v>
      </c>
      <c r="AK973" s="239" t="s">
        <v>27</v>
      </c>
      <c r="AL973" s="239" t="s">
        <v>27</v>
      </c>
      <c r="AM973" s="239" t="s">
        <v>27</v>
      </c>
      <c r="AN973" s="239" t="s">
        <v>27</v>
      </c>
      <c r="AO973" s="239" t="s">
        <v>27</v>
      </c>
      <c r="AR973" s="239">
        <v>100</v>
      </c>
      <c r="AS973" s="239"/>
      <c r="AT973" s="53" t="s">
        <v>134</v>
      </c>
      <c r="AU973" s="53" t="str">
        <f t="shared" si="101"/>
        <v>po</v>
      </c>
      <c r="AV973" s="234">
        <v>0.9743354929131125</v>
      </c>
      <c r="AW973" s="86">
        <f t="shared" si="102"/>
        <v>0.97508380317285581</v>
      </c>
      <c r="AX973" s="263"/>
      <c r="AY973" s="263"/>
    </row>
    <row r="974" spans="1:51" s="242" customFormat="1" x14ac:dyDescent="0.2">
      <c r="A974" s="248" t="s">
        <v>180</v>
      </c>
      <c r="B974" s="33" t="s">
        <v>604</v>
      </c>
      <c r="C974" s="248" t="s">
        <v>162</v>
      </c>
      <c r="D974" s="240" t="s">
        <v>454</v>
      </c>
      <c r="E974" s="248" t="s">
        <v>42</v>
      </c>
      <c r="F974" s="248" t="s">
        <v>182</v>
      </c>
      <c r="G974" s="248">
        <v>26</v>
      </c>
      <c r="H974" s="249">
        <v>63.791400000000003</v>
      </c>
      <c r="I974" s="250">
        <v>37.603200000000001</v>
      </c>
      <c r="J974" s="251" t="s">
        <v>27</v>
      </c>
      <c r="K974" s="251" t="s">
        <v>27</v>
      </c>
      <c r="L974" s="251" t="s">
        <v>73</v>
      </c>
      <c r="M974" s="251" t="s">
        <v>73</v>
      </c>
      <c r="N974" s="248" t="s">
        <v>73</v>
      </c>
      <c r="O974" s="251" t="s">
        <v>27</v>
      </c>
      <c r="P974" s="251" t="s">
        <v>27</v>
      </c>
      <c r="Q974" s="251" t="s">
        <v>27</v>
      </c>
      <c r="R974" s="251" t="s">
        <v>73</v>
      </c>
      <c r="S974" s="251" t="s">
        <v>27</v>
      </c>
      <c r="T974" s="251" t="s">
        <v>27</v>
      </c>
      <c r="X974" s="251">
        <v>101.3946</v>
      </c>
      <c r="Z974" s="253" t="s">
        <v>85</v>
      </c>
      <c r="AB974" s="520"/>
      <c r="AC974" s="239">
        <v>49.33821842450849</v>
      </c>
      <c r="AD974" s="239">
        <v>50.661781575491503</v>
      </c>
      <c r="AE974" s="239" t="s">
        <v>27</v>
      </c>
      <c r="AF974" s="239" t="s">
        <v>27</v>
      </c>
      <c r="AG974" s="239" t="s">
        <v>27</v>
      </c>
      <c r="AH974" s="239" t="s">
        <v>27</v>
      </c>
      <c r="AI974" s="239" t="s">
        <v>27</v>
      </c>
      <c r="AJ974" s="239" t="s">
        <v>27</v>
      </c>
      <c r="AK974" s="239" t="s">
        <v>27</v>
      </c>
      <c r="AL974" s="239" t="s">
        <v>27</v>
      </c>
      <c r="AM974" s="239" t="s">
        <v>27</v>
      </c>
      <c r="AN974" s="239" t="s">
        <v>27</v>
      </c>
      <c r="AO974" s="239" t="s">
        <v>27</v>
      </c>
      <c r="AR974" s="239">
        <v>100</v>
      </c>
      <c r="AS974" s="239"/>
      <c r="AT974" s="53" t="s">
        <v>134</v>
      </c>
      <c r="AU974" s="53" t="str">
        <f t="shared" si="101"/>
        <v>po</v>
      </c>
      <c r="AV974" s="234">
        <v>0.97387452415168696</v>
      </c>
      <c r="AW974" s="86">
        <f t="shared" si="102"/>
        <v>0.97387452415168696</v>
      </c>
      <c r="AX974" s="263"/>
      <c r="AY974" s="263"/>
    </row>
    <row r="975" spans="1:51" s="242" customFormat="1" x14ac:dyDescent="0.2">
      <c r="A975" s="248" t="s">
        <v>180</v>
      </c>
      <c r="B975" s="33" t="s">
        <v>604</v>
      </c>
      <c r="C975" s="248" t="s">
        <v>162</v>
      </c>
      <c r="D975" s="240" t="s">
        <v>454</v>
      </c>
      <c r="E975" s="248" t="s">
        <v>181</v>
      </c>
      <c r="F975" s="248" t="s">
        <v>185</v>
      </c>
      <c r="G975" s="248">
        <v>44</v>
      </c>
      <c r="H975" s="249">
        <v>63.3476</v>
      </c>
      <c r="I975" s="250">
        <v>37.366599999999998</v>
      </c>
      <c r="J975" s="251" t="s">
        <v>27</v>
      </c>
      <c r="K975" s="251" t="s">
        <v>27</v>
      </c>
      <c r="L975" s="251" t="s">
        <v>73</v>
      </c>
      <c r="M975" s="251" t="s">
        <v>73</v>
      </c>
      <c r="N975" s="248" t="s">
        <v>73</v>
      </c>
      <c r="O975" s="251" t="s">
        <v>27</v>
      </c>
      <c r="P975" s="251" t="s">
        <v>27</v>
      </c>
      <c r="Q975" s="251" t="s">
        <v>27</v>
      </c>
      <c r="R975" s="251" t="s">
        <v>73</v>
      </c>
      <c r="S975" s="251" t="s">
        <v>27</v>
      </c>
      <c r="T975" s="251" t="s">
        <v>27</v>
      </c>
      <c r="X975" s="251">
        <v>100.71420000000001</v>
      </c>
      <c r="Z975" s="253" t="s">
        <v>85</v>
      </c>
      <c r="AB975" s="520"/>
      <c r="AC975" s="239">
        <v>49.321484734389159</v>
      </c>
      <c r="AD975" s="239">
        <v>50.678515265610855</v>
      </c>
      <c r="AE975" s="239" t="s">
        <v>27</v>
      </c>
      <c r="AF975" s="239" t="s">
        <v>27</v>
      </c>
      <c r="AG975" s="239" t="s">
        <v>27</v>
      </c>
      <c r="AH975" s="239" t="s">
        <v>27</v>
      </c>
      <c r="AI975" s="239" t="s">
        <v>27</v>
      </c>
      <c r="AJ975" s="239" t="s">
        <v>27</v>
      </c>
      <c r="AK975" s="239" t="s">
        <v>27</v>
      </c>
      <c r="AL975" s="239" t="s">
        <v>27</v>
      </c>
      <c r="AM975" s="239" t="s">
        <v>27</v>
      </c>
      <c r="AN975" s="239" t="s">
        <v>27</v>
      </c>
      <c r="AO975" s="239" t="s">
        <v>27</v>
      </c>
      <c r="AR975" s="239">
        <v>100.00000000000001</v>
      </c>
      <c r="AS975" s="239"/>
      <c r="AT975" s="53" t="s">
        <v>134</v>
      </c>
      <c r="AU975" s="53" t="str">
        <f t="shared" si="101"/>
        <v>po</v>
      </c>
      <c r="AV975" s="234">
        <v>0.97322276463488777</v>
      </c>
      <c r="AW975" s="86">
        <f t="shared" si="102"/>
        <v>0.97322276463488777</v>
      </c>
      <c r="AX975" s="263"/>
      <c r="AY975" s="263"/>
    </row>
    <row r="976" spans="1:51" s="242" customFormat="1" x14ac:dyDescent="0.2">
      <c r="A976" s="248" t="s">
        <v>180</v>
      </c>
      <c r="B976" s="33" t="s">
        <v>604</v>
      </c>
      <c r="C976" s="248" t="s">
        <v>162</v>
      </c>
      <c r="D976" s="240" t="s">
        <v>454</v>
      </c>
      <c r="E976" s="248" t="s">
        <v>32</v>
      </c>
      <c r="F976" s="248" t="s">
        <v>159</v>
      </c>
      <c r="G976" s="248">
        <v>21</v>
      </c>
      <c r="H976" s="249">
        <v>63.1708</v>
      </c>
      <c r="I976" s="250">
        <v>37.273499999999999</v>
      </c>
      <c r="J976" s="251">
        <v>7.4259000000000006E-2</v>
      </c>
      <c r="K976" s="251" t="s">
        <v>27</v>
      </c>
      <c r="L976" s="251" t="s">
        <v>73</v>
      </c>
      <c r="M976" s="251" t="s">
        <v>73</v>
      </c>
      <c r="N976" s="248" t="s">
        <v>73</v>
      </c>
      <c r="O976" s="251" t="s">
        <v>27</v>
      </c>
      <c r="P976" s="251" t="s">
        <v>27</v>
      </c>
      <c r="Q976" s="251">
        <v>5.4436999999999999E-2</v>
      </c>
      <c r="R976" s="251" t="s">
        <v>73</v>
      </c>
      <c r="S976" s="251" t="s">
        <v>27</v>
      </c>
      <c r="T976" s="251" t="s">
        <v>27</v>
      </c>
      <c r="X976" s="251">
        <v>100.57299599999999</v>
      </c>
      <c r="Z976" s="253" t="s">
        <v>85</v>
      </c>
      <c r="AB976" s="520"/>
      <c r="AC976" s="239">
        <v>49.234754795124438</v>
      </c>
      <c r="AD976" s="239">
        <v>50.604588931528284</v>
      </c>
      <c r="AE976" s="239">
        <v>0.11508794354851699</v>
      </c>
      <c r="AF976" s="239" t="s">
        <v>27</v>
      </c>
      <c r="AG976" s="239" t="s">
        <v>27</v>
      </c>
      <c r="AH976" s="239" t="s">
        <v>27</v>
      </c>
      <c r="AI976" s="239" t="s">
        <v>27</v>
      </c>
      <c r="AJ976" s="239" t="s">
        <v>27</v>
      </c>
      <c r="AK976" s="239" t="s">
        <v>27</v>
      </c>
      <c r="AL976" s="239">
        <v>4.5568329798754005E-2</v>
      </c>
      <c r="AM976" s="239" t="s">
        <v>27</v>
      </c>
      <c r="AN976" s="239" t="s">
        <v>27</v>
      </c>
      <c r="AO976" s="239" t="s">
        <v>27</v>
      </c>
      <c r="AR976" s="239">
        <v>99.999999999999986</v>
      </c>
      <c r="AS976" s="239"/>
      <c r="AT976" s="53" t="s">
        <v>134</v>
      </c>
      <c r="AU976" s="53" t="str">
        <f t="shared" si="101"/>
        <v>po</v>
      </c>
      <c r="AV976" s="234">
        <v>0.97293063405262847</v>
      </c>
      <c r="AW976" s="86">
        <f t="shared" si="102"/>
        <v>0.97383111226539321</v>
      </c>
      <c r="AX976" s="263"/>
      <c r="AY976" s="263"/>
    </row>
    <row r="977" spans="1:51" s="242" customFormat="1" x14ac:dyDescent="0.2">
      <c r="A977" s="248" t="s">
        <v>180</v>
      </c>
      <c r="B977" s="33" t="s">
        <v>604</v>
      </c>
      <c r="C977" s="248" t="s">
        <v>162</v>
      </c>
      <c r="D977" s="240" t="s">
        <v>454</v>
      </c>
      <c r="E977" s="248" t="s">
        <v>42</v>
      </c>
      <c r="F977" s="248" t="s">
        <v>160</v>
      </c>
      <c r="G977" s="248">
        <v>32</v>
      </c>
      <c r="H977" s="249">
        <v>63.221299999999999</v>
      </c>
      <c r="I977" s="250">
        <v>37.308700000000002</v>
      </c>
      <c r="J977" s="251" t="s">
        <v>27</v>
      </c>
      <c r="K977" s="251" t="s">
        <v>27</v>
      </c>
      <c r="L977" s="251" t="s">
        <v>73</v>
      </c>
      <c r="M977" s="251" t="s">
        <v>73</v>
      </c>
      <c r="N977" s="248" t="s">
        <v>73</v>
      </c>
      <c r="O977" s="251" t="s">
        <v>27</v>
      </c>
      <c r="P977" s="251" t="s">
        <v>27</v>
      </c>
      <c r="Q977" s="251" t="s">
        <v>27</v>
      </c>
      <c r="R977" s="251" t="s">
        <v>73</v>
      </c>
      <c r="S977" s="251" t="s">
        <v>27</v>
      </c>
      <c r="T977" s="251" t="s">
        <v>27</v>
      </c>
      <c r="X977" s="251">
        <v>100.53</v>
      </c>
      <c r="Z977" s="253" t="s">
        <v>85</v>
      </c>
      <c r="AB977" s="520"/>
      <c r="AC977" s="239">
        <v>49.310360873873208</v>
      </c>
      <c r="AD977" s="239">
        <v>50.689639126126785</v>
      </c>
      <c r="AE977" s="239" t="s">
        <v>27</v>
      </c>
      <c r="AF977" s="239" t="s">
        <v>27</v>
      </c>
      <c r="AG977" s="239" t="s">
        <v>27</v>
      </c>
      <c r="AH977" s="239" t="s">
        <v>27</v>
      </c>
      <c r="AI977" s="239" t="s">
        <v>27</v>
      </c>
      <c r="AJ977" s="239" t="s">
        <v>27</v>
      </c>
      <c r="AK977" s="239" t="s">
        <v>27</v>
      </c>
      <c r="AL977" s="239" t="s">
        <v>27</v>
      </c>
      <c r="AM977" s="239" t="s">
        <v>27</v>
      </c>
      <c r="AN977" s="239" t="s">
        <v>27</v>
      </c>
      <c r="AO977" s="239" t="s">
        <v>27</v>
      </c>
      <c r="AR977" s="239">
        <v>100</v>
      </c>
      <c r="AS977" s="239"/>
      <c r="AT977" s="53" t="s">
        <v>134</v>
      </c>
      <c r="AU977" s="53" t="str">
        <f t="shared" si="101"/>
        <v>po</v>
      </c>
      <c r="AV977" s="234">
        <v>0.97278974015140185</v>
      </c>
      <c r="AW977" s="86">
        <f t="shared" si="102"/>
        <v>0.97278974015140185</v>
      </c>
      <c r="AX977" s="263"/>
      <c r="AY977" s="263"/>
    </row>
    <row r="978" spans="1:51" s="242" customFormat="1" x14ac:dyDescent="0.2">
      <c r="A978" s="248" t="s">
        <v>180</v>
      </c>
      <c r="B978" s="33" t="s">
        <v>604</v>
      </c>
      <c r="C978" s="248" t="s">
        <v>162</v>
      </c>
      <c r="D978" s="240" t="s">
        <v>454</v>
      </c>
      <c r="E978" s="248" t="s">
        <v>37</v>
      </c>
      <c r="F978" s="248" t="s">
        <v>146</v>
      </c>
      <c r="G978" s="248">
        <v>70</v>
      </c>
      <c r="H978" s="249">
        <v>62.8508</v>
      </c>
      <c r="I978" s="250">
        <v>37.092500000000001</v>
      </c>
      <c r="J978" s="251" t="s">
        <v>27</v>
      </c>
      <c r="K978" s="251" t="s">
        <v>27</v>
      </c>
      <c r="L978" s="251" t="s">
        <v>73</v>
      </c>
      <c r="M978" s="251" t="s">
        <v>73</v>
      </c>
      <c r="N978" s="248" t="s">
        <v>73</v>
      </c>
      <c r="O978" s="251" t="s">
        <v>27</v>
      </c>
      <c r="P978" s="251" t="s">
        <v>27</v>
      </c>
      <c r="Q978" s="251">
        <v>3.7104999999999999E-2</v>
      </c>
      <c r="R978" s="251" t="s">
        <v>73</v>
      </c>
      <c r="S978" s="251" t="s">
        <v>27</v>
      </c>
      <c r="T978" s="251" t="s">
        <v>27</v>
      </c>
      <c r="X978" s="251">
        <v>99.98040499999999</v>
      </c>
      <c r="Z978" s="253" t="s">
        <v>85</v>
      </c>
      <c r="AB978" s="520"/>
      <c r="AC978" s="239">
        <v>49.293303236423</v>
      </c>
      <c r="AD978" s="239">
        <v>50.675441506677956</v>
      </c>
      <c r="AE978" s="239" t="s">
        <v>27</v>
      </c>
      <c r="AF978" s="239" t="s">
        <v>27</v>
      </c>
      <c r="AG978" s="239" t="s">
        <v>27</v>
      </c>
      <c r="AH978" s="239" t="s">
        <v>27</v>
      </c>
      <c r="AI978" s="239" t="s">
        <v>27</v>
      </c>
      <c r="AJ978" s="239" t="s">
        <v>27</v>
      </c>
      <c r="AK978" s="239" t="s">
        <v>27</v>
      </c>
      <c r="AL978" s="239">
        <v>3.1255256899042828E-2</v>
      </c>
      <c r="AM978" s="239" t="s">
        <v>27</v>
      </c>
      <c r="AN978" s="239" t="s">
        <v>27</v>
      </c>
      <c r="AO978" s="239" t="s">
        <v>27</v>
      </c>
      <c r="AR978" s="239">
        <v>100</v>
      </c>
      <c r="AS978" s="239"/>
      <c r="AT978" s="53" t="s">
        <v>134</v>
      </c>
      <c r="AU978" s="53" t="str">
        <f t="shared" si="101"/>
        <v>po</v>
      </c>
      <c r="AV978" s="234">
        <v>0.97272567876743965</v>
      </c>
      <c r="AW978" s="86">
        <f t="shared" si="102"/>
        <v>0.97334245202031655</v>
      </c>
      <c r="AX978" s="263"/>
      <c r="AY978" s="263"/>
    </row>
    <row r="979" spans="1:51" s="242" customFormat="1" x14ac:dyDescent="0.2">
      <c r="A979" s="248" t="s">
        <v>180</v>
      </c>
      <c r="B979" s="33" t="s">
        <v>604</v>
      </c>
      <c r="C979" s="248" t="s">
        <v>162</v>
      </c>
      <c r="D979" s="240" t="s">
        <v>454</v>
      </c>
      <c r="E979" s="248" t="s">
        <v>37</v>
      </c>
      <c r="F979" s="248" t="s">
        <v>146</v>
      </c>
      <c r="G979" s="248">
        <v>71</v>
      </c>
      <c r="H979" s="249">
        <v>63.195999999999998</v>
      </c>
      <c r="I979" s="250">
        <v>37.314999999999998</v>
      </c>
      <c r="J979" s="251" t="s">
        <v>27</v>
      </c>
      <c r="K979" s="251" t="s">
        <v>27</v>
      </c>
      <c r="L979" s="251" t="s">
        <v>73</v>
      </c>
      <c r="M979" s="251" t="s">
        <v>73</v>
      </c>
      <c r="N979" s="248" t="s">
        <v>73</v>
      </c>
      <c r="O979" s="251" t="s">
        <v>27</v>
      </c>
      <c r="P979" s="251" t="s">
        <v>27</v>
      </c>
      <c r="Q979" s="251" t="s">
        <v>27</v>
      </c>
      <c r="R979" s="251" t="s">
        <v>73</v>
      </c>
      <c r="S979" s="251" t="s">
        <v>27</v>
      </c>
      <c r="T979" s="251" t="s">
        <v>27</v>
      </c>
      <c r="X979" s="251">
        <v>100.511</v>
      </c>
      <c r="Z979" s="253" t="s">
        <v>85</v>
      </c>
      <c r="AB979" s="520"/>
      <c r="AC979" s="239">
        <v>49.296135915748771</v>
      </c>
      <c r="AD979" s="239">
        <v>50.703864084251236</v>
      </c>
      <c r="AE979" s="239" t="s">
        <v>27</v>
      </c>
      <c r="AF979" s="239" t="s">
        <v>27</v>
      </c>
      <c r="AG979" s="239" t="s">
        <v>27</v>
      </c>
      <c r="AH979" s="239" t="s">
        <v>27</v>
      </c>
      <c r="AI979" s="239" t="s">
        <v>27</v>
      </c>
      <c r="AJ979" s="239" t="s">
        <v>27</v>
      </c>
      <c r="AK979" s="239" t="s">
        <v>27</v>
      </c>
      <c r="AL979" s="239" t="s">
        <v>27</v>
      </c>
      <c r="AM979" s="239" t="s">
        <v>27</v>
      </c>
      <c r="AN979" s="239" t="s">
        <v>27</v>
      </c>
      <c r="AO979" s="239" t="s">
        <v>27</v>
      </c>
      <c r="AR979" s="239">
        <v>100</v>
      </c>
      <c r="AS979" s="239"/>
      <c r="AT979" s="53" t="s">
        <v>134</v>
      </c>
      <c r="AU979" s="53" t="str">
        <f t="shared" si="101"/>
        <v>po</v>
      </c>
      <c r="AV979" s="234">
        <v>0.97223627441562765</v>
      </c>
      <c r="AW979" s="86">
        <f t="shared" si="102"/>
        <v>0.97223627441562765</v>
      </c>
      <c r="AX979" s="263"/>
      <c r="AY979" s="263"/>
    </row>
    <row r="980" spans="1:51" s="242" customFormat="1" x14ac:dyDescent="0.2">
      <c r="A980" s="248" t="s">
        <v>180</v>
      </c>
      <c r="B980" s="33" t="s">
        <v>604</v>
      </c>
      <c r="C980" s="248" t="s">
        <v>162</v>
      </c>
      <c r="D980" s="240" t="s">
        <v>454</v>
      </c>
      <c r="E980" s="248" t="s">
        <v>42</v>
      </c>
      <c r="F980" s="248" t="s">
        <v>182</v>
      </c>
      <c r="G980" s="248">
        <v>25</v>
      </c>
      <c r="H980" s="249">
        <v>63.607799999999997</v>
      </c>
      <c r="I980" s="250">
        <v>37.560699999999997</v>
      </c>
      <c r="J980" s="251" t="s">
        <v>27</v>
      </c>
      <c r="K980" s="251" t="s">
        <v>27</v>
      </c>
      <c r="L980" s="251" t="s">
        <v>73</v>
      </c>
      <c r="M980" s="251" t="s">
        <v>73</v>
      </c>
      <c r="N980" s="248" t="s">
        <v>73</v>
      </c>
      <c r="O980" s="251" t="s">
        <v>27</v>
      </c>
      <c r="P980" s="251" t="s">
        <v>27</v>
      </c>
      <c r="Q980" s="251" t="s">
        <v>27</v>
      </c>
      <c r="R980" s="251" t="s">
        <v>73</v>
      </c>
      <c r="S980" s="251" t="s">
        <v>27</v>
      </c>
      <c r="T980" s="251" t="s">
        <v>27</v>
      </c>
      <c r="X980" s="251">
        <v>101.16849999999999</v>
      </c>
      <c r="Z980" s="253" t="s">
        <v>85</v>
      </c>
      <c r="AB980" s="520"/>
      <c r="AC980" s="239">
        <v>49.294441149833865</v>
      </c>
      <c r="AD980" s="239">
        <v>50.705558850166142</v>
      </c>
      <c r="AE980" s="239" t="s">
        <v>27</v>
      </c>
      <c r="AF980" s="239" t="s">
        <v>27</v>
      </c>
      <c r="AG980" s="239" t="s">
        <v>27</v>
      </c>
      <c r="AH980" s="239" t="s">
        <v>27</v>
      </c>
      <c r="AI980" s="239" t="s">
        <v>27</v>
      </c>
      <c r="AJ980" s="239" t="s">
        <v>27</v>
      </c>
      <c r="AK980" s="239" t="s">
        <v>27</v>
      </c>
      <c r="AL980" s="239" t="s">
        <v>27</v>
      </c>
      <c r="AM980" s="239" t="s">
        <v>27</v>
      </c>
      <c r="AN980" s="239" t="s">
        <v>27</v>
      </c>
      <c r="AO980" s="239" t="s">
        <v>27</v>
      </c>
      <c r="AR980" s="239">
        <v>100</v>
      </c>
      <c r="AS980" s="239"/>
      <c r="AT980" s="53" t="s">
        <v>134</v>
      </c>
      <c r="AU980" s="53" t="str">
        <f t="shared" si="101"/>
        <v>po</v>
      </c>
      <c r="AV980" s="234">
        <v>0.97217035503933402</v>
      </c>
      <c r="AW980" s="86">
        <f t="shared" si="102"/>
        <v>0.97217035503933402</v>
      </c>
      <c r="AX980" s="263"/>
      <c r="AY980" s="263"/>
    </row>
    <row r="981" spans="1:51" s="242" customFormat="1" x14ac:dyDescent="0.2">
      <c r="A981" s="248" t="s">
        <v>180</v>
      </c>
      <c r="B981" s="33" t="s">
        <v>604</v>
      </c>
      <c r="C981" s="248" t="s">
        <v>162</v>
      </c>
      <c r="D981" s="240" t="s">
        <v>454</v>
      </c>
      <c r="E981" s="248" t="s">
        <v>32</v>
      </c>
      <c r="F981" s="248" t="s">
        <v>152</v>
      </c>
      <c r="G981" s="248">
        <v>17</v>
      </c>
      <c r="H981" s="249">
        <v>63.400100000000002</v>
      </c>
      <c r="I981" s="250">
        <v>37.5107</v>
      </c>
      <c r="J981" s="251" t="s">
        <v>27</v>
      </c>
      <c r="K981" s="251" t="s">
        <v>27</v>
      </c>
      <c r="L981" s="251" t="s">
        <v>73</v>
      </c>
      <c r="M981" s="251" t="s">
        <v>73</v>
      </c>
      <c r="N981" s="248" t="s">
        <v>73</v>
      </c>
      <c r="O981" s="251" t="s">
        <v>27</v>
      </c>
      <c r="P981" s="251" t="s">
        <v>27</v>
      </c>
      <c r="Q981" s="251" t="s">
        <v>27</v>
      </c>
      <c r="R981" s="251" t="s">
        <v>73</v>
      </c>
      <c r="S981" s="251" t="s">
        <v>27</v>
      </c>
      <c r="T981" s="251" t="s">
        <v>27</v>
      </c>
      <c r="X981" s="251">
        <v>100.91079999999999</v>
      </c>
      <c r="Z981" s="253" t="s">
        <v>85</v>
      </c>
      <c r="AB981" s="520"/>
      <c r="AC981" s="239">
        <v>49.245986473319064</v>
      </c>
      <c r="AD981" s="239">
        <v>50.754013526680929</v>
      </c>
      <c r="AE981" s="239" t="s">
        <v>27</v>
      </c>
      <c r="AF981" s="239" t="s">
        <v>27</v>
      </c>
      <c r="AG981" s="239" t="s">
        <v>27</v>
      </c>
      <c r="AH981" s="239" t="s">
        <v>27</v>
      </c>
      <c r="AI981" s="239" t="s">
        <v>27</v>
      </c>
      <c r="AJ981" s="239" t="s">
        <v>27</v>
      </c>
      <c r="AK981" s="239" t="s">
        <v>27</v>
      </c>
      <c r="AL981" s="239" t="s">
        <v>27</v>
      </c>
      <c r="AM981" s="239" t="s">
        <v>27</v>
      </c>
      <c r="AN981" s="239" t="s">
        <v>27</v>
      </c>
      <c r="AO981" s="239" t="s">
        <v>27</v>
      </c>
      <c r="AR981" s="239">
        <v>100</v>
      </c>
      <c r="AS981" s="239"/>
      <c r="AT981" s="53" t="s">
        <v>134</v>
      </c>
      <c r="AU981" s="53" t="str">
        <f t="shared" si="101"/>
        <v>po</v>
      </c>
      <c r="AV981" s="234">
        <v>0.97028753100345244</v>
      </c>
      <c r="AW981" s="86">
        <f t="shared" si="102"/>
        <v>0.97028753100345244</v>
      </c>
      <c r="AX981" s="263"/>
      <c r="AY981" s="263"/>
    </row>
    <row r="982" spans="1:51" s="242" customFormat="1" x14ac:dyDescent="0.2">
      <c r="A982" s="248" t="s">
        <v>180</v>
      </c>
      <c r="B982" s="33" t="s">
        <v>604</v>
      </c>
      <c r="C982" s="248" t="s">
        <v>162</v>
      </c>
      <c r="D982" s="240" t="s">
        <v>454</v>
      </c>
      <c r="E982" s="248" t="s">
        <v>186</v>
      </c>
      <c r="F982" s="248" t="s">
        <v>158</v>
      </c>
      <c r="G982" s="248">
        <v>14</v>
      </c>
      <c r="H982" s="249">
        <v>62.194299999999998</v>
      </c>
      <c r="I982" s="250">
        <v>36.798299999999998</v>
      </c>
      <c r="J982" s="251" t="s">
        <v>27</v>
      </c>
      <c r="K982" s="251" t="s">
        <v>27</v>
      </c>
      <c r="L982" s="251" t="s">
        <v>73</v>
      </c>
      <c r="M982" s="251" t="s">
        <v>73</v>
      </c>
      <c r="N982" s="248" t="s">
        <v>73</v>
      </c>
      <c r="O982" s="251" t="s">
        <v>27</v>
      </c>
      <c r="P982" s="251" t="s">
        <v>27</v>
      </c>
      <c r="Q982" s="251" t="s">
        <v>27</v>
      </c>
      <c r="R982" s="251" t="s">
        <v>73</v>
      </c>
      <c r="S982" s="251" t="s">
        <v>27</v>
      </c>
      <c r="T982" s="251" t="s">
        <v>27</v>
      </c>
      <c r="X982" s="251">
        <v>98.992599999999996</v>
      </c>
      <c r="Z982" s="253" t="s">
        <v>85</v>
      </c>
      <c r="AB982" s="520"/>
      <c r="AC982" s="239">
        <v>49.24529898233736</v>
      </c>
      <c r="AD982" s="239">
        <v>50.75470101766264</v>
      </c>
      <c r="AE982" s="239" t="s">
        <v>27</v>
      </c>
      <c r="AF982" s="239" t="s">
        <v>27</v>
      </c>
      <c r="AG982" s="239" t="s">
        <v>27</v>
      </c>
      <c r="AH982" s="239" t="s">
        <v>27</v>
      </c>
      <c r="AI982" s="239" t="s">
        <v>27</v>
      </c>
      <c r="AJ982" s="239" t="s">
        <v>27</v>
      </c>
      <c r="AK982" s="239" t="s">
        <v>27</v>
      </c>
      <c r="AL982" s="239" t="s">
        <v>27</v>
      </c>
      <c r="AM982" s="239" t="s">
        <v>27</v>
      </c>
      <c r="AN982" s="239" t="s">
        <v>27</v>
      </c>
      <c r="AO982" s="239" t="s">
        <v>27</v>
      </c>
      <c r="AR982" s="239">
        <v>100</v>
      </c>
      <c r="AS982" s="239"/>
      <c r="AT982" s="53" t="s">
        <v>134</v>
      </c>
      <c r="AU982" s="53" t="str">
        <f t="shared" si="101"/>
        <v>po</v>
      </c>
      <c r="AV982" s="234">
        <v>0.97026084273848823</v>
      </c>
      <c r="AW982" s="86">
        <f t="shared" si="102"/>
        <v>0.97026084273848823</v>
      </c>
      <c r="AX982" s="263"/>
      <c r="AY982" s="263"/>
    </row>
    <row r="983" spans="1:51" s="242" customFormat="1" x14ac:dyDescent="0.2">
      <c r="A983" s="248" t="s">
        <v>180</v>
      </c>
      <c r="B983" s="33" t="s">
        <v>604</v>
      </c>
      <c r="C983" s="248" t="s">
        <v>162</v>
      </c>
      <c r="D983" s="240" t="s">
        <v>454</v>
      </c>
      <c r="E983" s="248" t="s">
        <v>42</v>
      </c>
      <c r="F983" s="248" t="s">
        <v>160</v>
      </c>
      <c r="G983" s="248">
        <v>31</v>
      </c>
      <c r="H983" s="249">
        <v>63.317300000000003</v>
      </c>
      <c r="I983" s="250">
        <v>37.467100000000002</v>
      </c>
      <c r="J983" s="251" t="s">
        <v>27</v>
      </c>
      <c r="K983" s="251" t="s">
        <v>27</v>
      </c>
      <c r="L983" s="251" t="s">
        <v>73</v>
      </c>
      <c r="M983" s="251" t="s">
        <v>73</v>
      </c>
      <c r="N983" s="248" t="s">
        <v>73</v>
      </c>
      <c r="O983" s="251" t="s">
        <v>27</v>
      </c>
      <c r="P983" s="251" t="s">
        <v>27</v>
      </c>
      <c r="Q983" s="251" t="s">
        <v>27</v>
      </c>
      <c r="R983" s="251" t="s">
        <v>73</v>
      </c>
      <c r="S983" s="251" t="s">
        <v>27</v>
      </c>
      <c r="T983" s="251" t="s">
        <v>27</v>
      </c>
      <c r="X983" s="251">
        <v>100.78440000000001</v>
      </c>
      <c r="Z983" s="253" t="s">
        <v>85</v>
      </c>
      <c r="AB983" s="520"/>
      <c r="AC983" s="239">
        <v>49.242391441667493</v>
      </c>
      <c r="AD983" s="239">
        <v>50.757608558332514</v>
      </c>
      <c r="AE983" s="239" t="s">
        <v>27</v>
      </c>
      <c r="AF983" s="239" t="s">
        <v>27</v>
      </c>
      <c r="AG983" s="239" t="s">
        <v>27</v>
      </c>
      <c r="AH983" s="239" t="s">
        <v>27</v>
      </c>
      <c r="AI983" s="239" t="s">
        <v>27</v>
      </c>
      <c r="AJ983" s="239" t="s">
        <v>27</v>
      </c>
      <c r="AK983" s="239" t="s">
        <v>27</v>
      </c>
      <c r="AL983" s="239" t="s">
        <v>27</v>
      </c>
      <c r="AM983" s="239" t="s">
        <v>27</v>
      </c>
      <c r="AN983" s="239" t="s">
        <v>27</v>
      </c>
      <c r="AO983" s="239" t="s">
        <v>27</v>
      </c>
      <c r="AR983" s="239">
        <v>100</v>
      </c>
      <c r="AS983" s="239"/>
      <c r="AT983" s="53" t="s">
        <v>134</v>
      </c>
      <c r="AU983" s="53" t="str">
        <f t="shared" si="101"/>
        <v>po</v>
      </c>
      <c r="AV983" s="234">
        <v>0.97014798057470186</v>
      </c>
      <c r="AW983" s="86">
        <f t="shared" si="102"/>
        <v>0.97014798057470186</v>
      </c>
      <c r="AX983" s="263"/>
      <c r="AY983" s="263"/>
    </row>
    <row r="984" spans="1:51" s="242" customFormat="1" x14ac:dyDescent="0.2">
      <c r="A984" s="24" t="s">
        <v>444</v>
      </c>
      <c r="B984" s="273" t="s">
        <v>605</v>
      </c>
      <c r="C984" s="235" t="s">
        <v>162</v>
      </c>
      <c r="D984" s="240" t="s">
        <v>454</v>
      </c>
      <c r="E984" s="240" t="s">
        <v>32</v>
      </c>
      <c r="F984" s="240" t="s">
        <v>159</v>
      </c>
      <c r="G984" s="240">
        <v>103</v>
      </c>
      <c r="H984" s="236">
        <v>62.198650000000001</v>
      </c>
      <c r="I984" s="237">
        <v>36.806840000000001</v>
      </c>
      <c r="J984" s="239">
        <v>3.3734E-2</v>
      </c>
      <c r="K984" s="239" t="s">
        <v>27</v>
      </c>
      <c r="L984" s="239" t="s">
        <v>27</v>
      </c>
      <c r="M984" s="239" t="s">
        <v>27</v>
      </c>
      <c r="N984" s="239" t="s">
        <v>27</v>
      </c>
      <c r="O984" s="239" t="s">
        <v>27</v>
      </c>
      <c r="P984" s="239" t="s">
        <v>27</v>
      </c>
      <c r="Q984" s="239">
        <v>6.3104999999999994E-2</v>
      </c>
      <c r="R984" s="239" t="s">
        <v>27</v>
      </c>
      <c r="S984" s="239" t="s">
        <v>27</v>
      </c>
      <c r="T984" s="239" t="s">
        <v>27</v>
      </c>
      <c r="X984" s="239">
        <v>99.102328999999997</v>
      </c>
      <c r="Z984" s="253" t="s">
        <v>85</v>
      </c>
      <c r="AB984" s="520"/>
      <c r="AC984" s="239">
        <v>49.188732012239598</v>
      </c>
      <c r="AD984" s="239">
        <v>50.704619258371366</v>
      </c>
      <c r="AE984" s="239">
        <v>5.3049078020807168E-2</v>
      </c>
      <c r="AF984" s="239" t="s">
        <v>27</v>
      </c>
      <c r="AG984" s="239" t="s">
        <v>27</v>
      </c>
      <c r="AH984" s="239" t="s">
        <v>27</v>
      </c>
      <c r="AI984" s="239" t="s">
        <v>27</v>
      </c>
      <c r="AJ984" s="239" t="s">
        <v>27</v>
      </c>
      <c r="AK984" s="239" t="s">
        <v>27</v>
      </c>
      <c r="AL984" s="239">
        <v>5.3599651368245425E-2</v>
      </c>
      <c r="AM984" s="239" t="s">
        <v>27</v>
      </c>
      <c r="AN984" s="239" t="s">
        <v>27</v>
      </c>
      <c r="AO984" s="239" t="s">
        <v>27</v>
      </c>
      <c r="AR984" s="239">
        <v>100.00000000000001</v>
      </c>
      <c r="AS984" s="239"/>
      <c r="AT984" s="53" t="s">
        <v>134</v>
      </c>
      <c r="AU984" s="53" t="str">
        <f t="shared" si="101"/>
        <v>po</v>
      </c>
      <c r="AV984" s="234">
        <v>0.97010356712457724</v>
      </c>
      <c r="AW984" s="86">
        <f t="shared" si="102"/>
        <v>0.97116066314762639</v>
      </c>
      <c r="AX984" s="263"/>
      <c r="AY984" s="263"/>
    </row>
    <row r="985" spans="1:51" s="242" customFormat="1" x14ac:dyDescent="0.2">
      <c r="A985" s="248" t="s">
        <v>180</v>
      </c>
      <c r="B985" s="33" t="s">
        <v>604</v>
      </c>
      <c r="C985" s="248" t="s">
        <v>162</v>
      </c>
      <c r="D985" s="240" t="s">
        <v>454</v>
      </c>
      <c r="E985" s="248" t="s">
        <v>183</v>
      </c>
      <c r="F985" s="248" t="s">
        <v>149</v>
      </c>
      <c r="G985" s="248">
        <v>59</v>
      </c>
      <c r="H985" s="249">
        <v>63.3673</v>
      </c>
      <c r="I985" s="250">
        <v>37.513300000000001</v>
      </c>
      <c r="J985" s="251" t="s">
        <v>27</v>
      </c>
      <c r="K985" s="251" t="s">
        <v>27</v>
      </c>
      <c r="L985" s="251" t="s">
        <v>73</v>
      </c>
      <c r="M985" s="251" t="s">
        <v>73</v>
      </c>
      <c r="N985" s="248" t="s">
        <v>73</v>
      </c>
      <c r="O985" s="251" t="s">
        <v>27</v>
      </c>
      <c r="P985" s="251" t="s">
        <v>27</v>
      </c>
      <c r="Q985" s="251" t="s">
        <v>27</v>
      </c>
      <c r="R985" s="251" t="s">
        <v>73</v>
      </c>
      <c r="S985" s="251" t="s">
        <v>27</v>
      </c>
      <c r="T985" s="251" t="s">
        <v>27</v>
      </c>
      <c r="X985" s="251">
        <v>100.8806</v>
      </c>
      <c r="Z985" s="253" t="s">
        <v>85</v>
      </c>
      <c r="AB985" s="520"/>
      <c r="AC985" s="239">
        <v>49.231320015599913</v>
      </c>
      <c r="AD985" s="239">
        <v>50.76867998440008</v>
      </c>
      <c r="AE985" s="239" t="s">
        <v>27</v>
      </c>
      <c r="AF985" s="239" t="s">
        <v>27</v>
      </c>
      <c r="AG985" s="239" t="s">
        <v>27</v>
      </c>
      <c r="AH985" s="239" t="s">
        <v>27</v>
      </c>
      <c r="AI985" s="239" t="s">
        <v>27</v>
      </c>
      <c r="AJ985" s="239" t="s">
        <v>27</v>
      </c>
      <c r="AK985" s="239" t="s">
        <v>27</v>
      </c>
      <c r="AL985" s="239" t="s">
        <v>27</v>
      </c>
      <c r="AM985" s="239" t="s">
        <v>27</v>
      </c>
      <c r="AN985" s="239" t="s">
        <v>27</v>
      </c>
      <c r="AO985" s="239" t="s">
        <v>27</v>
      </c>
      <c r="AR985" s="239">
        <v>100</v>
      </c>
      <c r="AS985" s="239"/>
      <c r="AT985" s="53" t="s">
        <v>134</v>
      </c>
      <c r="AU985" s="53" t="str">
        <f t="shared" si="101"/>
        <v>po</v>
      </c>
      <c r="AV985" s="234">
        <v>0.96971833876176106</v>
      </c>
      <c r="AW985" s="86">
        <f t="shared" si="102"/>
        <v>0.96971833876176106</v>
      </c>
      <c r="AX985" s="263"/>
      <c r="AY985" s="263"/>
    </row>
    <row r="986" spans="1:51" s="242" customFormat="1" ht="16" thickBot="1" x14ac:dyDescent="0.25">
      <c r="A986" s="263"/>
      <c r="B986" s="263"/>
      <c r="C986" s="254"/>
      <c r="D986" s="254"/>
      <c r="E986" s="254"/>
      <c r="F986" s="254"/>
      <c r="G986" s="254"/>
      <c r="H986" s="266"/>
      <c r="I986" s="267"/>
      <c r="J986" s="238"/>
      <c r="K986" s="238"/>
      <c r="L986" s="238"/>
      <c r="M986" s="238"/>
      <c r="N986" s="238"/>
      <c r="O986" s="238"/>
      <c r="P986" s="238"/>
      <c r="Q986" s="238"/>
      <c r="R986" s="238"/>
      <c r="S986" s="238"/>
      <c r="T986" s="238"/>
      <c r="X986" s="238"/>
      <c r="Z986" s="62"/>
      <c r="AB986" s="520"/>
      <c r="AC986" s="238"/>
      <c r="AD986" s="238"/>
      <c r="AE986" s="238"/>
      <c r="AF986" s="238"/>
      <c r="AG986" s="238"/>
      <c r="AH986" s="238"/>
      <c r="AI986" s="238"/>
      <c r="AJ986" s="238"/>
      <c r="AK986" s="238"/>
      <c r="AL986" s="238"/>
      <c r="AM986" s="238"/>
      <c r="AN986" s="238"/>
      <c r="AO986" s="238"/>
      <c r="AR986" s="238"/>
      <c r="AS986" s="238"/>
      <c r="AT986" s="62"/>
      <c r="AU986" s="62"/>
      <c r="AV986" s="263"/>
      <c r="AW986" s="263"/>
      <c r="AX986" s="274"/>
      <c r="AY986" s="384" t="s">
        <v>196</v>
      </c>
    </row>
    <row r="987" spans="1:51" s="242" customFormat="1" x14ac:dyDescent="0.2">
      <c r="A987" s="263"/>
      <c r="B987" s="263"/>
      <c r="C987" s="254"/>
      <c r="D987" s="254"/>
      <c r="E987" s="339" t="s">
        <v>161</v>
      </c>
      <c r="F987" s="336" t="s">
        <v>386</v>
      </c>
      <c r="G987" s="336" t="s">
        <v>511</v>
      </c>
      <c r="H987" s="364">
        <v>63.426529473684219</v>
      </c>
      <c r="I987" s="364">
        <v>37.193847631578954</v>
      </c>
      <c r="J987" s="100">
        <v>6.3833421052631569E-3</v>
      </c>
      <c r="K987" s="100">
        <v>7.1007894736842107E-4</v>
      </c>
      <c r="L987" s="100" t="s">
        <v>27</v>
      </c>
      <c r="M987" s="100" t="s">
        <v>27</v>
      </c>
      <c r="N987" s="100" t="s">
        <v>27</v>
      </c>
      <c r="O987" s="100">
        <v>1.3316052631578948E-3</v>
      </c>
      <c r="P987" s="100" t="s">
        <v>27</v>
      </c>
      <c r="Q987" s="100">
        <v>1.2173605263157895E-2</v>
      </c>
      <c r="R987" s="100" t="s">
        <v>27</v>
      </c>
      <c r="S987" s="100" t="s">
        <v>27</v>
      </c>
      <c r="T987" s="100" t="s">
        <v>27</v>
      </c>
      <c r="U987" s="473"/>
      <c r="V987" s="473"/>
      <c r="W987" s="473"/>
      <c r="X987" s="99">
        <v>100.64097573684209</v>
      </c>
      <c r="Z987" s="62"/>
      <c r="AB987" s="520"/>
      <c r="AC987" s="238"/>
      <c r="AD987" s="238"/>
      <c r="AE987" s="238"/>
      <c r="AF987" s="238"/>
      <c r="AG987" s="238"/>
      <c r="AH987" s="238"/>
      <c r="AI987" s="238"/>
      <c r="AJ987" s="238"/>
      <c r="AK987" s="238"/>
      <c r="AL987" s="238"/>
      <c r="AM987" s="238"/>
      <c r="AN987" s="238"/>
      <c r="AO987" s="238"/>
      <c r="AR987" s="238"/>
      <c r="AS987" s="238"/>
      <c r="AT987" s="72" t="s">
        <v>621</v>
      </c>
      <c r="AU987" s="53" t="s">
        <v>214</v>
      </c>
      <c r="AV987" s="209">
        <f>AVERAGE(AV948:AV985)</f>
        <v>0.97897211478355783</v>
      </c>
      <c r="AW987" s="209">
        <f>AVERAGE(AW948:AW985)</f>
        <v>0.97919452891000913</v>
      </c>
      <c r="AX987" s="274"/>
      <c r="AY987" s="263">
        <f>COUNT(X948:X985)</f>
        <v>38</v>
      </c>
    </row>
    <row r="988" spans="1:51" s="242" customFormat="1" x14ac:dyDescent="0.2">
      <c r="A988" s="263"/>
      <c r="B988" s="263"/>
      <c r="C988" s="254"/>
      <c r="D988" s="254"/>
      <c r="E988" s="340"/>
      <c r="F988" s="3"/>
      <c r="G988" s="3" t="s">
        <v>83</v>
      </c>
      <c r="H988" s="78">
        <v>0.53312865417497224</v>
      </c>
      <c r="I988" s="78">
        <v>0.24184164565955171</v>
      </c>
      <c r="J988" s="18">
        <v>1.8133735931289693E-2</v>
      </c>
      <c r="K988" s="18">
        <v>4.3772206063713657E-3</v>
      </c>
      <c r="L988" s="18" t="s">
        <v>27</v>
      </c>
      <c r="M988" s="18" t="s">
        <v>27</v>
      </c>
      <c r="N988" s="18" t="s">
        <v>27</v>
      </c>
      <c r="O988" s="18">
        <v>8.2085661306377147E-3</v>
      </c>
      <c r="P988" s="18" t="s">
        <v>27</v>
      </c>
      <c r="Q988" s="18">
        <v>2.5916282188261364E-2</v>
      </c>
      <c r="R988" s="18" t="s">
        <v>27</v>
      </c>
      <c r="S988" s="18" t="s">
        <v>27</v>
      </c>
      <c r="T988" s="18" t="s">
        <v>27</v>
      </c>
      <c r="X988" s="98">
        <v>0.68348278560689002</v>
      </c>
      <c r="Z988" s="62"/>
      <c r="AB988" s="520"/>
      <c r="AC988" s="238"/>
      <c r="AD988" s="238"/>
      <c r="AE988" s="238"/>
      <c r="AF988" s="238"/>
      <c r="AG988" s="238"/>
      <c r="AH988" s="238"/>
      <c r="AI988" s="238"/>
      <c r="AJ988" s="238"/>
      <c r="AK988" s="238"/>
      <c r="AL988" s="238"/>
      <c r="AM988" s="238"/>
      <c r="AN988" s="238"/>
      <c r="AO988" s="238"/>
      <c r="AR988" s="238"/>
      <c r="AS988" s="238"/>
      <c r="AT988" s="3"/>
      <c r="AU988" s="53" t="s">
        <v>195</v>
      </c>
      <c r="AV988" s="209">
        <f>STDEV(AV948:AV985)</f>
        <v>7.0141898354526963E-3</v>
      </c>
      <c r="AW988" s="209">
        <f>STDEV(AW948:AW985)</f>
        <v>6.9598208156759073E-3</v>
      </c>
      <c r="AX988" s="274"/>
      <c r="AY988" s="263"/>
    </row>
    <row r="989" spans="1:51" s="242" customFormat="1" x14ac:dyDescent="0.2">
      <c r="A989" s="263"/>
      <c r="B989" s="263"/>
      <c r="C989" s="254"/>
      <c r="D989" s="254"/>
      <c r="E989" s="337"/>
      <c r="F989" s="3"/>
      <c r="G989" s="3" t="s">
        <v>82</v>
      </c>
      <c r="H989" s="78">
        <v>62.194299999999998</v>
      </c>
      <c r="I989" s="78">
        <v>36.741</v>
      </c>
      <c r="J989" s="18" t="s">
        <v>27</v>
      </c>
      <c r="K989" s="18" t="s">
        <v>27</v>
      </c>
      <c r="L989" s="18" t="s">
        <v>27</v>
      </c>
      <c r="M989" s="18" t="s">
        <v>27</v>
      </c>
      <c r="N989" s="18" t="s">
        <v>27</v>
      </c>
      <c r="O989" s="18" t="s">
        <v>27</v>
      </c>
      <c r="P989" s="18" t="s">
        <v>27</v>
      </c>
      <c r="Q989" s="18" t="s">
        <v>27</v>
      </c>
      <c r="R989" s="18" t="s">
        <v>27</v>
      </c>
      <c r="S989" s="18" t="s">
        <v>27</v>
      </c>
      <c r="T989" s="18" t="s">
        <v>27</v>
      </c>
      <c r="X989" s="474"/>
      <c r="Z989" s="62"/>
      <c r="AB989" s="520"/>
      <c r="AC989" s="238"/>
      <c r="AD989" s="238"/>
      <c r="AE989" s="238"/>
      <c r="AF989" s="238"/>
      <c r="AG989" s="238"/>
      <c r="AH989" s="238"/>
      <c r="AI989" s="238"/>
      <c r="AJ989" s="238"/>
      <c r="AK989" s="238"/>
      <c r="AL989" s="238"/>
      <c r="AM989" s="238"/>
      <c r="AN989" s="238"/>
      <c r="AO989" s="238"/>
      <c r="AR989" s="238"/>
      <c r="AS989" s="238"/>
      <c r="AT989" s="3"/>
      <c r="AU989" s="53" t="s">
        <v>82</v>
      </c>
      <c r="AV989" s="209">
        <f>MIN(AV948:AV985)</f>
        <v>0.96971833876176106</v>
      </c>
      <c r="AW989" s="209">
        <f>MIN(AW948:AW985)</f>
        <v>0.96971833876176106</v>
      </c>
      <c r="AX989" s="274"/>
      <c r="AY989" s="263"/>
    </row>
    <row r="990" spans="1:51" s="242" customFormat="1" ht="16" thickBot="1" x14ac:dyDescent="0.25">
      <c r="A990" s="263"/>
      <c r="B990" s="263"/>
      <c r="C990" s="254"/>
      <c r="D990" s="254"/>
      <c r="E990" s="338"/>
      <c r="F990" s="178"/>
      <c r="G990" s="178" t="s">
        <v>81</v>
      </c>
      <c r="H990" s="177">
        <v>64.281599999999997</v>
      </c>
      <c r="I990" s="177">
        <v>37.603200000000001</v>
      </c>
      <c r="J990" s="97">
        <v>7.4259000000000006E-2</v>
      </c>
      <c r="K990" s="97">
        <v>2.6983E-2</v>
      </c>
      <c r="L990" s="97" t="s">
        <v>27</v>
      </c>
      <c r="M990" s="97" t="s">
        <v>27</v>
      </c>
      <c r="N990" s="97" t="s">
        <v>27</v>
      </c>
      <c r="O990" s="97">
        <v>5.0601E-2</v>
      </c>
      <c r="P990" s="97" t="s">
        <v>27</v>
      </c>
      <c r="Q990" s="97">
        <v>9.3665999999999999E-2</v>
      </c>
      <c r="R990" s="97" t="s">
        <v>27</v>
      </c>
      <c r="S990" s="97" t="s">
        <v>27</v>
      </c>
      <c r="T990" s="97" t="s">
        <v>27</v>
      </c>
      <c r="U990" s="475"/>
      <c r="V990" s="475"/>
      <c r="W990" s="475"/>
      <c r="X990" s="476"/>
      <c r="Z990" s="62"/>
      <c r="AB990" s="520"/>
      <c r="AC990" s="238"/>
      <c r="AD990" s="238"/>
      <c r="AE990" s="238"/>
      <c r="AF990" s="238"/>
      <c r="AG990" s="238"/>
      <c r="AH990" s="238"/>
      <c r="AI990" s="238"/>
      <c r="AJ990" s="238"/>
      <c r="AK990" s="238"/>
      <c r="AL990" s="238"/>
      <c r="AM990" s="238"/>
      <c r="AN990" s="238"/>
      <c r="AO990" s="238"/>
      <c r="AR990" s="238"/>
      <c r="AS990" s="238"/>
      <c r="AT990" s="63"/>
      <c r="AU990" s="166" t="s">
        <v>81</v>
      </c>
      <c r="AV990" s="316">
        <f>MAX(AV948:AV985)</f>
        <v>0.99492052921841834</v>
      </c>
      <c r="AW990" s="316">
        <f>MAX(AW948:AW985)</f>
        <v>0.99492052921841834</v>
      </c>
      <c r="AX990" s="274"/>
      <c r="AY990" s="263"/>
    </row>
    <row r="991" spans="1:51" s="36" customFormat="1" ht="13" x14ac:dyDescent="0.15">
      <c r="A991" s="120"/>
      <c r="B991" s="120"/>
      <c r="C991" s="120"/>
      <c r="D991" s="120"/>
      <c r="E991" s="116"/>
      <c r="F991" s="116"/>
      <c r="G991" s="122"/>
      <c r="H991" s="366"/>
      <c r="I991" s="382"/>
      <c r="J991" s="404"/>
      <c r="K991" s="119"/>
      <c r="L991" s="118"/>
      <c r="M991" s="118"/>
      <c r="N991" s="121"/>
      <c r="O991" s="119"/>
      <c r="P991" s="119"/>
      <c r="Q991" s="119"/>
      <c r="R991" s="118"/>
      <c r="S991" s="118"/>
      <c r="T991" s="119"/>
      <c r="X991" s="119"/>
      <c r="Z991" s="119"/>
      <c r="AB991" s="525"/>
      <c r="AC991" s="118"/>
      <c r="AD991" s="120"/>
      <c r="AE991" s="118"/>
      <c r="AF991" s="119"/>
      <c r="AG991" s="116"/>
      <c r="AH991" s="116"/>
      <c r="AI991" s="116"/>
      <c r="AJ991" s="116"/>
      <c r="AK991" s="118"/>
      <c r="AL991" s="119"/>
      <c r="AM991" s="119"/>
      <c r="AN991" s="118"/>
      <c r="AO991" s="116"/>
      <c r="AR991" s="116"/>
      <c r="AS991" s="117"/>
      <c r="AT991" s="120"/>
      <c r="AU991" s="66"/>
      <c r="AV991" s="330"/>
      <c r="AW991" s="402"/>
    </row>
    <row r="992" spans="1:51" s="259" customFormat="1" x14ac:dyDescent="0.2">
      <c r="A992" s="24" t="s">
        <v>444</v>
      </c>
      <c r="B992" s="273" t="s">
        <v>605</v>
      </c>
      <c r="C992" s="254" t="s">
        <v>162</v>
      </c>
      <c r="D992" s="254" t="s">
        <v>247</v>
      </c>
      <c r="E992" s="254" t="s">
        <v>248</v>
      </c>
      <c r="F992" s="254" t="s">
        <v>248</v>
      </c>
      <c r="G992" s="254">
        <v>23</v>
      </c>
      <c r="H992" s="255">
        <v>60.621569999999998</v>
      </c>
      <c r="I992" s="256">
        <v>36.300379999999997</v>
      </c>
      <c r="J992" s="257" t="s">
        <v>27</v>
      </c>
      <c r="K992" s="257" t="s">
        <v>27</v>
      </c>
      <c r="L992" s="257" t="s">
        <v>27</v>
      </c>
      <c r="M992" s="257" t="s">
        <v>27</v>
      </c>
      <c r="N992" s="257" t="s">
        <v>27</v>
      </c>
      <c r="O992" s="257">
        <v>2.2813919999999999</v>
      </c>
      <c r="P992" s="257">
        <v>0.33384999999999998</v>
      </c>
      <c r="Q992" s="257" t="s">
        <v>27</v>
      </c>
      <c r="R992" s="257" t="s">
        <v>27</v>
      </c>
      <c r="S992" s="257" t="s">
        <v>27</v>
      </c>
      <c r="T992" s="257" t="s">
        <v>27</v>
      </c>
      <c r="X992" s="257">
        <v>99.53719199999999</v>
      </c>
      <c r="Z992" s="253" t="s">
        <v>85</v>
      </c>
      <c r="AB992" s="522"/>
      <c r="AC992" s="257">
        <v>47.982176478159438</v>
      </c>
      <c r="AD992" s="257">
        <v>50.049328975600446</v>
      </c>
      <c r="AE992" s="257" t="s">
        <v>27</v>
      </c>
      <c r="AF992" s="257" t="s">
        <v>27</v>
      </c>
      <c r="AG992" s="257" t="s">
        <v>27</v>
      </c>
      <c r="AH992" s="257" t="s">
        <v>27</v>
      </c>
      <c r="AI992" s="257" t="s">
        <v>27</v>
      </c>
      <c r="AJ992" s="257">
        <v>1.7180971028358676</v>
      </c>
      <c r="AK992" s="257">
        <v>0.2503974434042619</v>
      </c>
      <c r="AL992" s="257" t="s">
        <v>27</v>
      </c>
      <c r="AM992" s="257" t="s">
        <v>27</v>
      </c>
      <c r="AN992" s="257" t="s">
        <v>27</v>
      </c>
      <c r="AO992" s="257" t="s">
        <v>27</v>
      </c>
      <c r="AR992" s="257">
        <v>100.00000000000001</v>
      </c>
      <c r="AS992" s="257"/>
      <c r="AT992" s="18" t="s">
        <v>131</v>
      </c>
      <c r="AU992" s="62" t="str">
        <f>Z992</f>
        <v>po</v>
      </c>
      <c r="AV992" s="258">
        <v>0.95869769805607652</v>
      </c>
      <c r="AW992" s="86">
        <f t="shared" ref="AW992:AW993" si="103">SUM(AC992,AJ992,AK992,AL992,AO992,AG992)/AD992</f>
        <v>0.99802878573558951</v>
      </c>
      <c r="AX992" s="258"/>
      <c r="AY992" s="21" t="s">
        <v>509</v>
      </c>
    </row>
    <row r="993" spans="1:51" s="241" customFormat="1" x14ac:dyDescent="0.2">
      <c r="A993" s="24" t="s">
        <v>444</v>
      </c>
      <c r="B993" s="273" t="s">
        <v>605</v>
      </c>
      <c r="C993" s="264" t="s">
        <v>162</v>
      </c>
      <c r="D993" s="264" t="s">
        <v>247</v>
      </c>
      <c r="E993" s="264" t="s">
        <v>108</v>
      </c>
      <c r="F993" s="264" t="s">
        <v>159</v>
      </c>
      <c r="G993" s="264">
        <v>12</v>
      </c>
      <c r="H993" s="266">
        <v>49.844079999999998</v>
      </c>
      <c r="I993" s="267">
        <v>34.462919999999997</v>
      </c>
      <c r="J993" s="238" t="s">
        <v>27</v>
      </c>
      <c r="K993" s="238" t="s">
        <v>27</v>
      </c>
      <c r="L993" s="238" t="s">
        <v>27</v>
      </c>
      <c r="M993" s="238" t="s">
        <v>27</v>
      </c>
      <c r="N993" s="238" t="s">
        <v>27</v>
      </c>
      <c r="O993" s="238">
        <v>15.65854</v>
      </c>
      <c r="P993" s="238">
        <v>0.45293099999999997</v>
      </c>
      <c r="Q993" s="238" t="s">
        <v>27</v>
      </c>
      <c r="R993" s="238" t="s">
        <v>27</v>
      </c>
      <c r="S993" s="238" t="s">
        <v>27</v>
      </c>
      <c r="T993" s="238" t="s">
        <v>27</v>
      </c>
      <c r="X993" s="238">
        <v>100.418471</v>
      </c>
      <c r="Z993" s="253" t="s">
        <v>85</v>
      </c>
      <c r="AB993" s="521"/>
      <c r="AC993" s="238">
        <v>39.810165782374959</v>
      </c>
      <c r="AD993" s="238">
        <v>47.947591588399753</v>
      </c>
      <c r="AE993" s="238" t="s">
        <v>27</v>
      </c>
      <c r="AF993" s="238" t="s">
        <v>27</v>
      </c>
      <c r="AG993" s="238" t="s">
        <v>27</v>
      </c>
      <c r="AH993" s="238" t="s">
        <v>27</v>
      </c>
      <c r="AI993" s="238" t="s">
        <v>27</v>
      </c>
      <c r="AJ993" s="238">
        <v>11.899444696949022</v>
      </c>
      <c r="AK993" s="238">
        <v>0.34279793227626543</v>
      </c>
      <c r="AL993" s="238" t="s">
        <v>27</v>
      </c>
      <c r="AM993" s="238" t="s">
        <v>27</v>
      </c>
      <c r="AN993" s="238" t="s">
        <v>27</v>
      </c>
      <c r="AO993" s="238" t="s">
        <v>27</v>
      </c>
      <c r="AR993" s="238">
        <v>100</v>
      </c>
      <c r="AS993" s="238"/>
      <c r="AT993" s="18" t="s">
        <v>131</v>
      </c>
      <c r="AU993" s="62" t="str">
        <f>Z993</f>
        <v>po</v>
      </c>
      <c r="AV993" s="263">
        <v>0.83028499375152076</v>
      </c>
      <c r="AW993" s="86">
        <f t="shared" si="103"/>
        <v>1.0856104902710817</v>
      </c>
      <c r="AX993" s="258"/>
      <c r="AY993" s="26">
        <f>COUNT(AV946,AV992:AV993)</f>
        <v>3</v>
      </c>
    </row>
    <row r="994" spans="1:51" s="241" customFormat="1" x14ac:dyDescent="0.2">
      <c r="A994" s="264"/>
      <c r="B994" s="264"/>
      <c r="C994" s="264"/>
      <c r="D994" s="264"/>
      <c r="E994" s="264"/>
      <c r="F994" s="264"/>
      <c r="G994" s="264"/>
      <c r="H994" s="266"/>
      <c r="I994" s="267"/>
      <c r="J994" s="238"/>
      <c r="K994" s="238"/>
      <c r="L994" s="238"/>
      <c r="M994" s="238"/>
      <c r="N994" s="238"/>
      <c r="O994" s="238"/>
      <c r="P994" s="238"/>
      <c r="Q994" s="238"/>
      <c r="R994" s="238"/>
      <c r="S994" s="238"/>
      <c r="T994" s="238"/>
      <c r="X994" s="238"/>
      <c r="Z994" s="238"/>
      <c r="AB994" s="521"/>
      <c r="AC994" s="238"/>
      <c r="AD994" s="238"/>
      <c r="AE994" s="238"/>
      <c r="AF994" s="238"/>
      <c r="AG994" s="238"/>
      <c r="AH994" s="238"/>
      <c r="AI994" s="238"/>
      <c r="AJ994" s="238"/>
      <c r="AK994" s="238"/>
      <c r="AL994" s="238"/>
      <c r="AM994" s="238"/>
      <c r="AN994" s="238"/>
      <c r="AO994" s="238"/>
      <c r="AR994" s="238"/>
      <c r="AS994" s="238"/>
      <c r="AT994" s="253"/>
      <c r="AU994" s="238"/>
      <c r="AV994" s="263"/>
      <c r="AW994" s="263"/>
      <c r="AX994" s="263"/>
      <c r="AY994" s="263"/>
    </row>
    <row r="995" spans="1:51" s="241" customFormat="1" x14ac:dyDescent="0.2">
      <c r="A995" s="24" t="s">
        <v>444</v>
      </c>
      <c r="B995" s="273" t="s">
        <v>605</v>
      </c>
      <c r="C995" s="240" t="s">
        <v>162</v>
      </c>
      <c r="D995" s="240" t="s">
        <v>247</v>
      </c>
      <c r="E995" s="240" t="s">
        <v>108</v>
      </c>
      <c r="F995" s="240" t="s">
        <v>152</v>
      </c>
      <c r="G995" s="240">
        <v>10</v>
      </c>
      <c r="H995" s="236">
        <v>63.353369999999998</v>
      </c>
      <c r="I995" s="237">
        <v>36.55941</v>
      </c>
      <c r="J995" s="239">
        <v>3.0491000000000001E-2</v>
      </c>
      <c r="K995" s="239" t="s">
        <v>27</v>
      </c>
      <c r="L995" s="239" t="s">
        <v>27</v>
      </c>
      <c r="M995" s="239" t="s">
        <v>27</v>
      </c>
      <c r="N995" s="239" t="s">
        <v>27</v>
      </c>
      <c r="O995" s="239">
        <v>0.15491099999999999</v>
      </c>
      <c r="P995" s="239" t="s">
        <v>27</v>
      </c>
      <c r="Q995" s="239" t="s">
        <v>27</v>
      </c>
      <c r="R995" s="239" t="s">
        <v>27</v>
      </c>
      <c r="S995" s="239" t="s">
        <v>27</v>
      </c>
      <c r="T995" s="239" t="s">
        <v>27</v>
      </c>
      <c r="X995" s="239">
        <v>100.09818199999999</v>
      </c>
      <c r="Z995" s="253" t="s">
        <v>85</v>
      </c>
      <c r="AB995" s="521"/>
      <c r="AC995" s="239">
        <v>49.788158494413814</v>
      </c>
      <c r="AD995" s="239">
        <v>50.048359202344663</v>
      </c>
      <c r="AE995" s="239">
        <v>4.764895063840454E-2</v>
      </c>
      <c r="AF995" s="239" t="s">
        <v>27</v>
      </c>
      <c r="AG995" s="239" t="s">
        <v>27</v>
      </c>
      <c r="AH995" s="239" t="s">
        <v>27</v>
      </c>
      <c r="AI995" s="239" t="s">
        <v>27</v>
      </c>
      <c r="AJ995" s="239">
        <v>0.11583335260312226</v>
      </c>
      <c r="AK995" s="239" t="s">
        <v>27</v>
      </c>
      <c r="AL995" s="239" t="s">
        <v>27</v>
      </c>
      <c r="AM995" s="239" t="s">
        <v>27</v>
      </c>
      <c r="AN995" s="239" t="s">
        <v>27</v>
      </c>
      <c r="AO995" s="239" t="s">
        <v>27</v>
      </c>
      <c r="AR995" s="239">
        <v>100</v>
      </c>
      <c r="AS995" s="239"/>
      <c r="AT995" s="53" t="s">
        <v>134</v>
      </c>
      <c r="AU995" s="53" t="str">
        <f t="shared" ref="AU995:AU1013" si="104">Z995</f>
        <v>po</v>
      </c>
      <c r="AV995" s="234">
        <v>0.9948010142174919</v>
      </c>
      <c r="AW995" s="86">
        <f t="shared" ref="AW995:AW1013" si="105">SUM(AC995,AJ995,AK995,AL995,AO995,AG995)/AD995</f>
        <v>0.99711544279116027</v>
      </c>
      <c r="AX995" s="274"/>
      <c r="AY995" s="263"/>
    </row>
    <row r="996" spans="1:51" s="244" customFormat="1" x14ac:dyDescent="0.2">
      <c r="A996" s="24" t="s">
        <v>444</v>
      </c>
      <c r="B996" s="273" t="s">
        <v>605</v>
      </c>
      <c r="C996" s="243" t="s">
        <v>162</v>
      </c>
      <c r="D996" s="240" t="s">
        <v>247</v>
      </c>
      <c r="E996" s="245" t="s">
        <v>71</v>
      </c>
      <c r="F996" s="245" t="s">
        <v>152</v>
      </c>
      <c r="G996" s="245">
        <v>36</v>
      </c>
      <c r="H996" s="246">
        <v>63.291370000000001</v>
      </c>
      <c r="I996" s="247">
        <v>36.724580000000003</v>
      </c>
      <c r="J996" s="243">
        <v>8.9306999999999997E-2</v>
      </c>
      <c r="K996" s="243" t="s">
        <v>27</v>
      </c>
      <c r="L996" s="243" t="s">
        <v>27</v>
      </c>
      <c r="M996" s="243" t="s">
        <v>27</v>
      </c>
      <c r="N996" s="243" t="s">
        <v>27</v>
      </c>
      <c r="O996" s="243">
        <v>0.120293</v>
      </c>
      <c r="P996" s="243" t="s">
        <v>27</v>
      </c>
      <c r="Q996" s="243">
        <v>4.7815999999999997E-2</v>
      </c>
      <c r="R996" s="243" t="s">
        <v>27</v>
      </c>
      <c r="S996" s="243" t="s">
        <v>27</v>
      </c>
      <c r="T996" s="243" t="s">
        <v>27</v>
      </c>
      <c r="X996" s="243">
        <v>100.27336600000001</v>
      </c>
      <c r="Z996" s="253" t="s">
        <v>85</v>
      </c>
      <c r="AB996" s="519"/>
      <c r="AC996" s="243">
        <v>49.598685999059981</v>
      </c>
      <c r="AD996" s="243">
        <v>50.132208358586425</v>
      </c>
      <c r="AE996" s="243">
        <v>0.1391670772042447</v>
      </c>
      <c r="AF996" s="243" t="s">
        <v>27</v>
      </c>
      <c r="AG996" s="243" t="s">
        <v>27</v>
      </c>
      <c r="AH996" s="243" t="s">
        <v>27</v>
      </c>
      <c r="AI996" s="243" t="s">
        <v>27</v>
      </c>
      <c r="AJ996" s="243">
        <v>8.9693517833933117E-2</v>
      </c>
      <c r="AK996" s="243" t="s">
        <v>27</v>
      </c>
      <c r="AL996" s="243">
        <v>4.0245047315398914E-2</v>
      </c>
      <c r="AM996" s="243" t="s">
        <v>27</v>
      </c>
      <c r="AN996" s="243" t="s">
        <v>27</v>
      </c>
      <c r="AO996" s="243" t="s">
        <v>27</v>
      </c>
      <c r="AR996" s="243">
        <v>99.999999999999986</v>
      </c>
      <c r="AS996" s="243"/>
      <c r="AT996" s="53" t="s">
        <v>134</v>
      </c>
      <c r="AU996" s="53" t="str">
        <f t="shared" si="104"/>
        <v>po</v>
      </c>
      <c r="AV996" s="234">
        <v>0.98935769284867214</v>
      </c>
      <c r="AW996" s="86">
        <f t="shared" si="105"/>
        <v>0.99194961068759735</v>
      </c>
      <c r="AX996" s="274"/>
      <c r="AY996" s="263"/>
    </row>
    <row r="997" spans="1:51" s="241" customFormat="1" x14ac:dyDescent="0.2">
      <c r="A997" s="24" t="s">
        <v>444</v>
      </c>
      <c r="B997" s="273" t="s">
        <v>605</v>
      </c>
      <c r="C997" s="240" t="s">
        <v>162</v>
      </c>
      <c r="D997" s="240" t="s">
        <v>247</v>
      </c>
      <c r="E997" s="240" t="s">
        <v>71</v>
      </c>
      <c r="F997" s="240" t="s">
        <v>159</v>
      </c>
      <c r="G997" s="240">
        <v>7</v>
      </c>
      <c r="H997" s="236">
        <v>63.609490000000001</v>
      </c>
      <c r="I997" s="237">
        <v>36.731110000000001</v>
      </c>
      <c r="J997" s="239">
        <v>1.6791E-2</v>
      </c>
      <c r="K997" s="239" t="s">
        <v>27</v>
      </c>
      <c r="L997" s="239" t="s">
        <v>27</v>
      </c>
      <c r="M997" s="239" t="s">
        <v>27</v>
      </c>
      <c r="N997" s="239" t="s">
        <v>27</v>
      </c>
      <c r="O997" s="239">
        <v>0.26752100000000001</v>
      </c>
      <c r="P997" s="239" t="s">
        <v>27</v>
      </c>
      <c r="Q997" s="239" t="s">
        <v>27</v>
      </c>
      <c r="R997" s="239" t="s">
        <v>27</v>
      </c>
      <c r="S997" s="239" t="s">
        <v>27</v>
      </c>
      <c r="T997" s="239" t="s">
        <v>27</v>
      </c>
      <c r="X997" s="239">
        <v>100.62491199999999</v>
      </c>
      <c r="Z997" s="253" t="s">
        <v>85</v>
      </c>
      <c r="AB997" s="521"/>
      <c r="AC997" s="239">
        <v>49.741168083133282</v>
      </c>
      <c r="AD997" s="239">
        <v>50.03367954378993</v>
      </c>
      <c r="AE997" s="239">
        <v>2.6109343903908303E-2</v>
      </c>
      <c r="AF997" s="239" t="s">
        <v>27</v>
      </c>
      <c r="AG997" s="239" t="s">
        <v>27</v>
      </c>
      <c r="AH997" s="239" t="s">
        <v>27</v>
      </c>
      <c r="AI997" s="239" t="s">
        <v>27</v>
      </c>
      <c r="AJ997" s="239">
        <v>0.19904302917287553</v>
      </c>
      <c r="AK997" s="239" t="s">
        <v>27</v>
      </c>
      <c r="AL997" s="239" t="s">
        <v>27</v>
      </c>
      <c r="AM997" s="239" t="s">
        <v>27</v>
      </c>
      <c r="AN997" s="239" t="s">
        <v>27</v>
      </c>
      <c r="AO997" s="239" t="s">
        <v>27</v>
      </c>
      <c r="AR997" s="239">
        <v>100</v>
      </c>
      <c r="AS997" s="239"/>
      <c r="AT997" s="53" t="s">
        <v>134</v>
      </c>
      <c r="AU997" s="53" t="str">
        <f t="shared" si="104"/>
        <v>po</v>
      </c>
      <c r="AV997" s="234">
        <v>0.99415370879527976</v>
      </c>
      <c r="AW997" s="86">
        <f t="shared" si="105"/>
        <v>0.99813188971236932</v>
      </c>
      <c r="AX997" s="274"/>
      <c r="AY997" s="263"/>
    </row>
    <row r="998" spans="1:51" s="241" customFormat="1" x14ac:dyDescent="0.2">
      <c r="A998" s="24" t="s">
        <v>444</v>
      </c>
      <c r="B998" s="273" t="s">
        <v>605</v>
      </c>
      <c r="C998" s="240" t="s">
        <v>162</v>
      </c>
      <c r="D998" s="240" t="s">
        <v>247</v>
      </c>
      <c r="E998" s="240" t="s">
        <v>108</v>
      </c>
      <c r="F998" s="240" t="s">
        <v>159</v>
      </c>
      <c r="G998" s="240">
        <v>13</v>
      </c>
      <c r="H998" s="236">
        <v>63.758609999999997</v>
      </c>
      <c r="I998" s="237">
        <v>36.824539999999999</v>
      </c>
      <c r="J998" s="239">
        <v>1.7852E-2</v>
      </c>
      <c r="K998" s="239" t="s">
        <v>27</v>
      </c>
      <c r="L998" s="239" t="s">
        <v>27</v>
      </c>
      <c r="M998" s="239" t="s">
        <v>27</v>
      </c>
      <c r="N998" s="239" t="s">
        <v>27</v>
      </c>
      <c r="O998" s="239" t="s">
        <v>27</v>
      </c>
      <c r="P998" s="239" t="s">
        <v>27</v>
      </c>
      <c r="Q998" s="239" t="s">
        <v>27</v>
      </c>
      <c r="R998" s="239" t="s">
        <v>27</v>
      </c>
      <c r="S998" s="239" t="s">
        <v>27</v>
      </c>
      <c r="T998" s="239" t="s">
        <v>27</v>
      </c>
      <c r="X998" s="239">
        <v>100.60100199999999</v>
      </c>
      <c r="Z998" s="253" t="s">
        <v>85</v>
      </c>
      <c r="AB998" s="521"/>
      <c r="AC998" s="239">
        <v>49.83461243964063</v>
      </c>
      <c r="AD998" s="239">
        <v>50.137641300219371</v>
      </c>
      <c r="AE998" s="239">
        <v>2.7746260140006335E-2</v>
      </c>
      <c r="AF998" s="239" t="s">
        <v>27</v>
      </c>
      <c r="AG998" s="239" t="s">
        <v>27</v>
      </c>
      <c r="AH998" s="239" t="s">
        <v>27</v>
      </c>
      <c r="AI998" s="239" t="s">
        <v>27</v>
      </c>
      <c r="AJ998" s="239" t="s">
        <v>27</v>
      </c>
      <c r="AK998" s="239" t="s">
        <v>27</v>
      </c>
      <c r="AL998" s="239" t="s">
        <v>27</v>
      </c>
      <c r="AM998" s="239" t="s">
        <v>27</v>
      </c>
      <c r="AN998" s="239" t="s">
        <v>27</v>
      </c>
      <c r="AO998" s="239" t="s">
        <v>27</v>
      </c>
      <c r="AR998" s="239">
        <v>100.00000000000001</v>
      </c>
      <c r="AS998" s="239"/>
      <c r="AT998" s="53" t="s">
        <v>134</v>
      </c>
      <c r="AU998" s="53" t="str">
        <f t="shared" si="104"/>
        <v>po</v>
      </c>
      <c r="AV998" s="234">
        <v>0.99395606070169451</v>
      </c>
      <c r="AW998" s="86">
        <f t="shared" si="105"/>
        <v>0.99395606070169451</v>
      </c>
      <c r="AX998" s="274"/>
      <c r="AY998" s="263"/>
    </row>
    <row r="999" spans="1:51" s="241" customFormat="1" x14ac:dyDescent="0.2">
      <c r="A999" s="24" t="s">
        <v>444</v>
      </c>
      <c r="B999" s="273" t="s">
        <v>605</v>
      </c>
      <c r="C999" s="240" t="s">
        <v>162</v>
      </c>
      <c r="D999" s="240" t="s">
        <v>247</v>
      </c>
      <c r="E999" s="240" t="s">
        <v>249</v>
      </c>
      <c r="F999" s="240" t="s">
        <v>249</v>
      </c>
      <c r="G999" s="240">
        <v>28</v>
      </c>
      <c r="H999" s="236">
        <v>63.586939999999998</v>
      </c>
      <c r="I999" s="237">
        <v>36.735149999999997</v>
      </c>
      <c r="J999" s="239" t="s">
        <v>27</v>
      </c>
      <c r="K999" s="239" t="s">
        <v>27</v>
      </c>
      <c r="L999" s="239" t="s">
        <v>27</v>
      </c>
      <c r="M999" s="239" t="s">
        <v>27</v>
      </c>
      <c r="N999" s="239" t="s">
        <v>27</v>
      </c>
      <c r="O999" s="239" t="s">
        <v>27</v>
      </c>
      <c r="P999" s="239" t="s">
        <v>27</v>
      </c>
      <c r="Q999" s="239" t="s">
        <v>27</v>
      </c>
      <c r="R999" s="239" t="s">
        <v>27</v>
      </c>
      <c r="S999" s="239" t="s">
        <v>27</v>
      </c>
      <c r="T999" s="239" t="s">
        <v>27</v>
      </c>
      <c r="X999" s="239">
        <v>100.32209</v>
      </c>
      <c r="Z999" s="253" t="s">
        <v>85</v>
      </c>
      <c r="AB999" s="521"/>
      <c r="AC999" s="239">
        <v>49.841800532175824</v>
      </c>
      <c r="AD999" s="239">
        <v>50.158199467824197</v>
      </c>
      <c r="AE999" s="239" t="s">
        <v>27</v>
      </c>
      <c r="AF999" s="239" t="s">
        <v>27</v>
      </c>
      <c r="AG999" s="239" t="s">
        <v>27</v>
      </c>
      <c r="AH999" s="239" t="s">
        <v>27</v>
      </c>
      <c r="AI999" s="239" t="s">
        <v>27</v>
      </c>
      <c r="AJ999" s="239" t="s">
        <v>27</v>
      </c>
      <c r="AK999" s="239" t="s">
        <v>27</v>
      </c>
      <c r="AL999" s="239" t="s">
        <v>27</v>
      </c>
      <c r="AM999" s="239" t="s">
        <v>27</v>
      </c>
      <c r="AN999" s="239" t="s">
        <v>27</v>
      </c>
      <c r="AO999" s="239" t="s">
        <v>27</v>
      </c>
      <c r="AR999" s="239">
        <v>100.00000000000003</v>
      </c>
      <c r="AS999" s="239"/>
      <c r="AT999" s="53" t="s">
        <v>134</v>
      </c>
      <c r="AU999" s="53" t="str">
        <f t="shared" si="104"/>
        <v>po</v>
      </c>
      <c r="AV999" s="234">
        <v>0.99369197979581902</v>
      </c>
      <c r="AW999" s="86">
        <f t="shared" si="105"/>
        <v>0.99369197979581902</v>
      </c>
      <c r="AX999" s="274"/>
      <c r="AY999" s="263"/>
    </row>
    <row r="1000" spans="1:51" s="241" customFormat="1" x14ac:dyDescent="0.2">
      <c r="A1000" s="24" t="s">
        <v>444</v>
      </c>
      <c r="B1000" s="273" t="s">
        <v>605</v>
      </c>
      <c r="C1000" s="240" t="s">
        <v>162</v>
      </c>
      <c r="D1000" s="240" t="s">
        <v>247</v>
      </c>
      <c r="E1000" s="240" t="s">
        <v>250</v>
      </c>
      <c r="F1000" s="240" t="s">
        <v>250</v>
      </c>
      <c r="G1000" s="240">
        <v>34</v>
      </c>
      <c r="H1000" s="236">
        <v>63.406820000000003</v>
      </c>
      <c r="I1000" s="237">
        <v>36.645600000000002</v>
      </c>
      <c r="J1000" s="239">
        <v>4.1520000000000001E-2</v>
      </c>
      <c r="K1000" s="239" t="s">
        <v>27</v>
      </c>
      <c r="L1000" s="239" t="s">
        <v>27</v>
      </c>
      <c r="M1000" s="239" t="s">
        <v>27</v>
      </c>
      <c r="N1000" s="239" t="s">
        <v>27</v>
      </c>
      <c r="O1000" s="239" t="s">
        <v>27</v>
      </c>
      <c r="P1000" s="239" t="s">
        <v>27</v>
      </c>
      <c r="Q1000" s="239" t="s">
        <v>27</v>
      </c>
      <c r="R1000" s="239" t="s">
        <v>27</v>
      </c>
      <c r="S1000" s="239" t="s">
        <v>27</v>
      </c>
      <c r="T1000" s="239" t="s">
        <v>27</v>
      </c>
      <c r="X1000" s="239">
        <v>100.09394000000002</v>
      </c>
      <c r="Z1000" s="253" t="s">
        <v>85</v>
      </c>
      <c r="AB1000" s="521"/>
      <c r="AC1000" s="239">
        <v>49.799587919515872</v>
      </c>
      <c r="AD1000" s="239">
        <v>50.135567684087135</v>
      </c>
      <c r="AE1000" s="239">
        <v>6.4844396397005538E-2</v>
      </c>
      <c r="AF1000" s="239" t="s">
        <v>27</v>
      </c>
      <c r="AG1000" s="239" t="s">
        <v>27</v>
      </c>
      <c r="AH1000" s="239" t="s">
        <v>27</v>
      </c>
      <c r="AI1000" s="239" t="s">
        <v>27</v>
      </c>
      <c r="AJ1000" s="239" t="s">
        <v>27</v>
      </c>
      <c r="AK1000" s="239" t="s">
        <v>27</v>
      </c>
      <c r="AL1000" s="239" t="s">
        <v>27</v>
      </c>
      <c r="AM1000" s="239" t="s">
        <v>27</v>
      </c>
      <c r="AN1000" s="239" t="s">
        <v>27</v>
      </c>
      <c r="AO1000" s="239" t="s">
        <v>27</v>
      </c>
      <c r="AR1000" s="239">
        <v>100.00000000000001</v>
      </c>
      <c r="AS1000" s="239"/>
      <c r="AT1000" s="53" t="s">
        <v>134</v>
      </c>
      <c r="AU1000" s="53" t="str">
        <f t="shared" si="104"/>
        <v>po</v>
      </c>
      <c r="AV1000" s="234">
        <v>0.99329857464288962</v>
      </c>
      <c r="AW1000" s="86">
        <f t="shared" si="105"/>
        <v>0.99329857464288962</v>
      </c>
      <c r="AX1000" s="274"/>
      <c r="AY1000" s="263"/>
    </row>
    <row r="1001" spans="1:51" s="241" customFormat="1" x14ac:dyDescent="0.2">
      <c r="A1001" s="24" t="s">
        <v>444</v>
      </c>
      <c r="B1001" s="273" t="s">
        <v>605</v>
      </c>
      <c r="C1001" s="240" t="s">
        <v>162</v>
      </c>
      <c r="D1001" s="240" t="s">
        <v>247</v>
      </c>
      <c r="E1001" s="240" t="s">
        <v>249</v>
      </c>
      <c r="F1001" s="240" t="s">
        <v>249</v>
      </c>
      <c r="G1001" s="240">
        <v>27</v>
      </c>
      <c r="H1001" s="236">
        <v>63.585560000000001</v>
      </c>
      <c r="I1001" s="237">
        <v>36.749000000000002</v>
      </c>
      <c r="J1001" s="239" t="s">
        <v>27</v>
      </c>
      <c r="K1001" s="239" t="s">
        <v>27</v>
      </c>
      <c r="L1001" s="239" t="s">
        <v>27</v>
      </c>
      <c r="M1001" s="239" t="s">
        <v>27</v>
      </c>
      <c r="N1001" s="239" t="s">
        <v>27</v>
      </c>
      <c r="O1001" s="239" t="s">
        <v>27</v>
      </c>
      <c r="P1001" s="239" t="s">
        <v>27</v>
      </c>
      <c r="Q1001" s="239" t="s">
        <v>27</v>
      </c>
      <c r="R1001" s="239" t="s">
        <v>27</v>
      </c>
      <c r="S1001" s="239" t="s">
        <v>27</v>
      </c>
      <c r="T1001" s="239" t="s">
        <v>27</v>
      </c>
      <c r="X1001" s="239">
        <v>100.33456000000001</v>
      </c>
      <c r="Z1001" s="253" t="s">
        <v>85</v>
      </c>
      <c r="AB1001" s="521"/>
      <c r="AC1001" s="239">
        <v>49.831834267207235</v>
      </c>
      <c r="AD1001" s="239">
        <v>50.168165732792772</v>
      </c>
      <c r="AE1001" s="239" t="s">
        <v>27</v>
      </c>
      <c r="AF1001" s="239" t="s">
        <v>27</v>
      </c>
      <c r="AG1001" s="239" t="s">
        <v>27</v>
      </c>
      <c r="AH1001" s="239" t="s">
        <v>27</v>
      </c>
      <c r="AI1001" s="239" t="s">
        <v>27</v>
      </c>
      <c r="AJ1001" s="239" t="s">
        <v>27</v>
      </c>
      <c r="AK1001" s="239" t="s">
        <v>27</v>
      </c>
      <c r="AL1001" s="239" t="s">
        <v>27</v>
      </c>
      <c r="AM1001" s="239" t="s">
        <v>27</v>
      </c>
      <c r="AN1001" s="239" t="s">
        <v>27</v>
      </c>
      <c r="AO1001" s="239" t="s">
        <v>27</v>
      </c>
      <c r="AR1001" s="239">
        <v>100</v>
      </c>
      <c r="AS1001" s="239"/>
      <c r="AT1001" s="53" t="s">
        <v>134</v>
      </c>
      <c r="AU1001" s="53" t="str">
        <f t="shared" si="104"/>
        <v>po</v>
      </c>
      <c r="AV1001" s="234">
        <v>0.99329591862343714</v>
      </c>
      <c r="AW1001" s="86">
        <f t="shared" si="105"/>
        <v>0.99329591862343714</v>
      </c>
      <c r="AX1001" s="274"/>
      <c r="AY1001" s="263"/>
    </row>
    <row r="1002" spans="1:51" s="241" customFormat="1" x14ac:dyDescent="0.2">
      <c r="A1002" s="24" t="s">
        <v>444</v>
      </c>
      <c r="B1002" s="273" t="s">
        <v>605</v>
      </c>
      <c r="C1002" s="240" t="s">
        <v>162</v>
      </c>
      <c r="D1002" s="362" t="s">
        <v>247</v>
      </c>
      <c r="E1002" s="240" t="s">
        <v>250</v>
      </c>
      <c r="F1002" s="240" t="s">
        <v>250</v>
      </c>
      <c r="G1002" s="240">
        <v>32</v>
      </c>
      <c r="H1002" s="236">
        <v>63.677280000000003</v>
      </c>
      <c r="I1002" s="237">
        <v>36.818440000000002</v>
      </c>
      <c r="J1002" s="239">
        <v>9.3365000000000004E-2</v>
      </c>
      <c r="K1002" s="239" t="s">
        <v>27</v>
      </c>
      <c r="L1002" s="239" t="s">
        <v>27</v>
      </c>
      <c r="M1002" s="239" t="s">
        <v>27</v>
      </c>
      <c r="N1002" s="239" t="s">
        <v>27</v>
      </c>
      <c r="O1002" s="239" t="s">
        <v>27</v>
      </c>
      <c r="P1002" s="239" t="s">
        <v>27</v>
      </c>
      <c r="Q1002" s="239" t="s">
        <v>27</v>
      </c>
      <c r="R1002" s="239" t="s">
        <v>27</v>
      </c>
      <c r="S1002" s="239" t="s">
        <v>27</v>
      </c>
      <c r="T1002" s="239" t="s">
        <v>27</v>
      </c>
      <c r="X1002" s="239">
        <v>100.58908500000001</v>
      </c>
      <c r="Z1002" s="253" t="s">
        <v>85</v>
      </c>
      <c r="AB1002" s="521"/>
      <c r="AC1002" s="239">
        <v>49.748412628857366</v>
      </c>
      <c r="AD1002" s="239">
        <v>50.106541905621469</v>
      </c>
      <c r="AE1002" s="239">
        <v>0.14504546552115882</v>
      </c>
      <c r="AF1002" s="239" t="s">
        <v>27</v>
      </c>
      <c r="AG1002" s="239" t="s">
        <v>27</v>
      </c>
      <c r="AH1002" s="239" t="s">
        <v>27</v>
      </c>
      <c r="AI1002" s="239" t="s">
        <v>27</v>
      </c>
      <c r="AJ1002" s="239" t="s">
        <v>27</v>
      </c>
      <c r="AK1002" s="239" t="s">
        <v>27</v>
      </c>
      <c r="AL1002" s="239" t="s">
        <v>27</v>
      </c>
      <c r="AM1002" s="239" t="s">
        <v>27</v>
      </c>
      <c r="AN1002" s="239" t="s">
        <v>27</v>
      </c>
      <c r="AO1002" s="239" t="s">
        <v>27</v>
      </c>
      <c r="AR1002" s="239">
        <v>100</v>
      </c>
      <c r="AS1002" s="239"/>
      <c r="AT1002" s="53" t="s">
        <v>134</v>
      </c>
      <c r="AU1002" s="53" t="str">
        <f t="shared" si="104"/>
        <v>po</v>
      </c>
      <c r="AV1002" s="234">
        <v>0.99285264432259845</v>
      </c>
      <c r="AW1002" s="86">
        <f t="shared" si="105"/>
        <v>0.99285264432259845</v>
      </c>
      <c r="AX1002" s="274"/>
      <c r="AY1002" s="263"/>
    </row>
    <row r="1003" spans="1:51" s="241" customFormat="1" x14ac:dyDescent="0.2">
      <c r="A1003" s="24" t="s">
        <v>444</v>
      </c>
      <c r="B1003" s="273" t="s">
        <v>605</v>
      </c>
      <c r="C1003" s="240" t="s">
        <v>162</v>
      </c>
      <c r="D1003" s="240" t="s">
        <v>247</v>
      </c>
      <c r="E1003" s="240" t="s">
        <v>248</v>
      </c>
      <c r="F1003" s="240" t="s">
        <v>248</v>
      </c>
      <c r="G1003" s="240">
        <v>20</v>
      </c>
      <c r="H1003" s="236">
        <v>63.602310000000003</v>
      </c>
      <c r="I1003" s="237">
        <v>36.776490000000003</v>
      </c>
      <c r="J1003" s="239">
        <v>1.6424000000000001E-2</v>
      </c>
      <c r="K1003" s="239" t="s">
        <v>27</v>
      </c>
      <c r="L1003" s="239" t="s">
        <v>27</v>
      </c>
      <c r="M1003" s="239" t="s">
        <v>27</v>
      </c>
      <c r="N1003" s="239" t="s">
        <v>27</v>
      </c>
      <c r="O1003" s="239" t="s">
        <v>27</v>
      </c>
      <c r="P1003" s="239" t="s">
        <v>27</v>
      </c>
      <c r="Q1003" s="239" t="s">
        <v>27</v>
      </c>
      <c r="R1003" s="239" t="s">
        <v>27</v>
      </c>
      <c r="S1003" s="239" t="s">
        <v>27</v>
      </c>
      <c r="T1003" s="239" t="s">
        <v>27</v>
      </c>
      <c r="X1003" s="239">
        <v>100.39522400000001</v>
      </c>
      <c r="Z1003" s="253" t="s">
        <v>85</v>
      </c>
      <c r="AB1003" s="521"/>
      <c r="AC1003" s="239">
        <v>49.806983393863398</v>
      </c>
      <c r="AD1003" s="239">
        <v>50.167441254292079</v>
      </c>
      <c r="AE1003" s="239">
        <v>2.5575351844534622E-2</v>
      </c>
      <c r="AF1003" s="239" t="s">
        <v>27</v>
      </c>
      <c r="AG1003" s="239" t="s">
        <v>27</v>
      </c>
      <c r="AH1003" s="239" t="s">
        <v>27</v>
      </c>
      <c r="AI1003" s="239" t="s">
        <v>27</v>
      </c>
      <c r="AJ1003" s="239" t="s">
        <v>27</v>
      </c>
      <c r="AK1003" s="239" t="s">
        <v>27</v>
      </c>
      <c r="AL1003" s="239" t="s">
        <v>27</v>
      </c>
      <c r="AM1003" s="239" t="s">
        <v>27</v>
      </c>
      <c r="AN1003" s="239" t="s">
        <v>27</v>
      </c>
      <c r="AO1003" s="239" t="s">
        <v>27</v>
      </c>
      <c r="AR1003" s="239">
        <v>100.00000000000001</v>
      </c>
      <c r="AS1003" s="239"/>
      <c r="AT1003" s="53" t="s">
        <v>134</v>
      </c>
      <c r="AU1003" s="53" t="str">
        <f t="shared" si="104"/>
        <v>po</v>
      </c>
      <c r="AV1003" s="234">
        <v>0.99281490441974973</v>
      </c>
      <c r="AW1003" s="86">
        <f t="shared" si="105"/>
        <v>0.99281490441974973</v>
      </c>
      <c r="AX1003" s="274"/>
      <c r="AY1003" s="263"/>
    </row>
    <row r="1004" spans="1:51" s="241" customFormat="1" x14ac:dyDescent="0.2">
      <c r="A1004" s="24" t="s">
        <v>444</v>
      </c>
      <c r="B1004" s="273" t="s">
        <v>605</v>
      </c>
      <c r="C1004" s="240" t="s">
        <v>162</v>
      </c>
      <c r="D1004" s="240" t="s">
        <v>247</v>
      </c>
      <c r="E1004" s="240" t="s">
        <v>249</v>
      </c>
      <c r="F1004" s="240" t="s">
        <v>249</v>
      </c>
      <c r="G1004" s="240">
        <v>26</v>
      </c>
      <c r="H1004" s="236">
        <v>63.908679999999997</v>
      </c>
      <c r="I1004" s="237">
        <v>36.976509999999998</v>
      </c>
      <c r="J1004" s="239" t="s">
        <v>27</v>
      </c>
      <c r="K1004" s="239" t="s">
        <v>27</v>
      </c>
      <c r="L1004" s="239" t="s">
        <v>27</v>
      </c>
      <c r="M1004" s="239" t="s">
        <v>27</v>
      </c>
      <c r="N1004" s="239" t="s">
        <v>27</v>
      </c>
      <c r="O1004" s="239" t="s">
        <v>27</v>
      </c>
      <c r="P1004" s="239" t="s">
        <v>27</v>
      </c>
      <c r="Q1004" s="239" t="s">
        <v>27</v>
      </c>
      <c r="R1004" s="239" t="s">
        <v>27</v>
      </c>
      <c r="S1004" s="239" t="s">
        <v>27</v>
      </c>
      <c r="T1004" s="239" t="s">
        <v>27</v>
      </c>
      <c r="X1004" s="239">
        <v>100.88518999999999</v>
      </c>
      <c r="Z1004" s="253" t="s">
        <v>85</v>
      </c>
      <c r="AB1004" s="521"/>
      <c r="AC1004" s="239">
        <v>49.804258560555922</v>
      </c>
      <c r="AD1004" s="239">
        <v>50.195741439444078</v>
      </c>
      <c r="AE1004" s="239" t="s">
        <v>27</v>
      </c>
      <c r="AF1004" s="239" t="s">
        <v>27</v>
      </c>
      <c r="AG1004" s="239" t="s">
        <v>27</v>
      </c>
      <c r="AH1004" s="239" t="s">
        <v>27</v>
      </c>
      <c r="AI1004" s="239" t="s">
        <v>27</v>
      </c>
      <c r="AJ1004" s="239" t="s">
        <v>27</v>
      </c>
      <c r="AK1004" s="239" t="s">
        <v>27</v>
      </c>
      <c r="AL1004" s="239" t="s">
        <v>27</v>
      </c>
      <c r="AM1004" s="239" t="s">
        <v>27</v>
      </c>
      <c r="AN1004" s="239" t="s">
        <v>27</v>
      </c>
      <c r="AO1004" s="239" t="s">
        <v>27</v>
      </c>
      <c r="AR1004" s="239">
        <v>100</v>
      </c>
      <c r="AS1004" s="239"/>
      <c r="AT1004" s="53" t="s">
        <v>134</v>
      </c>
      <c r="AU1004" s="53" t="str">
        <f t="shared" si="104"/>
        <v>po</v>
      </c>
      <c r="AV1004" s="234">
        <v>0.99220087466263573</v>
      </c>
      <c r="AW1004" s="86">
        <f t="shared" si="105"/>
        <v>0.99220087466263573</v>
      </c>
      <c r="AX1004" s="274"/>
      <c r="AY1004" s="263"/>
    </row>
    <row r="1005" spans="1:51" s="241" customFormat="1" x14ac:dyDescent="0.2">
      <c r="A1005" s="24" t="s">
        <v>444</v>
      </c>
      <c r="B1005" s="273" t="s">
        <v>605</v>
      </c>
      <c r="C1005" s="240" t="s">
        <v>162</v>
      </c>
      <c r="D1005" s="240" t="s">
        <v>247</v>
      </c>
      <c r="E1005" s="240" t="s">
        <v>249</v>
      </c>
      <c r="F1005" s="240" t="s">
        <v>249</v>
      </c>
      <c r="G1005" s="240">
        <v>25</v>
      </c>
      <c r="H1005" s="236">
        <v>63.479089999999999</v>
      </c>
      <c r="I1005" s="237">
        <v>36.838569999999997</v>
      </c>
      <c r="J1005" s="239" t="s">
        <v>27</v>
      </c>
      <c r="K1005" s="239" t="s">
        <v>27</v>
      </c>
      <c r="L1005" s="239" t="s">
        <v>27</v>
      </c>
      <c r="M1005" s="239" t="s">
        <v>27</v>
      </c>
      <c r="N1005" s="239" t="s">
        <v>27</v>
      </c>
      <c r="O1005" s="239" t="s">
        <v>27</v>
      </c>
      <c r="P1005" s="239" t="s">
        <v>27</v>
      </c>
      <c r="Q1005" s="239" t="s">
        <v>27</v>
      </c>
      <c r="R1005" s="239" t="s">
        <v>27</v>
      </c>
      <c r="S1005" s="239" t="s">
        <v>27</v>
      </c>
      <c r="T1005" s="239" t="s">
        <v>27</v>
      </c>
      <c r="X1005" s="239">
        <v>100.31765999999999</v>
      </c>
      <c r="Z1005" s="253" t="s">
        <v>85</v>
      </c>
      <c r="AB1005" s="521"/>
      <c r="AC1005" s="239">
        <v>49.729080786044427</v>
      </c>
      <c r="AD1005" s="239">
        <v>50.27091921395558</v>
      </c>
      <c r="AE1005" s="239" t="s">
        <v>27</v>
      </c>
      <c r="AF1005" s="239" t="s">
        <v>27</v>
      </c>
      <c r="AG1005" s="239" t="s">
        <v>27</v>
      </c>
      <c r="AH1005" s="239" t="s">
        <v>27</v>
      </c>
      <c r="AI1005" s="239" t="s">
        <v>27</v>
      </c>
      <c r="AJ1005" s="239" t="s">
        <v>27</v>
      </c>
      <c r="AK1005" s="239" t="s">
        <v>27</v>
      </c>
      <c r="AL1005" s="239" t="s">
        <v>27</v>
      </c>
      <c r="AM1005" s="239" t="s">
        <v>27</v>
      </c>
      <c r="AN1005" s="239" t="s">
        <v>27</v>
      </c>
      <c r="AO1005" s="239" t="s">
        <v>27</v>
      </c>
      <c r="AR1005" s="239">
        <v>100</v>
      </c>
      <c r="AS1005" s="239"/>
      <c r="AT1005" s="53" t="s">
        <v>134</v>
      </c>
      <c r="AU1005" s="53" t="str">
        <f t="shared" si="104"/>
        <v>po</v>
      </c>
      <c r="AV1005" s="234">
        <v>0.98922163277729103</v>
      </c>
      <c r="AW1005" s="86">
        <f t="shared" si="105"/>
        <v>0.98922163277729103</v>
      </c>
      <c r="AX1005" s="274"/>
      <c r="AY1005" s="263"/>
    </row>
    <row r="1006" spans="1:51" s="268" customFormat="1" x14ac:dyDescent="0.2">
      <c r="A1006" s="24" t="s">
        <v>444</v>
      </c>
      <c r="B1006" s="273" t="s">
        <v>605</v>
      </c>
      <c r="C1006" s="240" t="s">
        <v>162</v>
      </c>
      <c r="D1006" s="240" t="s">
        <v>247</v>
      </c>
      <c r="E1006" s="240" t="s">
        <v>250</v>
      </c>
      <c r="F1006" s="240" t="s">
        <v>250</v>
      </c>
      <c r="G1006" s="240">
        <v>31</v>
      </c>
      <c r="H1006" s="236">
        <v>63.300899999999999</v>
      </c>
      <c r="I1006" s="237">
        <v>36.780340000000002</v>
      </c>
      <c r="J1006" s="239">
        <v>5.8328999999999999E-2</v>
      </c>
      <c r="K1006" s="239" t="s">
        <v>27</v>
      </c>
      <c r="L1006" s="239" t="s">
        <v>27</v>
      </c>
      <c r="M1006" s="239" t="s">
        <v>27</v>
      </c>
      <c r="N1006" s="239" t="s">
        <v>27</v>
      </c>
      <c r="O1006" s="239" t="s">
        <v>27</v>
      </c>
      <c r="P1006" s="239" t="s">
        <v>27</v>
      </c>
      <c r="Q1006" s="239" t="s">
        <v>27</v>
      </c>
      <c r="R1006" s="239" t="s">
        <v>27</v>
      </c>
      <c r="S1006" s="239" t="s">
        <v>27</v>
      </c>
      <c r="T1006" s="239" t="s">
        <v>27</v>
      </c>
      <c r="X1006" s="239">
        <v>100.13956900000001</v>
      </c>
      <c r="Z1006" s="253" t="s">
        <v>85</v>
      </c>
      <c r="AB1006" s="526"/>
      <c r="AC1006" s="239">
        <v>49.653139091866827</v>
      </c>
      <c r="AD1006" s="239">
        <v>50.255880750071668</v>
      </c>
      <c r="AE1006" s="239">
        <v>9.0980158061510025E-2</v>
      </c>
      <c r="AF1006" s="239" t="s">
        <v>27</v>
      </c>
      <c r="AG1006" s="239" t="s">
        <v>27</v>
      </c>
      <c r="AH1006" s="239" t="s">
        <v>27</v>
      </c>
      <c r="AI1006" s="239" t="s">
        <v>27</v>
      </c>
      <c r="AJ1006" s="239" t="s">
        <v>27</v>
      </c>
      <c r="AK1006" s="239" t="s">
        <v>27</v>
      </c>
      <c r="AL1006" s="239" t="s">
        <v>27</v>
      </c>
      <c r="AM1006" s="239" t="s">
        <v>27</v>
      </c>
      <c r="AN1006" s="239" t="s">
        <v>27</v>
      </c>
      <c r="AO1006" s="239" t="s">
        <v>27</v>
      </c>
      <c r="AR1006" s="239">
        <v>100</v>
      </c>
      <c r="AS1006" s="239"/>
      <c r="AT1006" s="53" t="s">
        <v>134</v>
      </c>
      <c r="AU1006" s="53" t="str">
        <f t="shared" si="104"/>
        <v>po</v>
      </c>
      <c r="AV1006" s="234">
        <v>0.98800654472255012</v>
      </c>
      <c r="AW1006" s="86">
        <f t="shared" si="105"/>
        <v>0.98800654472255012</v>
      </c>
      <c r="AX1006" s="274"/>
      <c r="AY1006" s="263"/>
    </row>
    <row r="1007" spans="1:51" s="241" customFormat="1" x14ac:dyDescent="0.2">
      <c r="A1007" s="24" t="s">
        <v>444</v>
      </c>
      <c r="B1007" s="273" t="s">
        <v>605</v>
      </c>
      <c r="C1007" s="240" t="s">
        <v>162</v>
      </c>
      <c r="D1007" s="240" t="s">
        <v>247</v>
      </c>
      <c r="E1007" s="240" t="s">
        <v>250</v>
      </c>
      <c r="F1007" s="240" t="s">
        <v>250</v>
      </c>
      <c r="G1007" s="240">
        <v>33</v>
      </c>
      <c r="H1007" s="236">
        <v>63.122669999999999</v>
      </c>
      <c r="I1007" s="237">
        <v>36.782789999999999</v>
      </c>
      <c r="J1007" s="239">
        <v>5.8672000000000002E-2</v>
      </c>
      <c r="K1007" s="239" t="s">
        <v>27</v>
      </c>
      <c r="L1007" s="239" t="s">
        <v>27</v>
      </c>
      <c r="M1007" s="239" t="s">
        <v>27</v>
      </c>
      <c r="N1007" s="239" t="s">
        <v>27</v>
      </c>
      <c r="O1007" s="239" t="s">
        <v>27</v>
      </c>
      <c r="P1007" s="239" t="s">
        <v>27</v>
      </c>
      <c r="Q1007" s="239" t="s">
        <v>27</v>
      </c>
      <c r="R1007" s="239" t="s">
        <v>27</v>
      </c>
      <c r="S1007" s="239" t="s">
        <v>27</v>
      </c>
      <c r="T1007" s="239" t="s">
        <v>27</v>
      </c>
      <c r="X1007" s="239">
        <v>99.964132000000006</v>
      </c>
      <c r="Z1007" s="253" t="s">
        <v>85</v>
      </c>
      <c r="AB1007" s="521"/>
      <c r="AC1007" s="239">
        <v>49.580726212445079</v>
      </c>
      <c r="AD1007" s="239">
        <v>50.327634069041039</v>
      </c>
      <c r="AE1007" s="239">
        <v>9.1639718513888441E-2</v>
      </c>
      <c r="AF1007" s="239" t="s">
        <v>27</v>
      </c>
      <c r="AG1007" s="239" t="s">
        <v>27</v>
      </c>
      <c r="AH1007" s="239" t="s">
        <v>27</v>
      </c>
      <c r="AI1007" s="239" t="s">
        <v>27</v>
      </c>
      <c r="AJ1007" s="239" t="s">
        <v>27</v>
      </c>
      <c r="AK1007" s="239" t="s">
        <v>27</v>
      </c>
      <c r="AL1007" s="239" t="s">
        <v>27</v>
      </c>
      <c r="AM1007" s="239" t="s">
        <v>27</v>
      </c>
      <c r="AN1007" s="239" t="s">
        <v>27</v>
      </c>
      <c r="AO1007" s="239" t="s">
        <v>27</v>
      </c>
      <c r="AR1007" s="239">
        <v>100.00000000000001</v>
      </c>
      <c r="AS1007" s="239"/>
      <c r="AT1007" s="53" t="s">
        <v>134</v>
      </c>
      <c r="AU1007" s="53" t="str">
        <f t="shared" si="104"/>
        <v>po</v>
      </c>
      <c r="AV1007" s="234">
        <v>0.98515909061865836</v>
      </c>
      <c r="AW1007" s="86">
        <f t="shared" si="105"/>
        <v>0.98515909061865836</v>
      </c>
      <c r="AX1007" s="274"/>
      <c r="AY1007" s="263"/>
    </row>
    <row r="1008" spans="1:51" s="241" customFormat="1" x14ac:dyDescent="0.2">
      <c r="A1008" s="24" t="s">
        <v>444</v>
      </c>
      <c r="B1008" s="273" t="s">
        <v>605</v>
      </c>
      <c r="C1008" s="240" t="s">
        <v>162</v>
      </c>
      <c r="D1008" s="240" t="s">
        <v>247</v>
      </c>
      <c r="E1008" s="240" t="s">
        <v>248</v>
      </c>
      <c r="F1008" s="240" t="s">
        <v>248</v>
      </c>
      <c r="G1008" s="240">
        <v>24</v>
      </c>
      <c r="H1008" s="236">
        <v>63.400089999999999</v>
      </c>
      <c r="I1008" s="237">
        <v>37.015410000000003</v>
      </c>
      <c r="J1008" s="239">
        <v>1.5661000000000001E-2</v>
      </c>
      <c r="K1008" s="239" t="s">
        <v>27</v>
      </c>
      <c r="L1008" s="239" t="s">
        <v>27</v>
      </c>
      <c r="M1008" s="239" t="s">
        <v>27</v>
      </c>
      <c r="N1008" s="239" t="s">
        <v>27</v>
      </c>
      <c r="O1008" s="239" t="s">
        <v>27</v>
      </c>
      <c r="P1008" s="239" t="s">
        <v>27</v>
      </c>
      <c r="Q1008" s="239" t="s">
        <v>27</v>
      </c>
      <c r="R1008" s="239" t="s">
        <v>27</v>
      </c>
      <c r="S1008" s="239" t="s">
        <v>27</v>
      </c>
      <c r="T1008" s="239" t="s">
        <v>27</v>
      </c>
      <c r="X1008" s="239">
        <v>100.431161</v>
      </c>
      <c r="Z1008" s="253" t="s">
        <v>85</v>
      </c>
      <c r="AB1008" s="521"/>
      <c r="AC1008" s="239">
        <v>49.566162530533859</v>
      </c>
      <c r="AD1008" s="239">
        <v>50.409490761712519</v>
      </c>
      <c r="AE1008" s="239">
        <v>2.4346707753625383E-2</v>
      </c>
      <c r="AF1008" s="239" t="s">
        <v>27</v>
      </c>
      <c r="AG1008" s="239" t="s">
        <v>27</v>
      </c>
      <c r="AH1008" s="239" t="s">
        <v>27</v>
      </c>
      <c r="AI1008" s="239" t="s">
        <v>27</v>
      </c>
      <c r="AJ1008" s="239" t="s">
        <v>27</v>
      </c>
      <c r="AK1008" s="239" t="s">
        <v>27</v>
      </c>
      <c r="AL1008" s="239" t="s">
        <v>27</v>
      </c>
      <c r="AM1008" s="239" t="s">
        <v>27</v>
      </c>
      <c r="AN1008" s="239" t="s">
        <v>27</v>
      </c>
      <c r="AO1008" s="239" t="s">
        <v>27</v>
      </c>
      <c r="AR1008" s="239">
        <v>100</v>
      </c>
      <c r="AS1008" s="239"/>
      <c r="AT1008" s="53" t="s">
        <v>134</v>
      </c>
      <c r="AU1008" s="53" t="str">
        <f t="shared" si="104"/>
        <v>po</v>
      </c>
      <c r="AV1008" s="234">
        <v>0.98327044732181279</v>
      </c>
      <c r="AW1008" s="86">
        <f t="shared" si="105"/>
        <v>0.98327044732181279</v>
      </c>
      <c r="AX1008" s="274"/>
      <c r="AY1008" s="263"/>
    </row>
    <row r="1009" spans="1:51" s="241" customFormat="1" x14ac:dyDescent="0.2">
      <c r="A1009" s="24" t="s">
        <v>444</v>
      </c>
      <c r="B1009" s="273" t="s">
        <v>605</v>
      </c>
      <c r="C1009" s="240" t="s">
        <v>162</v>
      </c>
      <c r="D1009" s="240" t="s">
        <v>247</v>
      </c>
      <c r="E1009" s="240" t="s">
        <v>250</v>
      </c>
      <c r="F1009" s="240" t="s">
        <v>250</v>
      </c>
      <c r="G1009" s="240">
        <v>30</v>
      </c>
      <c r="H1009" s="236">
        <v>63.185310000000001</v>
      </c>
      <c r="I1009" s="237">
        <v>36.890940000000001</v>
      </c>
      <c r="J1009" s="239">
        <v>3.0256000000000002E-2</v>
      </c>
      <c r="K1009" s="239" t="s">
        <v>27</v>
      </c>
      <c r="L1009" s="239" t="s">
        <v>27</v>
      </c>
      <c r="M1009" s="239" t="s">
        <v>27</v>
      </c>
      <c r="N1009" s="239" t="s">
        <v>27</v>
      </c>
      <c r="O1009" s="239" t="s">
        <v>27</v>
      </c>
      <c r="P1009" s="239" t="s">
        <v>27</v>
      </c>
      <c r="Q1009" s="239" t="s">
        <v>27</v>
      </c>
      <c r="R1009" s="239" t="s">
        <v>27</v>
      </c>
      <c r="S1009" s="239" t="s">
        <v>27</v>
      </c>
      <c r="T1009" s="239" t="s">
        <v>27</v>
      </c>
      <c r="X1009" s="239">
        <v>100.106506</v>
      </c>
      <c r="Z1009" s="253" t="s">
        <v>85</v>
      </c>
      <c r="AB1009" s="521"/>
      <c r="AC1009" s="239">
        <v>49.554212103392089</v>
      </c>
      <c r="AD1009" s="239">
        <v>50.398603185844024</v>
      </c>
      <c r="AE1009" s="239">
        <v>4.7184710763884322E-2</v>
      </c>
      <c r="AF1009" s="239" t="s">
        <v>27</v>
      </c>
      <c r="AG1009" s="239" t="s">
        <v>27</v>
      </c>
      <c r="AH1009" s="239" t="s">
        <v>27</v>
      </c>
      <c r="AI1009" s="239" t="s">
        <v>27</v>
      </c>
      <c r="AJ1009" s="239" t="s">
        <v>27</v>
      </c>
      <c r="AK1009" s="239" t="s">
        <v>27</v>
      </c>
      <c r="AL1009" s="239" t="s">
        <v>27</v>
      </c>
      <c r="AM1009" s="239" t="s">
        <v>27</v>
      </c>
      <c r="AN1009" s="239" t="s">
        <v>27</v>
      </c>
      <c r="AO1009" s="239" t="s">
        <v>27</v>
      </c>
      <c r="AR1009" s="239">
        <v>100</v>
      </c>
      <c r="AS1009" s="239"/>
      <c r="AT1009" s="53" t="s">
        <v>134</v>
      </c>
      <c r="AU1009" s="53" t="str">
        <f t="shared" si="104"/>
        <v>po</v>
      </c>
      <c r="AV1009" s="234">
        <v>0.98324574434457523</v>
      </c>
      <c r="AW1009" s="86">
        <f t="shared" si="105"/>
        <v>0.98324574434457523</v>
      </c>
      <c r="AX1009" s="274"/>
      <c r="AY1009" s="263"/>
    </row>
    <row r="1010" spans="1:51" s="241" customFormat="1" x14ac:dyDescent="0.2">
      <c r="A1010" s="24" t="s">
        <v>444</v>
      </c>
      <c r="B1010" s="273" t="s">
        <v>605</v>
      </c>
      <c r="C1010" s="240" t="s">
        <v>162</v>
      </c>
      <c r="D1010" s="240" t="s">
        <v>247</v>
      </c>
      <c r="E1010" s="240" t="s">
        <v>108</v>
      </c>
      <c r="F1010" s="240" t="s">
        <v>159</v>
      </c>
      <c r="G1010" s="240">
        <v>17</v>
      </c>
      <c r="H1010" s="236">
        <v>63.517800000000001</v>
      </c>
      <c r="I1010" s="237">
        <v>37.09789</v>
      </c>
      <c r="J1010" s="239">
        <v>2.6793000000000001E-2</v>
      </c>
      <c r="K1010" s="239" t="s">
        <v>27</v>
      </c>
      <c r="L1010" s="239" t="s">
        <v>27</v>
      </c>
      <c r="M1010" s="239" t="s">
        <v>27</v>
      </c>
      <c r="N1010" s="239" t="s">
        <v>27</v>
      </c>
      <c r="O1010" s="239">
        <v>0.18151</v>
      </c>
      <c r="P1010" s="239" t="s">
        <v>27</v>
      </c>
      <c r="Q1010" s="239">
        <v>3.4521999999999997E-2</v>
      </c>
      <c r="R1010" s="239" t="s">
        <v>27</v>
      </c>
      <c r="S1010" s="239" t="s">
        <v>27</v>
      </c>
      <c r="T1010" s="239" t="s">
        <v>27</v>
      </c>
      <c r="X1010" s="239">
        <v>100.858515</v>
      </c>
      <c r="Z1010" s="253" t="s">
        <v>85</v>
      </c>
      <c r="AB1010" s="521"/>
      <c r="AC1010" s="239">
        <v>49.467411184913828</v>
      </c>
      <c r="AD1010" s="239">
        <v>50.327721410539517</v>
      </c>
      <c r="AE1010" s="239">
        <v>4.1492577154396255E-2</v>
      </c>
      <c r="AF1010" s="239" t="s">
        <v>27</v>
      </c>
      <c r="AG1010" s="239" t="s">
        <v>27</v>
      </c>
      <c r="AH1010" s="239" t="s">
        <v>27</v>
      </c>
      <c r="AI1010" s="239" t="s">
        <v>27</v>
      </c>
      <c r="AJ1010" s="239">
        <v>0.13449908169651384</v>
      </c>
      <c r="AK1010" s="239" t="s">
        <v>27</v>
      </c>
      <c r="AL1010" s="239">
        <v>2.887574569576308E-2</v>
      </c>
      <c r="AM1010" s="239" t="s">
        <v>27</v>
      </c>
      <c r="AN1010" s="239" t="s">
        <v>27</v>
      </c>
      <c r="AO1010" s="239" t="s">
        <v>27</v>
      </c>
      <c r="AR1010" s="239">
        <v>100.00000000000001</v>
      </c>
      <c r="AS1010" s="239"/>
      <c r="AT1010" s="53" t="s">
        <v>134</v>
      </c>
      <c r="AU1010" s="53" t="str">
        <f t="shared" si="104"/>
        <v>po</v>
      </c>
      <c r="AV1010" s="234">
        <v>0.98290583794549613</v>
      </c>
      <c r="AW1010" s="86">
        <f t="shared" si="105"/>
        <v>0.98615205738109446</v>
      </c>
      <c r="AX1010" s="274"/>
      <c r="AY1010" s="263"/>
    </row>
    <row r="1011" spans="1:51" s="241" customFormat="1" x14ac:dyDescent="0.2">
      <c r="A1011" s="24" t="s">
        <v>444</v>
      </c>
      <c r="B1011" s="273" t="s">
        <v>605</v>
      </c>
      <c r="C1011" s="240" t="s">
        <v>162</v>
      </c>
      <c r="D1011" s="240" t="s">
        <v>247</v>
      </c>
      <c r="E1011" s="240" t="s">
        <v>71</v>
      </c>
      <c r="F1011" s="240" t="s">
        <v>152</v>
      </c>
      <c r="G1011" s="240">
        <v>4</v>
      </c>
      <c r="H1011" s="236">
        <v>63.037239999999997</v>
      </c>
      <c r="I1011" s="237">
        <v>36.817529999999998</v>
      </c>
      <c r="J1011" s="239">
        <v>7.6825000000000004E-2</v>
      </c>
      <c r="K1011" s="239" t="s">
        <v>27</v>
      </c>
      <c r="L1011" s="239" t="s">
        <v>27</v>
      </c>
      <c r="M1011" s="239" t="s">
        <v>27</v>
      </c>
      <c r="N1011" s="239" t="s">
        <v>27</v>
      </c>
      <c r="O1011" s="239" t="s">
        <v>27</v>
      </c>
      <c r="P1011" s="239" t="s">
        <v>27</v>
      </c>
      <c r="Q1011" s="239" t="s">
        <v>27</v>
      </c>
      <c r="R1011" s="239" t="s">
        <v>27</v>
      </c>
      <c r="S1011" s="239" t="s">
        <v>27</v>
      </c>
      <c r="T1011" s="239" t="s">
        <v>27</v>
      </c>
      <c r="X1011" s="239">
        <v>99.931595000000002</v>
      </c>
      <c r="Z1011" s="253" t="s">
        <v>85</v>
      </c>
      <c r="AB1011" s="521"/>
      <c r="AC1011" s="239">
        <v>49.509275246054372</v>
      </c>
      <c r="AD1011" s="239">
        <v>50.370742427451617</v>
      </c>
      <c r="AE1011" s="239">
        <v>0.11998232649399211</v>
      </c>
      <c r="AF1011" s="239" t="s">
        <v>27</v>
      </c>
      <c r="AG1011" s="239" t="s">
        <v>27</v>
      </c>
      <c r="AH1011" s="239" t="s">
        <v>27</v>
      </c>
      <c r="AI1011" s="239" t="s">
        <v>27</v>
      </c>
      <c r="AJ1011" s="239" t="s">
        <v>27</v>
      </c>
      <c r="AK1011" s="239" t="s">
        <v>27</v>
      </c>
      <c r="AL1011" s="239" t="s">
        <v>27</v>
      </c>
      <c r="AM1011" s="239" t="s">
        <v>27</v>
      </c>
      <c r="AN1011" s="239" t="s">
        <v>27</v>
      </c>
      <c r="AO1011" s="239" t="s">
        <v>27</v>
      </c>
      <c r="AR1011" s="239">
        <v>99.999999999999986</v>
      </c>
      <c r="AS1011" s="239"/>
      <c r="AT1011" s="53" t="s">
        <v>134</v>
      </c>
      <c r="AU1011" s="53" t="str">
        <f t="shared" si="104"/>
        <v>po</v>
      </c>
      <c r="AV1011" s="234">
        <v>0.98289746904886288</v>
      </c>
      <c r="AW1011" s="86">
        <f t="shared" si="105"/>
        <v>0.98289746904886288</v>
      </c>
      <c r="AX1011" s="274"/>
      <c r="AY1011" s="263"/>
    </row>
    <row r="1012" spans="1:51" s="241" customFormat="1" x14ac:dyDescent="0.2">
      <c r="A1012" s="24" t="s">
        <v>444</v>
      </c>
      <c r="B1012" s="273" t="s">
        <v>605</v>
      </c>
      <c r="C1012" s="240" t="s">
        <v>162</v>
      </c>
      <c r="D1012" s="240" t="s">
        <v>247</v>
      </c>
      <c r="E1012" s="240" t="s">
        <v>71</v>
      </c>
      <c r="F1012" s="240" t="s">
        <v>152</v>
      </c>
      <c r="G1012" s="240">
        <v>3</v>
      </c>
      <c r="H1012" s="236">
        <v>63.23068</v>
      </c>
      <c r="I1012" s="237">
        <v>37.017189999999999</v>
      </c>
      <c r="J1012" s="239">
        <v>4.7530000000000003E-2</v>
      </c>
      <c r="K1012" s="239" t="s">
        <v>27</v>
      </c>
      <c r="L1012" s="239" t="s">
        <v>27</v>
      </c>
      <c r="M1012" s="239" t="s">
        <v>27</v>
      </c>
      <c r="N1012" s="239" t="s">
        <v>27</v>
      </c>
      <c r="O1012" s="239" t="s">
        <v>27</v>
      </c>
      <c r="P1012" s="239" t="s">
        <v>27</v>
      </c>
      <c r="Q1012" s="239">
        <v>4.0984E-2</v>
      </c>
      <c r="R1012" s="239" t="s">
        <v>27</v>
      </c>
      <c r="S1012" s="239" t="s">
        <v>27</v>
      </c>
      <c r="T1012" s="239" t="s">
        <v>27</v>
      </c>
      <c r="X1012" s="239">
        <v>100.336384</v>
      </c>
      <c r="Z1012" s="253" t="s">
        <v>85</v>
      </c>
      <c r="AB1012" s="521"/>
      <c r="AC1012" s="239">
        <v>49.456499371448345</v>
      </c>
      <c r="AD1012" s="239">
        <v>50.435147163488871</v>
      </c>
      <c r="AE1012" s="239">
        <v>7.3924545950345866E-2</v>
      </c>
      <c r="AF1012" s="239" t="s">
        <v>27</v>
      </c>
      <c r="AG1012" s="239" t="s">
        <v>27</v>
      </c>
      <c r="AH1012" s="239" t="s">
        <v>27</v>
      </c>
      <c r="AI1012" s="239" t="s">
        <v>27</v>
      </c>
      <c r="AJ1012" s="239" t="s">
        <v>27</v>
      </c>
      <c r="AK1012" s="239" t="s">
        <v>27</v>
      </c>
      <c r="AL1012" s="239">
        <v>3.4428919112432496E-2</v>
      </c>
      <c r="AM1012" s="239" t="s">
        <v>27</v>
      </c>
      <c r="AN1012" s="239" t="s">
        <v>27</v>
      </c>
      <c r="AO1012" s="239" t="s">
        <v>27</v>
      </c>
      <c r="AR1012" s="239">
        <v>100</v>
      </c>
      <c r="AS1012" s="239"/>
      <c r="AT1012" s="53" t="s">
        <v>134</v>
      </c>
      <c r="AU1012" s="53" t="str">
        <f t="shared" si="104"/>
        <v>po</v>
      </c>
      <c r="AV1012" s="234">
        <v>0.98059591679452873</v>
      </c>
      <c r="AW1012" s="86">
        <f t="shared" si="105"/>
        <v>0.98127855422197241</v>
      </c>
      <c r="AX1012" s="274"/>
      <c r="AY1012" s="263"/>
    </row>
    <row r="1013" spans="1:51" s="241" customFormat="1" x14ac:dyDescent="0.2">
      <c r="A1013" s="24" t="s">
        <v>444</v>
      </c>
      <c r="B1013" s="273" t="s">
        <v>605</v>
      </c>
      <c r="C1013" s="240" t="s">
        <v>162</v>
      </c>
      <c r="D1013" s="240" t="s">
        <v>247</v>
      </c>
      <c r="E1013" s="240" t="s">
        <v>108</v>
      </c>
      <c r="F1013" s="240" t="s">
        <v>159</v>
      </c>
      <c r="G1013" s="240">
        <v>15</v>
      </c>
      <c r="H1013" s="236">
        <v>63.346780000000003</v>
      </c>
      <c r="I1013" s="237">
        <v>37.241619999999998</v>
      </c>
      <c r="J1013" s="239">
        <v>2.1048999999999998E-2</v>
      </c>
      <c r="K1013" s="239" t="s">
        <v>27</v>
      </c>
      <c r="L1013" s="239" t="s">
        <v>27</v>
      </c>
      <c r="M1013" s="239" t="s">
        <v>27</v>
      </c>
      <c r="N1013" s="239" t="s">
        <v>27</v>
      </c>
      <c r="O1013" s="239">
        <v>0.17211499999999999</v>
      </c>
      <c r="P1013" s="239" t="s">
        <v>27</v>
      </c>
      <c r="Q1013" s="239" t="s">
        <v>27</v>
      </c>
      <c r="R1013" s="239" t="s">
        <v>27</v>
      </c>
      <c r="S1013" s="239" t="s">
        <v>27</v>
      </c>
      <c r="T1013" s="239" t="s">
        <v>27</v>
      </c>
      <c r="X1013" s="239">
        <v>100.78156400000002</v>
      </c>
      <c r="Z1013" s="253" t="s">
        <v>85</v>
      </c>
      <c r="AB1013" s="521"/>
      <c r="AC1013" s="239">
        <v>49.325804326248637</v>
      </c>
      <c r="AD1013" s="239">
        <v>50.514088399510534</v>
      </c>
      <c r="AE1013" s="239">
        <v>3.2591656224971635E-2</v>
      </c>
      <c r="AF1013" s="239" t="s">
        <v>27</v>
      </c>
      <c r="AG1013" s="239" t="s">
        <v>27</v>
      </c>
      <c r="AH1013" s="239" t="s">
        <v>27</v>
      </c>
      <c r="AI1013" s="239" t="s">
        <v>27</v>
      </c>
      <c r="AJ1013" s="239">
        <v>0.12751561801586289</v>
      </c>
      <c r="AK1013" s="239" t="s">
        <v>27</v>
      </c>
      <c r="AL1013" s="239" t="s">
        <v>27</v>
      </c>
      <c r="AM1013" s="239" t="s">
        <v>27</v>
      </c>
      <c r="AN1013" s="239" t="s">
        <v>27</v>
      </c>
      <c r="AO1013" s="239" t="s">
        <v>27</v>
      </c>
      <c r="AR1013" s="239">
        <v>100</v>
      </c>
      <c r="AS1013" s="239"/>
      <c r="AT1013" s="53" t="s">
        <v>134</v>
      </c>
      <c r="AU1013" s="53" t="str">
        <f t="shared" si="104"/>
        <v>po</v>
      </c>
      <c r="AV1013" s="234">
        <v>0.97647618494341848</v>
      </c>
      <c r="AW1013" s="86">
        <f t="shared" si="105"/>
        <v>0.97900054244557422</v>
      </c>
      <c r="AX1013" s="274"/>
      <c r="AY1013" s="263"/>
    </row>
    <row r="1014" spans="1:51" ht="16" thickBot="1" x14ac:dyDescent="0.25">
      <c r="A1014" s="139"/>
      <c r="B1014" s="139"/>
      <c r="C1014" s="43"/>
      <c r="D1014" s="3"/>
      <c r="E1014" s="3"/>
      <c r="F1014" s="3"/>
      <c r="G1014" s="3"/>
      <c r="H1014" s="78"/>
      <c r="I1014" s="7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62"/>
      <c r="Z1014" s="18"/>
      <c r="AA1014" s="18"/>
      <c r="AB1014" s="501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Y1014" s="62"/>
    </row>
    <row r="1015" spans="1:51" x14ac:dyDescent="0.2">
      <c r="A1015" s="139"/>
      <c r="B1015" s="139"/>
      <c r="C1015" s="43"/>
      <c r="D1015" s="3"/>
      <c r="E1015" s="339" t="s">
        <v>246</v>
      </c>
      <c r="F1015" s="336" t="s">
        <v>386</v>
      </c>
      <c r="G1015" s="336" t="s">
        <v>511</v>
      </c>
      <c r="H1015" s="364">
        <v>63.442157368421043</v>
      </c>
      <c r="I1015" s="364">
        <v>36.843321578947382</v>
      </c>
      <c r="J1015" s="100">
        <v>3.3729736842105264E-2</v>
      </c>
      <c r="K1015" s="100" t="s">
        <v>27</v>
      </c>
      <c r="L1015" s="100" t="s">
        <v>27</v>
      </c>
      <c r="M1015" s="100" t="s">
        <v>27</v>
      </c>
      <c r="N1015" s="100" t="s">
        <v>27</v>
      </c>
      <c r="O1015" s="100">
        <v>4.7176315789473684E-2</v>
      </c>
      <c r="P1015" s="100" t="s">
        <v>27</v>
      </c>
      <c r="Q1015" s="100">
        <v>6.4906315789473677E-3</v>
      </c>
      <c r="R1015" s="100" t="s">
        <v>27</v>
      </c>
      <c r="S1015" s="100" t="s">
        <v>27</v>
      </c>
      <c r="T1015" s="100" t="s">
        <v>27</v>
      </c>
      <c r="U1015" s="100"/>
      <c r="V1015" s="100"/>
      <c r="W1015" s="100"/>
      <c r="X1015" s="99">
        <v>100.37287563157895</v>
      </c>
      <c r="Y1015" s="62"/>
      <c r="Z1015" s="18"/>
      <c r="AA1015" s="18"/>
      <c r="AB1015" s="501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72" t="s">
        <v>622</v>
      </c>
      <c r="AU1015" s="53" t="s">
        <v>214</v>
      </c>
      <c r="AV1015" s="209">
        <f>AVERAGE(AV995:AV1013)</f>
        <v>0.9885369600814452</v>
      </c>
      <c r="AW1015" s="209">
        <f>AVERAGE(AW995:AW1013)</f>
        <v>0.98934420964433389</v>
      </c>
      <c r="AY1015" s="62"/>
    </row>
    <row r="1016" spans="1:51" x14ac:dyDescent="0.2">
      <c r="A1016" s="139"/>
      <c r="B1016" s="139"/>
      <c r="C1016" s="43"/>
      <c r="D1016" s="3"/>
      <c r="E1016" s="340"/>
      <c r="F1016" s="3"/>
      <c r="G1016" s="3" t="s">
        <v>83</v>
      </c>
      <c r="H1016" s="78">
        <v>0.22543068922107759</v>
      </c>
      <c r="I1016" s="78">
        <v>0.16398562427722263</v>
      </c>
      <c r="J1016" s="18">
        <v>2.9747102166694982E-2</v>
      </c>
      <c r="K1016" s="18" t="s">
        <v>27</v>
      </c>
      <c r="L1016" s="18" t="s">
        <v>27</v>
      </c>
      <c r="M1016" s="18" t="s">
        <v>27</v>
      </c>
      <c r="N1016" s="18" t="s">
        <v>27</v>
      </c>
      <c r="O1016" s="18">
        <v>8.5087625382473053E-2</v>
      </c>
      <c r="P1016" s="18" t="s">
        <v>27</v>
      </c>
      <c r="Q1016" s="18">
        <v>1.5558829091228507E-2</v>
      </c>
      <c r="R1016" s="18" t="s">
        <v>27</v>
      </c>
      <c r="S1016" s="18" t="s">
        <v>27</v>
      </c>
      <c r="T1016" s="18" t="s">
        <v>27</v>
      </c>
      <c r="U1016" s="18"/>
      <c r="V1016" s="18"/>
      <c r="W1016" s="18"/>
      <c r="X1016" s="98">
        <v>0.28774227678508985</v>
      </c>
      <c r="Y1016" s="62"/>
      <c r="Z1016" s="18"/>
      <c r="AA1016" s="18"/>
      <c r="AB1016" s="501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U1016" s="53" t="s">
        <v>195</v>
      </c>
      <c r="AV1016" s="209">
        <f>STDEV(AV995:AV1013)</f>
        <v>5.5926573451069057E-3</v>
      </c>
      <c r="AW1016" s="209">
        <f>STDEV(AW995:AW1013)</f>
        <v>5.6052661927234173E-3</v>
      </c>
      <c r="AY1016" s="62"/>
    </row>
    <row r="1017" spans="1:51" x14ac:dyDescent="0.2">
      <c r="A1017" s="139"/>
      <c r="B1017" s="139"/>
      <c r="C1017" s="43"/>
      <c r="D1017" s="3"/>
      <c r="E1017" s="337"/>
      <c r="F1017" s="3"/>
      <c r="G1017" s="3" t="s">
        <v>82</v>
      </c>
      <c r="H1017" s="78">
        <v>63.037239999999997</v>
      </c>
      <c r="I1017" s="78">
        <v>36.55941</v>
      </c>
      <c r="J1017" s="18" t="s">
        <v>27</v>
      </c>
      <c r="K1017" s="18" t="s">
        <v>27</v>
      </c>
      <c r="L1017" s="18" t="s">
        <v>27</v>
      </c>
      <c r="M1017" s="18" t="s">
        <v>27</v>
      </c>
      <c r="N1017" s="18" t="s">
        <v>27</v>
      </c>
      <c r="O1017" s="18" t="s">
        <v>27</v>
      </c>
      <c r="P1017" s="18" t="s">
        <v>27</v>
      </c>
      <c r="Q1017" s="18" t="s">
        <v>27</v>
      </c>
      <c r="R1017" s="18" t="s">
        <v>27</v>
      </c>
      <c r="S1017" s="18" t="s">
        <v>27</v>
      </c>
      <c r="T1017" s="18" t="s">
        <v>27</v>
      </c>
      <c r="U1017" s="18"/>
      <c r="V1017" s="18"/>
      <c r="W1017" s="18"/>
      <c r="X1017" s="98"/>
      <c r="Y1017" s="62"/>
      <c r="Z1017" s="18"/>
      <c r="AA1017" s="18"/>
      <c r="AB1017" s="501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U1017" s="53" t="s">
        <v>82</v>
      </c>
      <c r="AV1017" s="209">
        <f>MIN(AV995:AV1013)</f>
        <v>0.97647618494341848</v>
      </c>
      <c r="AW1017" s="209">
        <f>MIN(AW995:AW1013)</f>
        <v>0.97900054244557422</v>
      </c>
      <c r="AY1017" s="62"/>
    </row>
    <row r="1018" spans="1:51" ht="16" thickBot="1" x14ac:dyDescent="0.25">
      <c r="A1018" s="137"/>
      <c r="B1018" s="137"/>
      <c r="C1018" s="107"/>
      <c r="D1018" s="63"/>
      <c r="E1018" s="338"/>
      <c r="F1018" s="178"/>
      <c r="G1018" s="178" t="s">
        <v>81</v>
      </c>
      <c r="H1018" s="177">
        <v>63.908679999999997</v>
      </c>
      <c r="I1018" s="177">
        <v>37.241619999999998</v>
      </c>
      <c r="J1018" s="97">
        <v>9.3365000000000004E-2</v>
      </c>
      <c r="K1018" s="97" t="s">
        <v>27</v>
      </c>
      <c r="L1018" s="97" t="s">
        <v>27</v>
      </c>
      <c r="M1018" s="97" t="s">
        <v>27</v>
      </c>
      <c r="N1018" s="97" t="s">
        <v>27</v>
      </c>
      <c r="O1018" s="97">
        <v>0.26752100000000001</v>
      </c>
      <c r="P1018" s="97" t="s">
        <v>27</v>
      </c>
      <c r="Q1018" s="97">
        <v>4.7815999999999997E-2</v>
      </c>
      <c r="R1018" s="97" t="s">
        <v>27</v>
      </c>
      <c r="S1018" s="97" t="s">
        <v>27</v>
      </c>
      <c r="T1018" s="97" t="s">
        <v>27</v>
      </c>
      <c r="U1018" s="97"/>
      <c r="V1018" s="97"/>
      <c r="W1018" s="97"/>
      <c r="X1018" s="96"/>
      <c r="Y1018" s="94"/>
      <c r="Z1018" s="19"/>
      <c r="AA1018" s="19"/>
      <c r="AB1018" s="496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63"/>
      <c r="AU1018" s="166" t="s">
        <v>81</v>
      </c>
      <c r="AV1018" s="316">
        <f>MAX(AV995:AV1013)</f>
        <v>0.9948010142174919</v>
      </c>
      <c r="AW1018" s="316">
        <f>MAX(AW995:AW1013)</f>
        <v>0.99813188971236932</v>
      </c>
      <c r="AX1018" s="153"/>
      <c r="AY1018" s="94"/>
    </row>
    <row r="1019" spans="1:51" x14ac:dyDescent="0.2">
      <c r="A1019" s="139"/>
      <c r="B1019" s="139"/>
      <c r="C1019" s="43"/>
      <c r="D1019" s="3"/>
      <c r="E1019" s="339" t="s">
        <v>491</v>
      </c>
      <c r="F1019" s="336" t="s">
        <v>386</v>
      </c>
      <c r="G1019" s="336" t="s">
        <v>511</v>
      </c>
      <c r="H1019" s="364">
        <v>63.43173877192983</v>
      </c>
      <c r="I1019" s="364">
        <v>37.077005614035095</v>
      </c>
      <c r="J1019" s="100">
        <v>1.5498807017543855E-2</v>
      </c>
      <c r="K1019" s="100">
        <v>4.7338596491228071E-4</v>
      </c>
      <c r="L1019" s="100" t="s">
        <v>27</v>
      </c>
      <c r="M1019" s="100" t="s">
        <v>27</v>
      </c>
      <c r="N1019" s="100" t="s">
        <v>27</v>
      </c>
      <c r="O1019" s="100">
        <v>1.6613175438596493E-2</v>
      </c>
      <c r="P1019" s="100" t="s">
        <v>27</v>
      </c>
      <c r="Q1019" s="100">
        <v>1.0279280701754386E-2</v>
      </c>
      <c r="R1019" s="100" t="s">
        <v>27</v>
      </c>
      <c r="S1019" s="100" t="s">
        <v>27</v>
      </c>
      <c r="T1019" s="100" t="s">
        <v>27</v>
      </c>
      <c r="U1019" s="100"/>
      <c r="V1019" s="100"/>
      <c r="W1019" s="100"/>
      <c r="X1019" s="99">
        <v>100.55160903508771</v>
      </c>
      <c r="Y1019" s="62"/>
      <c r="Z1019" s="18"/>
      <c r="AA1019" s="18"/>
      <c r="AB1019" s="501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62"/>
      <c r="AV1019" s="86"/>
      <c r="AX1019" s="53" t="s">
        <v>84</v>
      </c>
      <c r="AY1019" s="62"/>
    </row>
    <row r="1020" spans="1:51" x14ac:dyDescent="0.2">
      <c r="A1020" s="139"/>
      <c r="B1020" s="139"/>
      <c r="C1020" s="43"/>
      <c r="D1020" s="3"/>
      <c r="E1020" s="340"/>
      <c r="F1020" s="3"/>
      <c r="G1020" s="3" t="s">
        <v>83</v>
      </c>
      <c r="H1020" s="78">
        <v>0.45186525144224615</v>
      </c>
      <c r="I1020" s="78">
        <v>0.27400504273916426</v>
      </c>
      <c r="J1020" s="18">
        <v>2.5900659620970632E-2</v>
      </c>
      <c r="K1020" s="18">
        <v>3.5739856590686079E-3</v>
      </c>
      <c r="L1020" s="18" t="s">
        <v>27</v>
      </c>
      <c r="M1020" s="18" t="s">
        <v>27</v>
      </c>
      <c r="N1020" s="18" t="s">
        <v>27</v>
      </c>
      <c r="O1020" s="18">
        <v>5.3357513971163971E-2</v>
      </c>
      <c r="P1020" s="18" t="s">
        <v>27</v>
      </c>
      <c r="Q1020" s="18">
        <v>2.299753878582475E-2</v>
      </c>
      <c r="R1020" s="18" t="s">
        <v>27</v>
      </c>
      <c r="S1020" s="18" t="s">
        <v>27</v>
      </c>
      <c r="T1020" s="18" t="s">
        <v>27</v>
      </c>
      <c r="U1020" s="18"/>
      <c r="V1020" s="18"/>
      <c r="W1020" s="18"/>
      <c r="X1020" s="98">
        <v>0.59289354225493462</v>
      </c>
      <c r="Y1020" s="62"/>
      <c r="Z1020" s="18"/>
      <c r="AA1020" s="18"/>
      <c r="AB1020" s="501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72" t="s">
        <v>491</v>
      </c>
      <c r="AU1020" s="53" t="s">
        <v>214</v>
      </c>
      <c r="AV1020" s="209">
        <f>AVERAGE(AV948:AV985,AV995:AV1013)</f>
        <v>0.98216039654952036</v>
      </c>
      <c r="AW1020" s="209">
        <f>AVERAGE(AW948:AW985,AW995:AW1013)</f>
        <v>0.9825777558214509</v>
      </c>
      <c r="AX1020" s="317">
        <f>COUNT(AV948:AV985,AV995:AV1013)</f>
        <v>57</v>
      </c>
      <c r="AY1020" s="62"/>
    </row>
    <row r="1021" spans="1:51" x14ac:dyDescent="0.2">
      <c r="A1021" s="139"/>
      <c r="B1021" s="139"/>
      <c r="C1021" s="43"/>
      <c r="D1021" s="3"/>
      <c r="E1021" s="337"/>
      <c r="F1021" s="3"/>
      <c r="G1021" s="3" t="s">
        <v>82</v>
      </c>
      <c r="H1021" s="78">
        <v>62.194299999999998</v>
      </c>
      <c r="I1021" s="78">
        <v>36.55941</v>
      </c>
      <c r="J1021" s="18" t="s">
        <v>27</v>
      </c>
      <c r="K1021" s="18" t="s">
        <v>27</v>
      </c>
      <c r="L1021" s="18" t="s">
        <v>27</v>
      </c>
      <c r="M1021" s="18" t="s">
        <v>27</v>
      </c>
      <c r="N1021" s="18" t="s">
        <v>27</v>
      </c>
      <c r="O1021" s="18" t="s">
        <v>27</v>
      </c>
      <c r="P1021" s="18" t="s">
        <v>27</v>
      </c>
      <c r="Q1021" s="18" t="s">
        <v>27</v>
      </c>
      <c r="R1021" s="18" t="s">
        <v>27</v>
      </c>
      <c r="S1021" s="18" t="s">
        <v>27</v>
      </c>
      <c r="T1021" s="18" t="s">
        <v>27</v>
      </c>
      <c r="U1021" s="18"/>
      <c r="V1021" s="18"/>
      <c r="W1021" s="18"/>
      <c r="X1021" s="98"/>
      <c r="Y1021" s="62"/>
      <c r="Z1021" s="18"/>
      <c r="AA1021" s="18"/>
      <c r="AB1021" s="501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U1021" s="53" t="s">
        <v>195</v>
      </c>
      <c r="AV1021" s="209">
        <f>STDEV(AV948:AV985,AV995:AV1013)</f>
        <v>7.9531939974145528E-3</v>
      </c>
      <c r="AW1021" s="209">
        <f>STDEV(AW948:AW985,AW995:AW1013)</f>
        <v>8.087312210060156E-3</v>
      </c>
      <c r="AX1021" s="62"/>
      <c r="AY1021" s="62"/>
    </row>
    <row r="1022" spans="1:51" ht="16" thickBot="1" x14ac:dyDescent="0.25">
      <c r="A1022" s="139"/>
      <c r="B1022" s="139"/>
      <c r="C1022" s="43"/>
      <c r="D1022" s="417"/>
      <c r="E1022" s="338"/>
      <c r="F1022" s="178"/>
      <c r="G1022" s="178" t="s">
        <v>81</v>
      </c>
      <c r="H1022" s="177">
        <v>64.281599999999997</v>
      </c>
      <c r="I1022" s="177">
        <v>37.603200000000001</v>
      </c>
      <c r="J1022" s="97">
        <v>9.3365000000000004E-2</v>
      </c>
      <c r="K1022" s="97">
        <v>2.6983E-2</v>
      </c>
      <c r="L1022" s="97" t="s">
        <v>27</v>
      </c>
      <c r="M1022" s="97" t="s">
        <v>27</v>
      </c>
      <c r="N1022" s="97" t="s">
        <v>27</v>
      </c>
      <c r="O1022" s="97">
        <v>0.26752100000000001</v>
      </c>
      <c r="P1022" s="97" t="s">
        <v>27</v>
      </c>
      <c r="Q1022" s="97">
        <v>9.3665999999999999E-2</v>
      </c>
      <c r="R1022" s="97" t="s">
        <v>27</v>
      </c>
      <c r="S1022" s="97" t="s">
        <v>27</v>
      </c>
      <c r="T1022" s="97" t="s">
        <v>27</v>
      </c>
      <c r="U1022" s="97"/>
      <c r="V1022" s="97"/>
      <c r="W1022" s="97"/>
      <c r="X1022" s="96"/>
      <c r="Y1022" s="62"/>
      <c r="Z1022" s="18"/>
      <c r="AA1022" s="18"/>
      <c r="AB1022" s="501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U1022" s="53" t="s">
        <v>82</v>
      </c>
      <c r="AV1022" s="209">
        <f>MIN(AV948:AV985,AV995:AV1013)</f>
        <v>0.96971833876176106</v>
      </c>
      <c r="AW1022" s="209">
        <f>MIN(AW948:AW985,AW995:AW1013)</f>
        <v>0.96971833876176106</v>
      </c>
      <c r="AX1022" s="62"/>
      <c r="AY1022" s="62"/>
    </row>
    <row r="1023" spans="1:51" x14ac:dyDescent="0.2">
      <c r="A1023" s="139"/>
      <c r="B1023" s="139"/>
      <c r="C1023" s="43"/>
      <c r="D1023" s="417"/>
      <c r="E1023" s="3"/>
      <c r="F1023" s="3"/>
      <c r="G1023" s="3"/>
      <c r="H1023" s="78"/>
      <c r="I1023" s="7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62"/>
      <c r="Z1023" s="18"/>
      <c r="AA1023" s="18"/>
      <c r="AB1023" s="501"/>
      <c r="AC1023" s="19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417"/>
      <c r="AU1023" s="53" t="s">
        <v>81</v>
      </c>
      <c r="AV1023" s="209">
        <f>MAX(AV948:AV985,AV995:AV1013)</f>
        <v>0.99492052921841834</v>
      </c>
      <c r="AW1023" s="209">
        <f>MAX(AW948:AW985,AW995:AW1013)</f>
        <v>0.99813188971236932</v>
      </c>
      <c r="AX1023" s="62"/>
      <c r="AY1023" s="62"/>
    </row>
    <row r="1024" spans="1:51" s="36" customFormat="1" ht="13" x14ac:dyDescent="0.15">
      <c r="A1024" s="482"/>
      <c r="B1024" s="482"/>
      <c r="C1024" s="482"/>
      <c r="D1024" s="482"/>
      <c r="E1024" s="483"/>
      <c r="F1024" s="483"/>
      <c r="G1024" s="484"/>
      <c r="H1024" s="485"/>
      <c r="I1024" s="486"/>
      <c r="J1024" s="487"/>
      <c r="K1024" s="488"/>
      <c r="L1024" s="489"/>
      <c r="M1024" s="489"/>
      <c r="N1024" s="490"/>
      <c r="O1024" s="488"/>
      <c r="P1024" s="488"/>
      <c r="Q1024" s="488"/>
      <c r="R1024" s="489"/>
      <c r="S1024" s="489"/>
      <c r="T1024" s="488"/>
      <c r="U1024" s="491"/>
      <c r="V1024" s="491"/>
      <c r="W1024" s="491"/>
      <c r="X1024" s="488"/>
      <c r="Y1024" s="491"/>
      <c r="Z1024" s="488"/>
      <c r="AA1024" s="491"/>
      <c r="AB1024" s="527"/>
      <c r="AC1024" s="489"/>
      <c r="AD1024" s="482"/>
      <c r="AE1024" s="489"/>
      <c r="AF1024" s="488"/>
      <c r="AG1024" s="483"/>
      <c r="AH1024" s="483"/>
      <c r="AI1024" s="483"/>
      <c r="AJ1024" s="483"/>
      <c r="AK1024" s="489"/>
      <c r="AL1024" s="488"/>
      <c r="AM1024" s="488"/>
      <c r="AN1024" s="489"/>
      <c r="AO1024" s="483"/>
      <c r="AP1024" s="491"/>
      <c r="AQ1024" s="491"/>
      <c r="AR1024" s="483"/>
      <c r="AS1024" s="492"/>
      <c r="AT1024" s="482"/>
      <c r="AU1024" s="493"/>
      <c r="AV1024" s="494"/>
      <c r="AW1024" s="495"/>
      <c r="AX1024" s="491"/>
      <c r="AY1024" s="491"/>
    </row>
    <row r="1025" spans="1:51" s="242" customFormat="1" x14ac:dyDescent="0.2">
      <c r="A1025" s="56" t="s">
        <v>444</v>
      </c>
      <c r="B1025" s="292" t="s">
        <v>605</v>
      </c>
      <c r="C1025" s="309" t="s">
        <v>222</v>
      </c>
      <c r="D1025" s="309" t="s">
        <v>455</v>
      </c>
      <c r="E1025" s="309" t="s">
        <v>32</v>
      </c>
      <c r="F1025" s="309" t="s">
        <v>245</v>
      </c>
      <c r="G1025" s="309">
        <v>116</v>
      </c>
      <c r="H1025" s="295">
        <v>62.147210000000001</v>
      </c>
      <c r="I1025" s="296">
        <v>35.759830000000001</v>
      </c>
      <c r="J1025" s="298">
        <v>0.313166</v>
      </c>
      <c r="K1025" s="298">
        <v>6.7920999999999995E-2</v>
      </c>
      <c r="L1025" s="298" t="s">
        <v>27</v>
      </c>
      <c r="M1025" s="298" t="s">
        <v>27</v>
      </c>
      <c r="N1025" s="298">
        <v>0.10749599999999999</v>
      </c>
      <c r="O1025" s="298" t="s">
        <v>27</v>
      </c>
      <c r="P1025" s="298" t="s">
        <v>27</v>
      </c>
      <c r="Q1025" s="298" t="s">
        <v>27</v>
      </c>
      <c r="R1025" s="298">
        <v>0.109865</v>
      </c>
      <c r="S1025" s="298" t="s">
        <v>27</v>
      </c>
      <c r="T1025" s="298" t="s">
        <v>27</v>
      </c>
      <c r="U1025" s="293"/>
      <c r="V1025" s="293"/>
      <c r="W1025" s="293"/>
      <c r="X1025" s="298">
        <v>98.505487999999986</v>
      </c>
      <c r="Y1025" s="293"/>
      <c r="Z1025" s="305" t="s">
        <v>85</v>
      </c>
      <c r="AA1025" s="293"/>
      <c r="AB1025" s="518"/>
      <c r="AC1025" s="298">
        <v>49.485670647321726</v>
      </c>
      <c r="AD1025" s="298">
        <v>49.600675740074067</v>
      </c>
      <c r="AE1025" s="298">
        <v>0.4958584973719482</v>
      </c>
      <c r="AF1025" s="298">
        <v>9.7513089872792016E-2</v>
      </c>
      <c r="AG1025" s="298" t="s">
        <v>27</v>
      </c>
      <c r="AH1025" s="298" t="s">
        <v>27</v>
      </c>
      <c r="AI1025" s="298">
        <v>0.11926922091664965</v>
      </c>
      <c r="AJ1025" s="298" t="s">
        <v>27</v>
      </c>
      <c r="AK1025" s="298" t="s">
        <v>27</v>
      </c>
      <c r="AL1025" s="298" t="s">
        <v>27</v>
      </c>
      <c r="AM1025" s="298">
        <v>0.20101280444282271</v>
      </c>
      <c r="AN1025" s="298" t="s">
        <v>27</v>
      </c>
      <c r="AO1025" s="298" t="s">
        <v>27</v>
      </c>
      <c r="AP1025" s="293"/>
      <c r="AQ1025" s="293"/>
      <c r="AR1025" s="298">
        <v>100.00000000000001</v>
      </c>
      <c r="AS1025" s="298"/>
      <c r="AT1025" s="58" t="s">
        <v>134</v>
      </c>
      <c r="AU1025" s="58" t="str">
        <f t="shared" ref="AU1025:AU1033" si="106">Z1025</f>
        <v>po</v>
      </c>
      <c r="AV1025" s="300">
        <v>0.99768138052483379</v>
      </c>
      <c r="AW1025" s="195">
        <f t="shared" ref="AW1025:AW1033" si="107">SUM(AC1025,AJ1025,AK1025,AL1025,AO1025,AG1025)/AD1025</f>
        <v>0.99768138052483379</v>
      </c>
      <c r="AX1025" s="299"/>
      <c r="AY1025" s="300"/>
    </row>
    <row r="1026" spans="1:51" s="242" customFormat="1" x14ac:dyDescent="0.2">
      <c r="A1026" s="265" t="s">
        <v>444</v>
      </c>
      <c r="B1026" s="273" t="s">
        <v>605</v>
      </c>
      <c r="C1026" s="235" t="s">
        <v>222</v>
      </c>
      <c r="D1026" s="240" t="s">
        <v>455</v>
      </c>
      <c r="E1026" s="240" t="s">
        <v>181</v>
      </c>
      <c r="F1026" s="240" t="s">
        <v>159</v>
      </c>
      <c r="G1026" s="240">
        <v>104</v>
      </c>
      <c r="H1026" s="236">
        <v>63.278590000000001</v>
      </c>
      <c r="I1026" s="237">
        <v>36.427190000000003</v>
      </c>
      <c r="J1026" s="239" t="s">
        <v>27</v>
      </c>
      <c r="K1026" s="239" t="s">
        <v>27</v>
      </c>
      <c r="L1026" s="239" t="s">
        <v>27</v>
      </c>
      <c r="M1026" s="239" t="s">
        <v>27</v>
      </c>
      <c r="N1026" s="239" t="s">
        <v>27</v>
      </c>
      <c r="O1026" s="239" t="s">
        <v>27</v>
      </c>
      <c r="P1026" s="239" t="s">
        <v>27</v>
      </c>
      <c r="Q1026" s="239" t="s">
        <v>27</v>
      </c>
      <c r="R1026" s="239" t="s">
        <v>27</v>
      </c>
      <c r="S1026" s="239" t="s">
        <v>27</v>
      </c>
      <c r="T1026" s="239" t="s">
        <v>27</v>
      </c>
      <c r="X1026" s="239">
        <v>99.705780000000004</v>
      </c>
      <c r="Z1026" s="253" t="s">
        <v>85</v>
      </c>
      <c r="AB1026" s="520"/>
      <c r="AC1026" s="239">
        <v>49.930738210810034</v>
      </c>
      <c r="AD1026" s="239">
        <v>50.069261789189959</v>
      </c>
      <c r="AE1026" s="239" t="s">
        <v>27</v>
      </c>
      <c r="AF1026" s="239" t="s">
        <v>27</v>
      </c>
      <c r="AG1026" s="239" t="s">
        <v>27</v>
      </c>
      <c r="AH1026" s="239" t="s">
        <v>27</v>
      </c>
      <c r="AI1026" s="239" t="s">
        <v>27</v>
      </c>
      <c r="AJ1026" s="239" t="s">
        <v>27</v>
      </c>
      <c r="AK1026" s="239" t="s">
        <v>27</v>
      </c>
      <c r="AL1026" s="239" t="s">
        <v>27</v>
      </c>
      <c r="AM1026" s="239" t="s">
        <v>27</v>
      </c>
      <c r="AN1026" s="239" t="s">
        <v>27</v>
      </c>
      <c r="AO1026" s="239" t="s">
        <v>27</v>
      </c>
      <c r="AR1026" s="239">
        <v>100</v>
      </c>
      <c r="AS1026" s="239"/>
      <c r="AT1026" s="53" t="s">
        <v>134</v>
      </c>
      <c r="AU1026" s="53" t="str">
        <f t="shared" si="106"/>
        <v>po</v>
      </c>
      <c r="AV1026" s="234">
        <v>0.99723336087991155</v>
      </c>
      <c r="AW1026" s="86">
        <f t="shared" si="107"/>
        <v>0.99723336087991155</v>
      </c>
      <c r="AX1026" s="274"/>
      <c r="AY1026" s="263"/>
    </row>
    <row r="1027" spans="1:51" s="242" customFormat="1" x14ac:dyDescent="0.2">
      <c r="A1027" s="265" t="s">
        <v>444</v>
      </c>
      <c r="B1027" s="273" t="s">
        <v>605</v>
      </c>
      <c r="C1027" s="240" t="s">
        <v>222</v>
      </c>
      <c r="D1027" s="240" t="s">
        <v>455</v>
      </c>
      <c r="E1027" s="240" t="s">
        <v>32</v>
      </c>
      <c r="F1027" s="240" t="s">
        <v>185</v>
      </c>
      <c r="G1027" s="240">
        <v>107</v>
      </c>
      <c r="H1027" s="236">
        <v>63.545059999999999</v>
      </c>
      <c r="I1027" s="237">
        <v>36.679569999999998</v>
      </c>
      <c r="J1027" s="239">
        <v>1.9327E-2</v>
      </c>
      <c r="K1027" s="239" t="s">
        <v>27</v>
      </c>
      <c r="L1027" s="239" t="s">
        <v>27</v>
      </c>
      <c r="M1027" s="239" t="s">
        <v>27</v>
      </c>
      <c r="N1027" s="239" t="s">
        <v>27</v>
      </c>
      <c r="O1027" s="239" t="s">
        <v>27</v>
      </c>
      <c r="P1027" s="239" t="s">
        <v>27</v>
      </c>
      <c r="Q1027" s="239" t="s">
        <v>27</v>
      </c>
      <c r="R1027" s="239" t="s">
        <v>27</v>
      </c>
      <c r="S1027" s="239" t="s">
        <v>27</v>
      </c>
      <c r="T1027" s="239" t="s">
        <v>27</v>
      </c>
      <c r="X1027" s="239">
        <v>100.24395699999999</v>
      </c>
      <c r="Z1027" s="253" t="s">
        <v>85</v>
      </c>
      <c r="AB1027" s="520"/>
      <c r="AC1027" s="239">
        <v>49.848150025874631</v>
      </c>
      <c r="AD1027" s="239">
        <v>50.121702076712268</v>
      </c>
      <c r="AE1027" s="239">
        <v>3.0147897413097254E-2</v>
      </c>
      <c r="AF1027" s="239" t="s">
        <v>27</v>
      </c>
      <c r="AG1027" s="239" t="s">
        <v>27</v>
      </c>
      <c r="AH1027" s="239" t="s">
        <v>27</v>
      </c>
      <c r="AI1027" s="239" t="s">
        <v>27</v>
      </c>
      <c r="AJ1027" s="239" t="s">
        <v>27</v>
      </c>
      <c r="AK1027" s="239" t="s">
        <v>27</v>
      </c>
      <c r="AL1027" s="239" t="s">
        <v>27</v>
      </c>
      <c r="AM1027" s="239" t="s">
        <v>27</v>
      </c>
      <c r="AN1027" s="239" t="s">
        <v>27</v>
      </c>
      <c r="AO1027" s="239" t="s">
        <v>27</v>
      </c>
      <c r="AR1027" s="239">
        <v>100</v>
      </c>
      <c r="AS1027" s="239"/>
      <c r="AT1027" s="53" t="s">
        <v>134</v>
      </c>
      <c r="AU1027" s="53" t="str">
        <f t="shared" si="106"/>
        <v>po</v>
      </c>
      <c r="AV1027" s="234">
        <v>0.99454224338952102</v>
      </c>
      <c r="AW1027" s="86">
        <f t="shared" si="107"/>
        <v>0.99454224338952102</v>
      </c>
      <c r="AX1027" s="274"/>
      <c r="AY1027" s="263"/>
    </row>
    <row r="1028" spans="1:51" s="242" customFormat="1" x14ac:dyDescent="0.2">
      <c r="A1028" s="265" t="s">
        <v>444</v>
      </c>
      <c r="B1028" s="273" t="s">
        <v>605</v>
      </c>
      <c r="C1028" s="235" t="s">
        <v>222</v>
      </c>
      <c r="D1028" s="362" t="s">
        <v>455</v>
      </c>
      <c r="E1028" s="240" t="s">
        <v>181</v>
      </c>
      <c r="F1028" s="240" t="s">
        <v>159</v>
      </c>
      <c r="G1028" s="240">
        <v>103</v>
      </c>
      <c r="H1028" s="236">
        <v>63.105089999999997</v>
      </c>
      <c r="I1028" s="237">
        <v>36.45514</v>
      </c>
      <c r="J1028" s="239">
        <v>1.559E-2</v>
      </c>
      <c r="K1028" s="239" t="s">
        <v>27</v>
      </c>
      <c r="L1028" s="239" t="s">
        <v>27</v>
      </c>
      <c r="M1028" s="239" t="s">
        <v>27</v>
      </c>
      <c r="N1028" s="239" t="s">
        <v>27</v>
      </c>
      <c r="O1028" s="239">
        <v>0.13849</v>
      </c>
      <c r="P1028" s="239">
        <v>0.13883899999999999</v>
      </c>
      <c r="Q1028" s="239" t="s">
        <v>27</v>
      </c>
      <c r="R1028" s="239" t="s">
        <v>27</v>
      </c>
      <c r="S1028" s="239" t="s">
        <v>27</v>
      </c>
      <c r="T1028" s="239" t="s">
        <v>27</v>
      </c>
      <c r="X1028" s="239">
        <v>99.853149000000002</v>
      </c>
      <c r="Z1028" s="253" t="s">
        <v>85</v>
      </c>
      <c r="AB1028" s="520"/>
      <c r="AC1028" s="239">
        <v>49.727319319391064</v>
      </c>
      <c r="AD1028" s="239">
        <v>50.040743274127664</v>
      </c>
      <c r="AE1028" s="239">
        <v>2.4428798300999751E-2</v>
      </c>
      <c r="AF1028" s="239" t="s">
        <v>27</v>
      </c>
      <c r="AG1028" s="239" t="s">
        <v>27</v>
      </c>
      <c r="AH1028" s="239" t="s">
        <v>27</v>
      </c>
      <c r="AI1028" s="239" t="s">
        <v>27</v>
      </c>
      <c r="AJ1028" s="239">
        <v>0.10383507957168353</v>
      </c>
      <c r="AK1028" s="239">
        <v>0.10367352860860603</v>
      </c>
      <c r="AL1028" s="239" t="s">
        <v>27</v>
      </c>
      <c r="AM1028" s="239" t="s">
        <v>27</v>
      </c>
      <c r="AN1028" s="239" t="s">
        <v>27</v>
      </c>
      <c r="AO1028" s="239" t="s">
        <v>27</v>
      </c>
      <c r="AR1028" s="239">
        <v>100.00000000000001</v>
      </c>
      <c r="AS1028" s="239"/>
      <c r="AT1028" s="53" t="s">
        <v>134</v>
      </c>
      <c r="AU1028" s="53" t="str">
        <f t="shared" si="106"/>
        <v>po</v>
      </c>
      <c r="AV1028" s="234">
        <v>0.99373662471359314</v>
      </c>
      <c r="AW1028" s="86">
        <f t="shared" si="107"/>
        <v>0.99788341779865053</v>
      </c>
      <c r="AX1028" s="274"/>
      <c r="AY1028" s="263"/>
    </row>
    <row r="1029" spans="1:51" s="244" customFormat="1" x14ac:dyDescent="0.2">
      <c r="A1029" s="265" t="s">
        <v>444</v>
      </c>
      <c r="B1029" s="273" t="s">
        <v>605</v>
      </c>
      <c r="C1029" s="243" t="s">
        <v>222</v>
      </c>
      <c r="D1029" s="240" t="s">
        <v>455</v>
      </c>
      <c r="E1029" s="245" t="s">
        <v>181</v>
      </c>
      <c r="F1029" s="245" t="s">
        <v>159</v>
      </c>
      <c r="G1029" s="245" t="s">
        <v>243</v>
      </c>
      <c r="H1029" s="246">
        <v>63.63335</v>
      </c>
      <c r="I1029" s="247">
        <v>36.517589999999998</v>
      </c>
      <c r="J1029" s="243">
        <v>1.6670000000000001E-2</v>
      </c>
      <c r="K1029" s="243" t="s">
        <v>27</v>
      </c>
      <c r="L1029" s="243" t="s">
        <v>27</v>
      </c>
      <c r="M1029" s="243" t="s">
        <v>27</v>
      </c>
      <c r="N1029" s="243" t="s">
        <v>27</v>
      </c>
      <c r="O1029" s="243">
        <v>0.161911</v>
      </c>
      <c r="P1029" s="243" t="s">
        <v>27</v>
      </c>
      <c r="Q1029" s="243" t="s">
        <v>27</v>
      </c>
      <c r="R1029" s="243" t="s">
        <v>27</v>
      </c>
      <c r="S1029" s="243" t="s">
        <v>27</v>
      </c>
      <c r="T1029" s="243" t="s">
        <v>27</v>
      </c>
      <c r="X1029" s="243">
        <v>100.329521</v>
      </c>
      <c r="Z1029" s="253" t="s">
        <v>85</v>
      </c>
      <c r="AB1029" s="519"/>
      <c r="AC1029" s="243">
        <v>49.935075963877964</v>
      </c>
      <c r="AD1029" s="243">
        <v>49.918021012369913</v>
      </c>
      <c r="AE1029" s="243">
        <v>2.6012485923315426E-2</v>
      </c>
      <c r="AF1029" s="243" t="s">
        <v>27</v>
      </c>
      <c r="AG1029" s="243" t="s">
        <v>27</v>
      </c>
      <c r="AH1029" s="243" t="s">
        <v>27</v>
      </c>
      <c r="AI1029" s="243" t="s">
        <v>27</v>
      </c>
      <c r="AJ1029" s="243">
        <v>0.12089053782881301</v>
      </c>
      <c r="AK1029" s="243" t="s">
        <v>27</v>
      </c>
      <c r="AL1029" s="243" t="s">
        <v>27</v>
      </c>
      <c r="AM1029" s="243" t="s">
        <v>27</v>
      </c>
      <c r="AN1029" s="243" t="s">
        <v>27</v>
      </c>
      <c r="AO1029" s="243" t="s">
        <v>27</v>
      </c>
      <c r="AR1029" s="243">
        <v>100.00000000000001</v>
      </c>
      <c r="AS1029" s="243"/>
      <c r="AT1029" s="53" t="s">
        <v>134</v>
      </c>
      <c r="AU1029" s="53" t="str">
        <f t="shared" si="106"/>
        <v>po</v>
      </c>
      <c r="AV1029" s="234">
        <v>1.0003416592076801</v>
      </c>
      <c r="AW1029" s="86">
        <f t="shared" si="107"/>
        <v>1.0027634406681043</v>
      </c>
      <c r="AX1029" s="274"/>
      <c r="AY1029" s="263"/>
    </row>
    <row r="1030" spans="1:51" s="244" customFormat="1" x14ac:dyDescent="0.2">
      <c r="A1030" s="265" t="s">
        <v>444</v>
      </c>
      <c r="B1030" s="273" t="s">
        <v>605</v>
      </c>
      <c r="C1030" s="243" t="s">
        <v>222</v>
      </c>
      <c r="D1030" s="240" t="s">
        <v>455</v>
      </c>
      <c r="E1030" s="245" t="s">
        <v>177</v>
      </c>
      <c r="F1030" s="245" t="s">
        <v>146</v>
      </c>
      <c r="G1030" s="245" t="s">
        <v>242</v>
      </c>
      <c r="H1030" s="246">
        <v>63.091380000000001</v>
      </c>
      <c r="I1030" s="247">
        <v>36.506819999999998</v>
      </c>
      <c r="J1030" s="243">
        <v>5.9660999999999999E-2</v>
      </c>
      <c r="K1030" s="243" t="s">
        <v>27</v>
      </c>
      <c r="L1030" s="243" t="s">
        <v>27</v>
      </c>
      <c r="M1030" s="243" t="s">
        <v>27</v>
      </c>
      <c r="N1030" s="243" t="s">
        <v>27</v>
      </c>
      <c r="O1030" s="243" t="s">
        <v>27</v>
      </c>
      <c r="P1030" s="243" t="s">
        <v>27</v>
      </c>
      <c r="Q1030" s="243" t="s">
        <v>27</v>
      </c>
      <c r="R1030" s="243" t="s">
        <v>27</v>
      </c>
      <c r="S1030" s="243" t="s">
        <v>27</v>
      </c>
      <c r="T1030" s="243" t="s">
        <v>27</v>
      </c>
      <c r="X1030" s="243">
        <v>99.657860999999997</v>
      </c>
      <c r="Z1030" s="253" t="s">
        <v>85</v>
      </c>
      <c r="AB1030" s="519"/>
      <c r="AC1030" s="243">
        <v>49.755482040228145</v>
      </c>
      <c r="AD1030" s="243">
        <v>50.150958701385619</v>
      </c>
      <c r="AE1030" s="243">
        <v>9.3559258386227126E-2</v>
      </c>
      <c r="AF1030" s="243" t="s">
        <v>27</v>
      </c>
      <c r="AG1030" s="243" t="s">
        <v>27</v>
      </c>
      <c r="AH1030" s="243" t="s">
        <v>27</v>
      </c>
      <c r="AI1030" s="243" t="s">
        <v>27</v>
      </c>
      <c r="AJ1030" s="243" t="s">
        <v>27</v>
      </c>
      <c r="AK1030" s="243" t="s">
        <v>27</v>
      </c>
      <c r="AL1030" s="243" t="s">
        <v>27</v>
      </c>
      <c r="AM1030" s="243" t="s">
        <v>27</v>
      </c>
      <c r="AN1030" s="243" t="s">
        <v>27</v>
      </c>
      <c r="AO1030" s="243" t="s">
        <v>27</v>
      </c>
      <c r="AR1030" s="243">
        <v>99.999999999999986</v>
      </c>
      <c r="AS1030" s="243"/>
      <c r="AT1030" s="53" t="s">
        <v>134</v>
      </c>
      <c r="AU1030" s="53" t="str">
        <f t="shared" si="106"/>
        <v>po</v>
      </c>
      <c r="AV1030" s="234">
        <v>0.99211427515249972</v>
      </c>
      <c r="AW1030" s="86">
        <f t="shared" si="107"/>
        <v>0.99211427515249972</v>
      </c>
      <c r="AX1030" s="274"/>
      <c r="AY1030" s="263"/>
    </row>
    <row r="1031" spans="1:51" s="244" customFormat="1" x14ac:dyDescent="0.2">
      <c r="A1031" s="265" t="s">
        <v>444</v>
      </c>
      <c r="B1031" s="273" t="s">
        <v>605</v>
      </c>
      <c r="C1031" s="243" t="s">
        <v>222</v>
      </c>
      <c r="D1031" s="240" t="s">
        <v>455</v>
      </c>
      <c r="E1031" s="245" t="s">
        <v>32</v>
      </c>
      <c r="F1031" s="245" t="s">
        <v>185</v>
      </c>
      <c r="G1031" s="245" t="s">
        <v>241</v>
      </c>
      <c r="H1031" s="246">
        <v>63.830199999999998</v>
      </c>
      <c r="I1031" s="247">
        <v>36.656219999999998</v>
      </c>
      <c r="J1031" s="243">
        <v>2.1243999999999999E-2</v>
      </c>
      <c r="K1031" s="243" t="s">
        <v>27</v>
      </c>
      <c r="L1031" s="243" t="s">
        <v>27</v>
      </c>
      <c r="M1031" s="243" t="s">
        <v>27</v>
      </c>
      <c r="N1031" s="243" t="s">
        <v>27</v>
      </c>
      <c r="O1031" s="243" t="s">
        <v>27</v>
      </c>
      <c r="P1031" s="243" t="s">
        <v>27</v>
      </c>
      <c r="Q1031" s="243" t="s">
        <v>27</v>
      </c>
      <c r="R1031" s="243" t="s">
        <v>27</v>
      </c>
      <c r="S1031" s="243" t="s">
        <v>27</v>
      </c>
      <c r="T1031" s="243" t="s">
        <v>27</v>
      </c>
      <c r="X1031" s="243">
        <v>100.50766399999999</v>
      </c>
      <c r="Z1031" s="253" t="s">
        <v>85</v>
      </c>
      <c r="AB1031" s="519"/>
      <c r="AC1031" s="243">
        <v>49.974497683744303</v>
      </c>
      <c r="AD1031" s="243">
        <v>49.992428534524528</v>
      </c>
      <c r="AE1031" s="243">
        <v>3.3073781731144253E-2</v>
      </c>
      <c r="AF1031" s="243" t="s">
        <v>27</v>
      </c>
      <c r="AG1031" s="243" t="s">
        <v>27</v>
      </c>
      <c r="AH1031" s="243" t="s">
        <v>27</v>
      </c>
      <c r="AI1031" s="243" t="s">
        <v>27</v>
      </c>
      <c r="AJ1031" s="243" t="s">
        <v>27</v>
      </c>
      <c r="AK1031" s="243" t="s">
        <v>27</v>
      </c>
      <c r="AL1031" s="243" t="s">
        <v>27</v>
      </c>
      <c r="AM1031" s="243" t="s">
        <v>27</v>
      </c>
      <c r="AN1031" s="243" t="s">
        <v>27</v>
      </c>
      <c r="AO1031" s="243" t="s">
        <v>27</v>
      </c>
      <c r="AR1031" s="243">
        <v>99.999999999999986</v>
      </c>
      <c r="AS1031" s="243"/>
      <c r="AT1031" s="53" t="s">
        <v>134</v>
      </c>
      <c r="AU1031" s="53" t="str">
        <f t="shared" si="106"/>
        <v>po</v>
      </c>
      <c r="AV1031" s="234">
        <v>0.99964132867104383</v>
      </c>
      <c r="AW1031" s="86">
        <f t="shared" si="107"/>
        <v>0.99964132867104383</v>
      </c>
      <c r="AX1031" s="274"/>
      <c r="AY1031" s="263"/>
    </row>
    <row r="1032" spans="1:51" s="244" customFormat="1" x14ac:dyDescent="0.2">
      <c r="A1032" s="265" t="s">
        <v>444</v>
      </c>
      <c r="B1032" s="273" t="s">
        <v>605</v>
      </c>
      <c r="C1032" s="243" t="s">
        <v>222</v>
      </c>
      <c r="D1032" s="240" t="s">
        <v>455</v>
      </c>
      <c r="E1032" s="245" t="s">
        <v>186</v>
      </c>
      <c r="F1032" s="245" t="s">
        <v>152</v>
      </c>
      <c r="G1032" s="245" t="s">
        <v>240</v>
      </c>
      <c r="H1032" s="246">
        <v>63.83558</v>
      </c>
      <c r="I1032" s="247">
        <v>36.673659999999998</v>
      </c>
      <c r="J1032" s="243" t="s">
        <v>27</v>
      </c>
      <c r="K1032" s="243" t="s">
        <v>27</v>
      </c>
      <c r="L1032" s="243" t="s">
        <v>27</v>
      </c>
      <c r="M1032" s="243" t="s">
        <v>27</v>
      </c>
      <c r="N1032" s="243" t="s">
        <v>27</v>
      </c>
      <c r="O1032" s="243" t="s">
        <v>27</v>
      </c>
      <c r="P1032" s="243" t="s">
        <v>27</v>
      </c>
      <c r="Q1032" s="243" t="s">
        <v>27</v>
      </c>
      <c r="R1032" s="243" t="s">
        <v>27</v>
      </c>
      <c r="S1032" s="243" t="s">
        <v>27</v>
      </c>
      <c r="T1032" s="243" t="s">
        <v>27</v>
      </c>
      <c r="X1032" s="243">
        <v>100.50924000000001</v>
      </c>
      <c r="Z1032" s="253" t="s">
        <v>85</v>
      </c>
      <c r="AB1032" s="519"/>
      <c r="AC1032" s="243">
        <v>49.981247204155068</v>
      </c>
      <c r="AD1032" s="243">
        <v>50.018752795844925</v>
      </c>
      <c r="AE1032" s="243" t="s">
        <v>27</v>
      </c>
      <c r="AF1032" s="243" t="s">
        <v>27</v>
      </c>
      <c r="AG1032" s="243" t="s">
        <v>27</v>
      </c>
      <c r="AH1032" s="243" t="s">
        <v>27</v>
      </c>
      <c r="AI1032" s="243" t="s">
        <v>27</v>
      </c>
      <c r="AJ1032" s="243" t="s">
        <v>27</v>
      </c>
      <c r="AK1032" s="243" t="s">
        <v>27</v>
      </c>
      <c r="AL1032" s="243" t="s">
        <v>27</v>
      </c>
      <c r="AM1032" s="243" t="s">
        <v>27</v>
      </c>
      <c r="AN1032" s="243" t="s">
        <v>27</v>
      </c>
      <c r="AO1032" s="243" t="s">
        <v>27</v>
      </c>
      <c r="AR1032" s="243">
        <v>100</v>
      </c>
      <c r="AS1032" s="243"/>
      <c r="AT1032" s="53" t="s">
        <v>134</v>
      </c>
      <c r="AU1032" s="53" t="str">
        <f t="shared" si="106"/>
        <v>po</v>
      </c>
      <c r="AV1032" s="234">
        <v>0.99925016939460809</v>
      </c>
      <c r="AW1032" s="86">
        <f t="shared" si="107"/>
        <v>0.99925016939460809</v>
      </c>
      <c r="AX1032" s="274"/>
      <c r="AY1032" s="263"/>
    </row>
    <row r="1033" spans="1:51" s="242" customFormat="1" x14ac:dyDescent="0.2">
      <c r="A1033" s="248" t="s">
        <v>180</v>
      </c>
      <c r="B1033" s="33" t="s">
        <v>604</v>
      </c>
      <c r="C1033" s="248" t="s">
        <v>222</v>
      </c>
      <c r="D1033" s="240" t="s">
        <v>455</v>
      </c>
      <c r="E1033" s="248" t="s">
        <v>181</v>
      </c>
      <c r="F1033" s="248" t="s">
        <v>158</v>
      </c>
      <c r="G1033" s="248">
        <v>23</v>
      </c>
      <c r="H1033" s="249">
        <v>62.599499999999999</v>
      </c>
      <c r="I1033" s="250">
        <v>37.0261</v>
      </c>
      <c r="J1033" s="251" t="s">
        <v>27</v>
      </c>
      <c r="K1033" s="251" t="s">
        <v>27</v>
      </c>
      <c r="L1033" s="251"/>
      <c r="M1033" s="251"/>
      <c r="N1033" s="248"/>
      <c r="O1033" s="251" t="s">
        <v>27</v>
      </c>
      <c r="P1033" s="251" t="s">
        <v>27</v>
      </c>
      <c r="Q1033" s="251" t="s">
        <v>27</v>
      </c>
      <c r="R1033" s="251"/>
      <c r="S1033" s="251" t="s">
        <v>27</v>
      </c>
      <c r="T1033" s="251" t="s">
        <v>27</v>
      </c>
      <c r="X1033" s="251">
        <v>99.625599999999991</v>
      </c>
      <c r="Z1033" s="253" t="s">
        <v>85</v>
      </c>
      <c r="AB1033" s="520"/>
      <c r="AC1033" s="239">
        <v>49.2533600215977</v>
      </c>
      <c r="AD1033" s="239">
        <v>50.746639978402307</v>
      </c>
      <c r="AE1033" s="239" t="s">
        <v>27</v>
      </c>
      <c r="AF1033" s="239" t="s">
        <v>27</v>
      </c>
      <c r="AG1033" s="239" t="s">
        <v>27</v>
      </c>
      <c r="AH1033" s="239" t="s">
        <v>27</v>
      </c>
      <c r="AI1033" s="239" t="s">
        <v>27</v>
      </c>
      <c r="AJ1033" s="239" t="s">
        <v>27</v>
      </c>
      <c r="AK1033" s="239" t="s">
        <v>27</v>
      </c>
      <c r="AL1033" s="239" t="s">
        <v>27</v>
      </c>
      <c r="AM1033" s="239" t="s">
        <v>27</v>
      </c>
      <c r="AN1033" s="239" t="s">
        <v>27</v>
      </c>
      <c r="AO1033" s="239" t="s">
        <v>27</v>
      </c>
      <c r="AR1033" s="239">
        <v>100</v>
      </c>
      <c r="AS1033" s="239"/>
      <c r="AT1033" s="53" t="s">
        <v>134</v>
      </c>
      <c r="AU1033" s="53" t="str">
        <f t="shared" si="106"/>
        <v>po</v>
      </c>
      <c r="AV1033" s="234">
        <v>0.9705738161691071</v>
      </c>
      <c r="AW1033" s="86">
        <f t="shared" si="107"/>
        <v>0.9705738161691071</v>
      </c>
      <c r="AX1033" s="274"/>
      <c r="AY1033" s="263"/>
    </row>
    <row r="1034" spans="1:51" s="242" customFormat="1" ht="16" thickBot="1" x14ac:dyDescent="0.25">
      <c r="A1034" s="263"/>
      <c r="B1034" s="263"/>
      <c r="C1034" s="254"/>
      <c r="D1034" s="254"/>
      <c r="E1034" s="254"/>
      <c r="F1034" s="254"/>
      <c r="G1034" s="254"/>
      <c r="H1034" s="266"/>
      <c r="I1034" s="267"/>
      <c r="J1034" s="238"/>
      <c r="K1034" s="238"/>
      <c r="L1034" s="238"/>
      <c r="M1034" s="238"/>
      <c r="N1034" s="238"/>
      <c r="O1034" s="238"/>
      <c r="P1034" s="238"/>
      <c r="Q1034" s="238"/>
      <c r="R1034" s="238"/>
      <c r="S1034" s="238"/>
      <c r="T1034" s="238"/>
      <c r="X1034" s="238"/>
      <c r="Z1034" s="62"/>
      <c r="AB1034" s="520"/>
      <c r="AC1034" s="238"/>
      <c r="AD1034" s="238"/>
      <c r="AE1034" s="238"/>
      <c r="AF1034" s="238"/>
      <c r="AG1034" s="238"/>
      <c r="AH1034" s="238"/>
      <c r="AI1034" s="238"/>
      <c r="AJ1034" s="238"/>
      <c r="AK1034" s="238"/>
      <c r="AL1034" s="238"/>
      <c r="AM1034" s="238"/>
      <c r="AN1034" s="238"/>
      <c r="AO1034" s="238"/>
      <c r="AR1034" s="238"/>
      <c r="AS1034" s="238"/>
      <c r="AT1034" s="62"/>
      <c r="AU1034" s="62"/>
      <c r="AV1034" s="263"/>
      <c r="AW1034" s="263"/>
      <c r="AX1034" s="274"/>
      <c r="AY1034" s="384" t="s">
        <v>84</v>
      </c>
    </row>
    <row r="1035" spans="1:51" s="242" customFormat="1" x14ac:dyDescent="0.2">
      <c r="A1035" s="263"/>
      <c r="B1035" s="263"/>
      <c r="C1035" s="254"/>
      <c r="D1035" s="254"/>
      <c r="E1035" s="339" t="s">
        <v>221</v>
      </c>
      <c r="F1035" s="336" t="s">
        <v>386</v>
      </c>
      <c r="G1035" s="336" t="s">
        <v>511</v>
      </c>
      <c r="H1035" s="364">
        <v>63.229551111111114</v>
      </c>
      <c r="I1035" s="364">
        <v>36.522457777777774</v>
      </c>
      <c r="J1035" s="100">
        <v>4.9517555555555558E-2</v>
      </c>
      <c r="K1035" s="100">
        <v>7.5467777777777773E-3</v>
      </c>
      <c r="L1035" s="100" t="s">
        <v>27</v>
      </c>
      <c r="M1035" s="100" t="s">
        <v>27</v>
      </c>
      <c r="N1035" s="100">
        <v>1.3436999999999999E-2</v>
      </c>
      <c r="O1035" s="100">
        <v>3.3377888888888894E-2</v>
      </c>
      <c r="P1035" s="100">
        <v>1.5426555555555554E-2</v>
      </c>
      <c r="Q1035" s="100" t="s">
        <v>27</v>
      </c>
      <c r="R1035" s="100">
        <v>1.3733125000000001E-2</v>
      </c>
      <c r="S1035" s="100" t="s">
        <v>27</v>
      </c>
      <c r="T1035" s="100" t="s">
        <v>27</v>
      </c>
      <c r="U1035" s="473"/>
      <c r="V1035" s="473"/>
      <c r="W1035" s="473"/>
      <c r="X1035" s="99">
        <v>99.882028888888883</v>
      </c>
      <c r="Z1035" s="62"/>
      <c r="AB1035" s="520"/>
      <c r="AC1035" s="238"/>
      <c r="AD1035" s="238"/>
      <c r="AE1035" s="238"/>
      <c r="AF1035" s="238"/>
      <c r="AG1035" s="238"/>
      <c r="AH1035" s="238"/>
      <c r="AI1035" s="238"/>
      <c r="AJ1035" s="238"/>
      <c r="AK1035" s="238"/>
      <c r="AL1035" s="238"/>
      <c r="AM1035" s="238"/>
      <c r="AN1035" s="238"/>
      <c r="AO1035" s="238"/>
      <c r="AR1035" s="238"/>
      <c r="AS1035" s="238"/>
      <c r="AT1035" s="72" t="s">
        <v>623</v>
      </c>
      <c r="AU1035" s="53" t="s">
        <v>214</v>
      </c>
      <c r="AV1035" s="209">
        <f>AVERAGE(AV1025:AV1033)</f>
        <v>0.99390165090031091</v>
      </c>
      <c r="AW1035" s="209">
        <f>AVERAGE(AW1025:AW1033)</f>
        <v>0.99463149251647565</v>
      </c>
      <c r="AX1035" s="274"/>
      <c r="AY1035" s="263">
        <f>COUNT(AV1025:AV1033)</f>
        <v>9</v>
      </c>
    </row>
    <row r="1036" spans="1:51" s="242" customFormat="1" x14ac:dyDescent="0.2">
      <c r="A1036" s="263"/>
      <c r="B1036" s="263"/>
      <c r="C1036" s="254"/>
      <c r="D1036" s="254"/>
      <c r="E1036" s="340"/>
      <c r="F1036" s="3"/>
      <c r="G1036" s="3" t="s">
        <v>83</v>
      </c>
      <c r="H1036" s="78">
        <v>0.56965590751006057</v>
      </c>
      <c r="I1036" s="78">
        <v>0.33811447358024166</v>
      </c>
      <c r="J1036" s="18">
        <v>0.10056730406065273</v>
      </c>
      <c r="K1036" s="18">
        <v>2.2640333333333332E-2</v>
      </c>
      <c r="L1036" s="18" t="s">
        <v>27</v>
      </c>
      <c r="M1036" s="18" t="s">
        <v>27</v>
      </c>
      <c r="N1036" s="18">
        <v>3.8005575275214552E-2</v>
      </c>
      <c r="O1036" s="18">
        <v>6.6490507612824781E-2</v>
      </c>
      <c r="P1036" s="18">
        <v>4.6279666666666663E-2</v>
      </c>
      <c r="Q1036" s="18" t="s">
        <v>27</v>
      </c>
      <c r="R1036" s="18">
        <v>3.8843143257530022E-2</v>
      </c>
      <c r="S1036" s="18" t="s">
        <v>27</v>
      </c>
      <c r="T1036" s="18" t="s">
        <v>27</v>
      </c>
      <c r="X1036" s="98">
        <v>0.62837327405182952</v>
      </c>
      <c r="Z1036" s="62"/>
      <c r="AB1036" s="520"/>
      <c r="AC1036" s="238"/>
      <c r="AD1036" s="238"/>
      <c r="AE1036" s="238"/>
      <c r="AF1036" s="238"/>
      <c r="AG1036" s="238"/>
      <c r="AH1036" s="238"/>
      <c r="AI1036" s="238"/>
      <c r="AJ1036" s="238"/>
      <c r="AK1036" s="238"/>
      <c r="AL1036" s="238"/>
      <c r="AM1036" s="238"/>
      <c r="AN1036" s="238"/>
      <c r="AO1036" s="238"/>
      <c r="AR1036" s="238"/>
      <c r="AS1036" s="238"/>
      <c r="AT1036" s="3"/>
      <c r="AU1036" s="53" t="s">
        <v>195</v>
      </c>
      <c r="AV1036" s="209">
        <f>STDEV(AV1025:AV1033)</f>
        <v>9.1939591791777419E-3</v>
      </c>
      <c r="AW1036" s="209">
        <f>STDEV(AW1025:AW1033)</f>
        <v>9.5152634548715618E-3</v>
      </c>
      <c r="AX1036" s="274"/>
      <c r="AY1036" s="263"/>
    </row>
    <row r="1037" spans="1:51" s="242" customFormat="1" x14ac:dyDescent="0.2">
      <c r="A1037" s="263"/>
      <c r="B1037" s="263"/>
      <c r="C1037" s="254"/>
      <c r="D1037" s="254"/>
      <c r="E1037" s="337"/>
      <c r="F1037" s="3"/>
      <c r="G1037" s="3" t="s">
        <v>82</v>
      </c>
      <c r="H1037" s="78">
        <v>62.147210000000001</v>
      </c>
      <c r="I1037" s="78">
        <v>35.759830000000001</v>
      </c>
      <c r="J1037" s="18" t="s">
        <v>27</v>
      </c>
      <c r="K1037" s="18" t="s">
        <v>27</v>
      </c>
      <c r="L1037" s="18" t="s">
        <v>27</v>
      </c>
      <c r="M1037" s="18" t="s">
        <v>27</v>
      </c>
      <c r="N1037" s="18" t="s">
        <v>27</v>
      </c>
      <c r="O1037" s="18" t="s">
        <v>27</v>
      </c>
      <c r="P1037" s="18" t="s">
        <v>27</v>
      </c>
      <c r="Q1037" s="18" t="s">
        <v>27</v>
      </c>
      <c r="R1037" s="18" t="s">
        <v>27</v>
      </c>
      <c r="S1037" s="18" t="s">
        <v>27</v>
      </c>
      <c r="T1037" s="18" t="s">
        <v>27</v>
      </c>
      <c r="X1037" s="474"/>
      <c r="Z1037" s="62"/>
      <c r="AB1037" s="520"/>
      <c r="AC1037" s="238"/>
      <c r="AD1037" s="238"/>
      <c r="AE1037" s="238"/>
      <c r="AF1037" s="238"/>
      <c r="AG1037" s="238"/>
      <c r="AH1037" s="238"/>
      <c r="AI1037" s="238"/>
      <c r="AJ1037" s="238"/>
      <c r="AK1037" s="238"/>
      <c r="AL1037" s="238"/>
      <c r="AM1037" s="238"/>
      <c r="AN1037" s="238"/>
      <c r="AO1037" s="238"/>
      <c r="AR1037" s="238"/>
      <c r="AS1037" s="238"/>
      <c r="AT1037" s="3"/>
      <c r="AU1037" s="53" t="s">
        <v>82</v>
      </c>
      <c r="AV1037" s="209">
        <f>MIN(AV1025:AV1033)</f>
        <v>0.9705738161691071</v>
      </c>
      <c r="AW1037" s="209">
        <f>MIN(AW1025:AW1033)</f>
        <v>0.9705738161691071</v>
      </c>
      <c r="AX1037" s="274"/>
      <c r="AY1037" s="263"/>
    </row>
    <row r="1038" spans="1:51" s="242" customFormat="1" ht="16" thickBot="1" x14ac:dyDescent="0.25">
      <c r="A1038" s="263"/>
      <c r="B1038" s="263"/>
      <c r="C1038" s="254"/>
      <c r="D1038" s="254"/>
      <c r="E1038" s="338"/>
      <c r="F1038" s="178"/>
      <c r="G1038" s="178" t="s">
        <v>81</v>
      </c>
      <c r="H1038" s="177">
        <v>63.83558</v>
      </c>
      <c r="I1038" s="177">
        <v>37.0261</v>
      </c>
      <c r="J1038" s="97">
        <v>0.313166</v>
      </c>
      <c r="K1038" s="97">
        <v>6.7920999999999995E-2</v>
      </c>
      <c r="L1038" s="97" t="s">
        <v>27</v>
      </c>
      <c r="M1038" s="97" t="s">
        <v>27</v>
      </c>
      <c r="N1038" s="97">
        <v>0.10749599999999999</v>
      </c>
      <c r="O1038" s="97">
        <v>0.161911</v>
      </c>
      <c r="P1038" s="97">
        <v>0.13883899999999999</v>
      </c>
      <c r="Q1038" s="97" t="s">
        <v>27</v>
      </c>
      <c r="R1038" s="97">
        <v>0.109865</v>
      </c>
      <c r="S1038" s="97" t="s">
        <v>27</v>
      </c>
      <c r="T1038" s="97" t="s">
        <v>27</v>
      </c>
      <c r="U1038" s="475"/>
      <c r="V1038" s="475"/>
      <c r="W1038" s="475"/>
      <c r="X1038" s="476"/>
      <c r="Z1038" s="62"/>
      <c r="AB1038" s="520"/>
      <c r="AC1038" s="238"/>
      <c r="AD1038" s="238"/>
      <c r="AE1038" s="238"/>
      <c r="AF1038" s="238"/>
      <c r="AG1038" s="238"/>
      <c r="AH1038" s="238"/>
      <c r="AI1038" s="238"/>
      <c r="AJ1038" s="238"/>
      <c r="AK1038" s="238"/>
      <c r="AL1038" s="238"/>
      <c r="AM1038" s="238"/>
      <c r="AN1038" s="238"/>
      <c r="AO1038" s="238"/>
      <c r="AR1038" s="238"/>
      <c r="AS1038" s="238"/>
      <c r="AT1038" s="63"/>
      <c r="AU1038" s="166" t="s">
        <v>81</v>
      </c>
      <c r="AV1038" s="316">
        <f>MAX(AV1025:AV1033)</f>
        <v>1.0003416592076801</v>
      </c>
      <c r="AW1038" s="316">
        <f>MAX(AW1025:AW1033)</f>
        <v>1.0027634406681043</v>
      </c>
      <c r="AX1038" s="274"/>
      <c r="AY1038" s="263"/>
    </row>
    <row r="1039" spans="1:51" s="62" customFormat="1" x14ac:dyDescent="0.2">
      <c r="A1039" s="417"/>
      <c r="B1039" s="417"/>
      <c r="C1039" s="3"/>
      <c r="D1039" s="3"/>
      <c r="E1039" s="131"/>
      <c r="F1039" s="131"/>
      <c r="G1039" s="133"/>
      <c r="H1039" s="378"/>
      <c r="I1039" s="378"/>
      <c r="J1039" s="61"/>
      <c r="K1039" s="61"/>
      <c r="L1039" s="275"/>
      <c r="M1039" s="275"/>
      <c r="N1039" s="132"/>
      <c r="O1039" s="169"/>
      <c r="P1039" s="18"/>
      <c r="Q1039" s="18"/>
      <c r="R1039" s="18"/>
      <c r="S1039" s="18"/>
      <c r="T1039" s="18"/>
      <c r="X1039" s="18"/>
      <c r="Z1039" s="18"/>
      <c r="AB1039" s="513"/>
      <c r="AC1039" s="18"/>
      <c r="AD1039" s="18"/>
      <c r="AE1039" s="18"/>
      <c r="AF1039" s="18"/>
      <c r="AG1039" s="61"/>
      <c r="AH1039" s="131"/>
      <c r="AI1039" s="131"/>
      <c r="AJ1039" s="131"/>
      <c r="AK1039" s="61"/>
      <c r="AL1039" s="61"/>
      <c r="AM1039" s="131"/>
      <c r="AN1039" s="61"/>
      <c r="AO1039" s="61"/>
      <c r="AR1039" s="61"/>
      <c r="AS1039" s="61"/>
      <c r="AT1039" s="18"/>
      <c r="AV1039" s="86"/>
      <c r="AW1039" s="44"/>
      <c r="AX1039" s="275"/>
      <c r="AY1039" s="132"/>
    </row>
    <row r="1040" spans="1:51" s="269" customFormat="1" x14ac:dyDescent="0.2">
      <c r="A1040" s="265" t="s">
        <v>444</v>
      </c>
      <c r="B1040" s="273" t="s">
        <v>605</v>
      </c>
      <c r="C1040" s="240" t="s">
        <v>239</v>
      </c>
      <c r="D1040" s="240" t="s">
        <v>456</v>
      </c>
      <c r="E1040" s="240" t="s">
        <v>158</v>
      </c>
      <c r="F1040" s="240" t="s">
        <v>158</v>
      </c>
      <c r="G1040" s="240">
        <v>3</v>
      </c>
      <c r="H1040" s="236">
        <v>63.191409999999998</v>
      </c>
      <c r="I1040" s="237">
        <v>36.856490000000001</v>
      </c>
      <c r="J1040" s="239">
        <v>3.2919999999999998E-2</v>
      </c>
      <c r="K1040" s="239" t="s">
        <v>27</v>
      </c>
      <c r="L1040" s="239" t="s">
        <v>27</v>
      </c>
      <c r="M1040" s="239" t="s">
        <v>27</v>
      </c>
      <c r="N1040" s="239" t="s">
        <v>27</v>
      </c>
      <c r="O1040" s="239" t="s">
        <v>27</v>
      </c>
      <c r="P1040" s="239" t="s">
        <v>27</v>
      </c>
      <c r="Q1040" s="239" t="s">
        <v>27</v>
      </c>
      <c r="R1040" s="239" t="s">
        <v>27</v>
      </c>
      <c r="S1040" s="239" t="s">
        <v>27</v>
      </c>
      <c r="T1040" s="239" t="s">
        <v>27</v>
      </c>
      <c r="X1040" s="239">
        <v>100.08082</v>
      </c>
      <c r="Z1040" s="253" t="s">
        <v>85</v>
      </c>
      <c r="AB1040" s="528"/>
      <c r="AC1040" s="239">
        <v>49.57789787267987</v>
      </c>
      <c r="AD1040" s="239">
        <v>50.370743285676198</v>
      </c>
      <c r="AE1040" s="239">
        <v>5.1358841643940036E-2</v>
      </c>
      <c r="AF1040" s="239" t="s">
        <v>27</v>
      </c>
      <c r="AG1040" s="239" t="s">
        <v>27</v>
      </c>
      <c r="AH1040" s="239" t="s">
        <v>27</v>
      </c>
      <c r="AI1040" s="239" t="s">
        <v>27</v>
      </c>
      <c r="AJ1040" s="239" t="s">
        <v>27</v>
      </c>
      <c r="AK1040" s="239" t="s">
        <v>27</v>
      </c>
      <c r="AL1040" s="239" t="s">
        <v>27</v>
      </c>
      <c r="AM1040" s="239" t="s">
        <v>27</v>
      </c>
      <c r="AN1040" s="239" t="s">
        <v>27</v>
      </c>
      <c r="AO1040" s="239" t="s">
        <v>27</v>
      </c>
      <c r="AR1040" s="239">
        <v>100.00000000000001</v>
      </c>
      <c r="AS1040" s="239"/>
      <c r="AT1040" s="53" t="s">
        <v>134</v>
      </c>
      <c r="AU1040" s="53" t="str">
        <f t="shared" ref="AU1040:AU1061" si="108">Z1040</f>
        <v>po</v>
      </c>
      <c r="AV1040" s="263">
        <v>0.98425980318575546</v>
      </c>
      <c r="AW1040" s="86">
        <f t="shared" ref="AW1040:AW1061" si="109">SUM(AC1040,AJ1040,AK1040,AL1040,AO1040,AG1040)/AD1040</f>
        <v>0.98425980318575546</v>
      </c>
      <c r="AX1040" s="274"/>
      <c r="AY1040" s="263"/>
    </row>
    <row r="1041" spans="1:51" s="269" customFormat="1" x14ac:dyDescent="0.2">
      <c r="A1041" s="265" t="s">
        <v>444</v>
      </c>
      <c r="B1041" s="273" t="s">
        <v>605</v>
      </c>
      <c r="C1041" s="240" t="s">
        <v>239</v>
      </c>
      <c r="D1041" s="362" t="s">
        <v>456</v>
      </c>
      <c r="E1041" s="240" t="s">
        <v>158</v>
      </c>
      <c r="F1041" s="240" t="s">
        <v>158</v>
      </c>
      <c r="G1041" s="240">
        <v>6</v>
      </c>
      <c r="H1041" s="236">
        <v>62.999429999999997</v>
      </c>
      <c r="I1041" s="237">
        <v>36.842849999999999</v>
      </c>
      <c r="J1041" s="239">
        <v>4.0075E-2</v>
      </c>
      <c r="K1041" s="239" t="s">
        <v>27</v>
      </c>
      <c r="L1041" s="239" t="s">
        <v>27</v>
      </c>
      <c r="M1041" s="239" t="s">
        <v>27</v>
      </c>
      <c r="N1041" s="239" t="s">
        <v>27</v>
      </c>
      <c r="O1041" s="239" t="s">
        <v>27</v>
      </c>
      <c r="P1041" s="239" t="s">
        <v>27</v>
      </c>
      <c r="Q1041" s="239" t="s">
        <v>27</v>
      </c>
      <c r="R1041" s="239" t="s">
        <v>27</v>
      </c>
      <c r="S1041" s="239" t="s">
        <v>27</v>
      </c>
      <c r="T1041" s="239" t="s">
        <v>27</v>
      </c>
      <c r="X1041" s="239">
        <v>99.88235499999999</v>
      </c>
      <c r="Z1041" s="253" t="s">
        <v>85</v>
      </c>
      <c r="AB1041" s="528"/>
      <c r="AC1041" s="239">
        <v>49.505544957733271</v>
      </c>
      <c r="AD1041" s="239">
        <v>50.431834606220072</v>
      </c>
      <c r="AE1041" s="239">
        <v>6.2620436046663119E-2</v>
      </c>
      <c r="AF1041" s="239" t="s">
        <v>27</v>
      </c>
      <c r="AG1041" s="239" t="s">
        <v>27</v>
      </c>
      <c r="AH1041" s="239" t="s">
        <v>27</v>
      </c>
      <c r="AI1041" s="239" t="s">
        <v>27</v>
      </c>
      <c r="AJ1041" s="239" t="s">
        <v>27</v>
      </c>
      <c r="AK1041" s="239" t="s">
        <v>27</v>
      </c>
      <c r="AL1041" s="239" t="s">
        <v>27</v>
      </c>
      <c r="AM1041" s="239" t="s">
        <v>27</v>
      </c>
      <c r="AN1041" s="239" t="s">
        <v>27</v>
      </c>
      <c r="AO1041" s="239" t="s">
        <v>27</v>
      </c>
      <c r="AR1041" s="239">
        <v>100</v>
      </c>
      <c r="AS1041" s="239"/>
      <c r="AT1041" s="53" t="s">
        <v>134</v>
      </c>
      <c r="AU1041" s="53" t="str">
        <f t="shared" si="108"/>
        <v>po</v>
      </c>
      <c r="AV1041" s="263">
        <v>0.98163283854891614</v>
      </c>
      <c r="AW1041" s="86">
        <f t="shared" si="109"/>
        <v>0.98163283854891614</v>
      </c>
      <c r="AX1041" s="274"/>
      <c r="AY1041" s="263"/>
    </row>
    <row r="1042" spans="1:51" s="269" customFormat="1" x14ac:dyDescent="0.2">
      <c r="A1042" s="265" t="s">
        <v>444</v>
      </c>
      <c r="B1042" s="273" t="s">
        <v>605</v>
      </c>
      <c r="C1042" s="240" t="s">
        <v>239</v>
      </c>
      <c r="D1042" s="240" t="s">
        <v>456</v>
      </c>
      <c r="E1042" s="240" t="s">
        <v>158</v>
      </c>
      <c r="F1042" s="240" t="s">
        <v>158</v>
      </c>
      <c r="G1042" s="240">
        <v>7</v>
      </c>
      <c r="H1042" s="236">
        <v>63.144179999999999</v>
      </c>
      <c r="I1042" s="237">
        <v>36.910580000000003</v>
      </c>
      <c r="J1042" s="239">
        <v>4.4208999999999998E-2</v>
      </c>
      <c r="K1042" s="239" t="s">
        <v>27</v>
      </c>
      <c r="L1042" s="239" t="s">
        <v>27</v>
      </c>
      <c r="M1042" s="239" t="s">
        <v>27</v>
      </c>
      <c r="N1042" s="239" t="s">
        <v>27</v>
      </c>
      <c r="O1042" s="239" t="s">
        <v>27</v>
      </c>
      <c r="P1042" s="239" t="s">
        <v>27</v>
      </c>
      <c r="Q1042" s="239" t="s">
        <v>27</v>
      </c>
      <c r="R1042" s="239" t="s">
        <v>27</v>
      </c>
      <c r="S1042" s="239" t="s">
        <v>27</v>
      </c>
      <c r="T1042" s="239" t="s">
        <v>27</v>
      </c>
      <c r="X1042" s="239">
        <v>100.098969</v>
      </c>
      <c r="Z1042" s="253" t="s">
        <v>85</v>
      </c>
      <c r="AB1042" s="528"/>
      <c r="AC1042" s="239">
        <v>49.513867472045185</v>
      </c>
      <c r="AD1042" s="239">
        <v>50.417199152613648</v>
      </c>
      <c r="AE1042" s="239">
        <v>6.8933375341180492E-2</v>
      </c>
      <c r="AF1042" s="239" t="s">
        <v>27</v>
      </c>
      <c r="AG1042" s="239" t="s">
        <v>27</v>
      </c>
      <c r="AH1042" s="239" t="s">
        <v>27</v>
      </c>
      <c r="AI1042" s="239" t="s">
        <v>27</v>
      </c>
      <c r="AJ1042" s="239" t="s">
        <v>27</v>
      </c>
      <c r="AK1042" s="239" t="s">
        <v>27</v>
      </c>
      <c r="AL1042" s="239" t="s">
        <v>27</v>
      </c>
      <c r="AM1042" s="239" t="s">
        <v>27</v>
      </c>
      <c r="AN1042" s="239" t="s">
        <v>27</v>
      </c>
      <c r="AO1042" s="239" t="s">
        <v>27</v>
      </c>
      <c r="AR1042" s="239">
        <v>100</v>
      </c>
      <c r="AS1042" s="239"/>
      <c r="AT1042" s="53" t="s">
        <v>134</v>
      </c>
      <c r="AU1042" s="53" t="str">
        <f t="shared" si="108"/>
        <v>po</v>
      </c>
      <c r="AV1042" s="263">
        <v>0.98208286664568445</v>
      </c>
      <c r="AW1042" s="86">
        <f t="shared" si="109"/>
        <v>0.98208286664568445</v>
      </c>
      <c r="AX1042" s="274"/>
      <c r="AY1042" s="263"/>
    </row>
    <row r="1043" spans="1:51" s="269" customFormat="1" x14ac:dyDescent="0.2">
      <c r="A1043" s="265" t="s">
        <v>444</v>
      </c>
      <c r="B1043" s="273" t="s">
        <v>605</v>
      </c>
      <c r="C1043" s="240" t="s">
        <v>239</v>
      </c>
      <c r="D1043" s="240" t="s">
        <v>456</v>
      </c>
      <c r="E1043" s="240" t="s">
        <v>158</v>
      </c>
      <c r="F1043" s="240" t="s">
        <v>158</v>
      </c>
      <c r="G1043" s="240">
        <v>8</v>
      </c>
      <c r="H1043" s="236">
        <v>62.705849999999998</v>
      </c>
      <c r="I1043" s="237">
        <v>36.453270000000003</v>
      </c>
      <c r="J1043" s="239">
        <v>7.3204000000000005E-2</v>
      </c>
      <c r="K1043" s="239" t="s">
        <v>27</v>
      </c>
      <c r="L1043" s="239" t="s">
        <v>27</v>
      </c>
      <c r="M1043" s="239" t="s">
        <v>27</v>
      </c>
      <c r="N1043" s="239" t="s">
        <v>27</v>
      </c>
      <c r="O1043" s="239" t="s">
        <v>27</v>
      </c>
      <c r="P1043" s="239" t="s">
        <v>27</v>
      </c>
      <c r="Q1043" s="239" t="s">
        <v>27</v>
      </c>
      <c r="R1043" s="239" t="s">
        <v>27</v>
      </c>
      <c r="S1043" s="239" t="s">
        <v>27</v>
      </c>
      <c r="T1043" s="239" t="s">
        <v>27</v>
      </c>
      <c r="X1043" s="239">
        <v>99.232324000000006</v>
      </c>
      <c r="Z1043" s="253" t="s">
        <v>85</v>
      </c>
      <c r="AB1043" s="528"/>
      <c r="AC1043" s="239">
        <v>49.628301015728397</v>
      </c>
      <c r="AD1043" s="239">
        <v>50.256491288177521</v>
      </c>
      <c r="AE1043" s="239">
        <v>0.11520769609407609</v>
      </c>
      <c r="AF1043" s="239" t="s">
        <v>27</v>
      </c>
      <c r="AG1043" s="239" t="s">
        <v>27</v>
      </c>
      <c r="AH1043" s="239" t="s">
        <v>27</v>
      </c>
      <c r="AI1043" s="239" t="s">
        <v>27</v>
      </c>
      <c r="AJ1043" s="239" t="s">
        <v>27</v>
      </c>
      <c r="AK1043" s="239" t="s">
        <v>27</v>
      </c>
      <c r="AL1043" s="239" t="s">
        <v>27</v>
      </c>
      <c r="AM1043" s="239" t="s">
        <v>27</v>
      </c>
      <c r="AN1043" s="239" t="s">
        <v>27</v>
      </c>
      <c r="AO1043" s="239" t="s">
        <v>27</v>
      </c>
      <c r="AR1043" s="239">
        <v>100</v>
      </c>
      <c r="AS1043" s="239"/>
      <c r="AT1043" s="53" t="s">
        <v>134</v>
      </c>
      <c r="AU1043" s="53" t="str">
        <f t="shared" si="108"/>
        <v>po</v>
      </c>
      <c r="AV1043" s="263">
        <v>0.98750031575330244</v>
      </c>
      <c r="AW1043" s="86">
        <f t="shared" si="109"/>
        <v>0.98750031575330244</v>
      </c>
      <c r="AX1043" s="274"/>
      <c r="AY1043" s="263"/>
    </row>
    <row r="1044" spans="1:51" s="269" customFormat="1" x14ac:dyDescent="0.2">
      <c r="A1044" s="265" t="s">
        <v>444</v>
      </c>
      <c r="B1044" s="273" t="s">
        <v>605</v>
      </c>
      <c r="C1044" s="240" t="s">
        <v>239</v>
      </c>
      <c r="D1044" s="240" t="s">
        <v>456</v>
      </c>
      <c r="E1044" s="240" t="s">
        <v>182</v>
      </c>
      <c r="F1044" s="240" t="s">
        <v>182</v>
      </c>
      <c r="G1044" s="240">
        <v>25</v>
      </c>
      <c r="H1044" s="236">
        <v>63.279319999999998</v>
      </c>
      <c r="I1044" s="237">
        <v>36.95975</v>
      </c>
      <c r="J1044" s="239">
        <v>1.5177E-2</v>
      </c>
      <c r="K1044" s="239" t="s">
        <v>27</v>
      </c>
      <c r="L1044" s="239" t="s">
        <v>27</v>
      </c>
      <c r="M1044" s="239" t="s">
        <v>27</v>
      </c>
      <c r="N1044" s="239" t="s">
        <v>27</v>
      </c>
      <c r="O1044" s="239">
        <v>0.170013</v>
      </c>
      <c r="P1044" s="239" t="s">
        <v>27</v>
      </c>
      <c r="Q1044" s="239" t="s">
        <v>27</v>
      </c>
      <c r="R1044" s="239" t="s">
        <v>27</v>
      </c>
      <c r="S1044" s="239" t="s">
        <v>27</v>
      </c>
      <c r="T1044" s="239" t="s">
        <v>27</v>
      </c>
      <c r="X1044" s="239">
        <v>100.42425999999999</v>
      </c>
      <c r="Z1044" s="253" t="s">
        <v>85</v>
      </c>
      <c r="AB1044" s="528"/>
      <c r="AC1044" s="239">
        <v>49.493771982047782</v>
      </c>
      <c r="AD1044" s="239">
        <v>50.356101275839308</v>
      </c>
      <c r="AE1044" s="239">
        <v>2.3604783128203424E-2</v>
      </c>
      <c r="AF1044" s="239" t="s">
        <v>27</v>
      </c>
      <c r="AG1044" s="239" t="s">
        <v>27</v>
      </c>
      <c r="AH1044" s="239" t="s">
        <v>27</v>
      </c>
      <c r="AI1044" s="239" t="s">
        <v>27</v>
      </c>
      <c r="AJ1044" s="239">
        <v>0.12652195898471053</v>
      </c>
      <c r="AK1044" s="239" t="s">
        <v>27</v>
      </c>
      <c r="AL1044" s="239" t="s">
        <v>27</v>
      </c>
      <c r="AM1044" s="239" t="s">
        <v>27</v>
      </c>
      <c r="AN1044" s="239" t="s">
        <v>27</v>
      </c>
      <c r="AO1044" s="239" t="s">
        <v>27</v>
      </c>
      <c r="AR1044" s="239">
        <v>100</v>
      </c>
      <c r="AS1044" s="239"/>
      <c r="AT1044" s="53" t="s">
        <v>134</v>
      </c>
      <c r="AU1044" s="53" t="str">
        <f t="shared" si="108"/>
        <v>po</v>
      </c>
      <c r="AV1044" s="263">
        <v>0.98287537613232046</v>
      </c>
      <c r="AW1044" s="86">
        <f t="shared" si="109"/>
        <v>0.98538792090403848</v>
      </c>
      <c r="AX1044" s="274"/>
      <c r="AY1044" s="263"/>
    </row>
    <row r="1045" spans="1:51" s="269" customFormat="1" x14ac:dyDescent="0.2">
      <c r="A1045" s="265" t="s">
        <v>444</v>
      </c>
      <c r="B1045" s="273" t="s">
        <v>605</v>
      </c>
      <c r="C1045" s="240" t="s">
        <v>239</v>
      </c>
      <c r="D1045" s="240" t="s">
        <v>456</v>
      </c>
      <c r="E1045" s="240" t="s">
        <v>182</v>
      </c>
      <c r="F1045" s="240" t="s">
        <v>182</v>
      </c>
      <c r="G1045" s="240">
        <v>26</v>
      </c>
      <c r="H1045" s="236">
        <v>62.976230000000001</v>
      </c>
      <c r="I1045" s="237">
        <v>36.864359999999998</v>
      </c>
      <c r="J1045" s="239">
        <v>1.7571E-2</v>
      </c>
      <c r="K1045" s="239" t="s">
        <v>27</v>
      </c>
      <c r="L1045" s="239" t="s">
        <v>27</v>
      </c>
      <c r="M1045" s="239" t="s">
        <v>27</v>
      </c>
      <c r="N1045" s="239" t="s">
        <v>27</v>
      </c>
      <c r="O1045" s="239">
        <v>0.177811</v>
      </c>
      <c r="P1045" s="239" t="s">
        <v>27</v>
      </c>
      <c r="Q1045" s="239" t="s">
        <v>27</v>
      </c>
      <c r="R1045" s="239" t="s">
        <v>27</v>
      </c>
      <c r="S1045" s="239" t="s">
        <v>27</v>
      </c>
      <c r="T1045" s="239" t="s">
        <v>27</v>
      </c>
      <c r="X1045" s="239">
        <v>100.035972</v>
      </c>
      <c r="Z1045" s="253" t="s">
        <v>85</v>
      </c>
      <c r="AB1045" s="528"/>
      <c r="AC1045" s="239">
        <v>49.433435085575603</v>
      </c>
      <c r="AD1045" s="239">
        <v>50.406338784521367</v>
      </c>
      <c r="AE1045" s="239">
        <v>2.7426219114718639E-2</v>
      </c>
      <c r="AF1045" s="239" t="s">
        <v>27</v>
      </c>
      <c r="AG1045" s="239" t="s">
        <v>27</v>
      </c>
      <c r="AH1045" s="239" t="s">
        <v>27</v>
      </c>
      <c r="AI1045" s="239" t="s">
        <v>27</v>
      </c>
      <c r="AJ1045" s="239">
        <v>0.13279991078831152</v>
      </c>
      <c r="AK1045" s="239" t="s">
        <v>27</v>
      </c>
      <c r="AL1045" s="239" t="s">
        <v>27</v>
      </c>
      <c r="AM1045" s="239" t="s">
        <v>27</v>
      </c>
      <c r="AN1045" s="239" t="s">
        <v>27</v>
      </c>
      <c r="AO1045" s="239" t="s">
        <v>27</v>
      </c>
      <c r="AR1045" s="239">
        <v>99.999999999999986</v>
      </c>
      <c r="AS1045" s="239"/>
      <c r="AT1045" s="53" t="s">
        <v>134</v>
      </c>
      <c r="AU1045" s="53" t="str">
        <f t="shared" si="108"/>
        <v>po</v>
      </c>
      <c r="AV1045" s="263">
        <v>0.98069878268475785</v>
      </c>
      <c r="AW1045" s="86">
        <f t="shared" si="109"/>
        <v>0.9833333701987611</v>
      </c>
      <c r="AX1045" s="274"/>
      <c r="AY1045" s="263"/>
    </row>
    <row r="1046" spans="1:51" s="269" customFormat="1" x14ac:dyDescent="0.2">
      <c r="A1046" s="265" t="s">
        <v>444</v>
      </c>
      <c r="B1046" s="273" t="s">
        <v>605</v>
      </c>
      <c r="C1046" s="240" t="s">
        <v>239</v>
      </c>
      <c r="D1046" s="240" t="s">
        <v>456</v>
      </c>
      <c r="E1046" s="240" t="s">
        <v>182</v>
      </c>
      <c r="F1046" s="240" t="s">
        <v>182</v>
      </c>
      <c r="G1046" s="240">
        <v>27</v>
      </c>
      <c r="H1046" s="236">
        <v>62.213650000000001</v>
      </c>
      <c r="I1046" s="237">
        <v>36.478819999999999</v>
      </c>
      <c r="J1046" s="239">
        <v>2.3536000000000001E-2</v>
      </c>
      <c r="K1046" s="239" t="s">
        <v>27</v>
      </c>
      <c r="L1046" s="239" t="s">
        <v>27</v>
      </c>
      <c r="M1046" s="239" t="s">
        <v>27</v>
      </c>
      <c r="N1046" s="239" t="s">
        <v>27</v>
      </c>
      <c r="O1046" s="239">
        <v>0.58115600000000001</v>
      </c>
      <c r="P1046" s="239" t="s">
        <v>27</v>
      </c>
      <c r="Q1046" s="239" t="s">
        <v>27</v>
      </c>
      <c r="R1046" s="239" t="s">
        <v>27</v>
      </c>
      <c r="S1046" s="239" t="s">
        <v>27</v>
      </c>
      <c r="T1046" s="239">
        <v>0.168152</v>
      </c>
      <c r="X1046" s="239">
        <v>99.465313999999992</v>
      </c>
      <c r="Z1046" s="253" t="s">
        <v>85</v>
      </c>
      <c r="AB1046" s="528"/>
      <c r="AC1046" s="239">
        <v>49.178706452678753</v>
      </c>
      <c r="AD1046" s="239">
        <v>50.230387090773789</v>
      </c>
      <c r="AE1046" s="239">
        <v>3.699554299485313E-2</v>
      </c>
      <c r="AF1046" s="239" t="s">
        <v>27</v>
      </c>
      <c r="AG1046" s="239" t="s">
        <v>27</v>
      </c>
      <c r="AH1046" s="239" t="s">
        <v>27</v>
      </c>
      <c r="AI1046" s="239" t="s">
        <v>27</v>
      </c>
      <c r="AJ1046" s="239">
        <v>0.43709835572598549</v>
      </c>
      <c r="AK1046" s="239" t="s">
        <v>27</v>
      </c>
      <c r="AL1046" s="239" t="s">
        <v>27</v>
      </c>
      <c r="AM1046" s="239" t="s">
        <v>27</v>
      </c>
      <c r="AN1046" s="239" t="s">
        <v>27</v>
      </c>
      <c r="AO1046" s="239">
        <v>0.11681255782664662</v>
      </c>
      <c r="AR1046" s="239">
        <v>100.00000000000003</v>
      </c>
      <c r="AS1046" s="239"/>
      <c r="AT1046" s="53" t="s">
        <v>134</v>
      </c>
      <c r="AU1046" s="53" t="str">
        <f t="shared" si="108"/>
        <v>po</v>
      </c>
      <c r="AV1046" s="263">
        <v>0.97906286017277766</v>
      </c>
      <c r="AW1046" s="86">
        <f t="shared" si="109"/>
        <v>0.99009026700027503</v>
      </c>
      <c r="AX1046" s="274"/>
      <c r="AY1046" s="263"/>
    </row>
    <row r="1047" spans="1:51" s="269" customFormat="1" x14ac:dyDescent="0.2">
      <c r="A1047" s="265" t="s">
        <v>444</v>
      </c>
      <c r="B1047" s="273" t="s">
        <v>605</v>
      </c>
      <c r="C1047" s="240" t="s">
        <v>239</v>
      </c>
      <c r="D1047" s="240" t="s">
        <v>456</v>
      </c>
      <c r="E1047" s="240" t="s">
        <v>182</v>
      </c>
      <c r="F1047" s="240" t="s">
        <v>182</v>
      </c>
      <c r="G1047" s="240">
        <v>30</v>
      </c>
      <c r="H1047" s="236">
        <v>62.349260000000001</v>
      </c>
      <c r="I1047" s="237">
        <v>36.696980000000003</v>
      </c>
      <c r="J1047" s="239">
        <v>7.8118000000000007E-2</v>
      </c>
      <c r="K1047" s="239" t="s">
        <v>27</v>
      </c>
      <c r="L1047" s="239" t="s">
        <v>27</v>
      </c>
      <c r="M1047" s="239" t="s">
        <v>27</v>
      </c>
      <c r="N1047" s="239" t="s">
        <v>27</v>
      </c>
      <c r="O1047" s="239">
        <v>0.131998</v>
      </c>
      <c r="P1047" s="239" t="s">
        <v>27</v>
      </c>
      <c r="Q1047" s="239" t="s">
        <v>27</v>
      </c>
      <c r="R1047" s="239" t="s">
        <v>27</v>
      </c>
      <c r="S1047" s="239" t="s">
        <v>27</v>
      </c>
      <c r="T1047" s="239" t="s">
        <v>27</v>
      </c>
      <c r="X1047" s="239">
        <v>99.256356000000011</v>
      </c>
      <c r="Z1047" s="253" t="s">
        <v>85</v>
      </c>
      <c r="AB1047" s="528"/>
      <c r="AC1047" s="239">
        <v>49.266807332939067</v>
      </c>
      <c r="AD1047" s="239">
        <v>50.511209155809198</v>
      </c>
      <c r="AE1047" s="239">
        <v>0.1227437995235586</v>
      </c>
      <c r="AF1047" s="239" t="s">
        <v>27</v>
      </c>
      <c r="AG1047" s="239" t="s">
        <v>27</v>
      </c>
      <c r="AH1047" s="239" t="s">
        <v>27</v>
      </c>
      <c r="AI1047" s="239" t="s">
        <v>27</v>
      </c>
      <c r="AJ1047" s="239">
        <v>9.9239711728189156E-2</v>
      </c>
      <c r="AK1047" s="239" t="s">
        <v>27</v>
      </c>
      <c r="AL1047" s="239" t="s">
        <v>27</v>
      </c>
      <c r="AM1047" s="239" t="s">
        <v>27</v>
      </c>
      <c r="AN1047" s="239" t="s">
        <v>27</v>
      </c>
      <c r="AO1047" s="239" t="s">
        <v>27</v>
      </c>
      <c r="AR1047" s="239">
        <v>100.00000000000001</v>
      </c>
      <c r="AS1047" s="239"/>
      <c r="AT1047" s="53" t="s">
        <v>134</v>
      </c>
      <c r="AU1047" s="53" t="str">
        <f t="shared" si="108"/>
        <v>po</v>
      </c>
      <c r="AV1047" s="263">
        <v>0.97536384807119558</v>
      </c>
      <c r="AW1047" s="86">
        <f t="shared" si="109"/>
        <v>0.97732855478455238</v>
      </c>
      <c r="AX1047" s="274"/>
      <c r="AY1047" s="263"/>
    </row>
    <row r="1048" spans="1:51" s="269" customFormat="1" x14ac:dyDescent="0.2">
      <c r="A1048" s="265" t="s">
        <v>444</v>
      </c>
      <c r="B1048" s="273" t="s">
        <v>605</v>
      </c>
      <c r="C1048" s="240" t="s">
        <v>239</v>
      </c>
      <c r="D1048" s="240" t="s">
        <v>456</v>
      </c>
      <c r="E1048" s="240" t="s">
        <v>182</v>
      </c>
      <c r="F1048" s="240" t="s">
        <v>182</v>
      </c>
      <c r="G1048" s="240">
        <v>31</v>
      </c>
      <c r="H1048" s="236">
        <v>62.616990000000001</v>
      </c>
      <c r="I1048" s="237">
        <v>36.886339999999997</v>
      </c>
      <c r="J1048" s="239">
        <v>4.3032000000000001E-2</v>
      </c>
      <c r="K1048" s="239" t="s">
        <v>27</v>
      </c>
      <c r="L1048" s="239" t="s">
        <v>27</v>
      </c>
      <c r="M1048" s="239" t="s">
        <v>27</v>
      </c>
      <c r="N1048" s="239" t="s">
        <v>27</v>
      </c>
      <c r="O1048" s="239" t="s">
        <v>27</v>
      </c>
      <c r="P1048" s="239" t="s">
        <v>27</v>
      </c>
      <c r="Q1048" s="239" t="s">
        <v>27</v>
      </c>
      <c r="R1048" s="239" t="s">
        <v>27</v>
      </c>
      <c r="S1048" s="239" t="s">
        <v>27</v>
      </c>
      <c r="T1048" s="239">
        <v>0.883108</v>
      </c>
      <c r="X1048" s="239">
        <v>100.42947000000001</v>
      </c>
      <c r="Z1048" s="253" t="s">
        <v>85</v>
      </c>
      <c r="AB1048" s="528"/>
      <c r="AC1048" s="239">
        <v>49.021931893196054</v>
      </c>
      <c r="AD1048" s="239">
        <v>50.303490795851168</v>
      </c>
      <c r="AE1048" s="239">
        <v>6.6990789675063556E-2</v>
      </c>
      <c r="AF1048" s="239" t="s">
        <v>27</v>
      </c>
      <c r="AG1048" s="239" t="s">
        <v>27</v>
      </c>
      <c r="AH1048" s="239" t="s">
        <v>27</v>
      </c>
      <c r="AI1048" s="239" t="s">
        <v>27</v>
      </c>
      <c r="AJ1048" s="239" t="s">
        <v>27</v>
      </c>
      <c r="AK1048" s="239" t="s">
        <v>27</v>
      </c>
      <c r="AL1048" s="239" t="s">
        <v>27</v>
      </c>
      <c r="AM1048" s="239" t="s">
        <v>27</v>
      </c>
      <c r="AN1048" s="239" t="s">
        <v>27</v>
      </c>
      <c r="AO1048" s="239">
        <v>0.6075865212777104</v>
      </c>
      <c r="AR1048" s="239">
        <v>100</v>
      </c>
      <c r="AS1048" s="239"/>
      <c r="AT1048" s="53" t="s">
        <v>134</v>
      </c>
      <c r="AU1048" s="53" t="str">
        <f t="shared" si="108"/>
        <v>po</v>
      </c>
      <c r="AV1048" s="263">
        <v>0.97452345985577582</v>
      </c>
      <c r="AW1048" s="86">
        <f t="shared" si="109"/>
        <v>0.98660187651563558</v>
      </c>
      <c r="AX1048" s="274"/>
      <c r="AY1048" s="263"/>
    </row>
    <row r="1049" spans="1:51" s="269" customFormat="1" x14ac:dyDescent="0.2">
      <c r="A1049" s="265" t="s">
        <v>444</v>
      </c>
      <c r="B1049" s="273" t="s">
        <v>605</v>
      </c>
      <c r="C1049" s="240" t="s">
        <v>239</v>
      </c>
      <c r="D1049" s="240" t="s">
        <v>456</v>
      </c>
      <c r="E1049" s="240" t="s">
        <v>182</v>
      </c>
      <c r="F1049" s="240" t="s">
        <v>182</v>
      </c>
      <c r="G1049" s="240">
        <v>34</v>
      </c>
      <c r="H1049" s="236">
        <v>62.794350000000001</v>
      </c>
      <c r="I1049" s="237">
        <v>36.70335</v>
      </c>
      <c r="J1049" s="239">
        <v>2.9884999999999998E-2</v>
      </c>
      <c r="K1049" s="239" t="s">
        <v>27</v>
      </c>
      <c r="L1049" s="239" t="s">
        <v>27</v>
      </c>
      <c r="M1049" s="239" t="s">
        <v>27</v>
      </c>
      <c r="N1049" s="239">
        <v>2.7244000000000001E-2</v>
      </c>
      <c r="O1049" s="239">
        <v>0.120897</v>
      </c>
      <c r="P1049" s="239" t="s">
        <v>27</v>
      </c>
      <c r="Q1049" s="239" t="s">
        <v>27</v>
      </c>
      <c r="R1049" s="239" t="s">
        <v>27</v>
      </c>
      <c r="S1049" s="239" t="s">
        <v>27</v>
      </c>
      <c r="T1049" s="239" t="s">
        <v>27</v>
      </c>
      <c r="X1049" s="239">
        <v>99.675725999999997</v>
      </c>
      <c r="Z1049" s="253" t="s">
        <v>85</v>
      </c>
      <c r="AB1049" s="528"/>
      <c r="AC1049" s="239">
        <v>49.466973656906816</v>
      </c>
      <c r="AD1049" s="239">
        <v>50.365691503199116</v>
      </c>
      <c r="AE1049" s="239">
        <v>4.6813742636082359E-2</v>
      </c>
      <c r="AF1049" s="239" t="s">
        <v>27</v>
      </c>
      <c r="AG1049" s="239" t="s">
        <v>27</v>
      </c>
      <c r="AH1049" s="239" t="s">
        <v>27</v>
      </c>
      <c r="AI1049" s="239">
        <v>2.9905006289547061E-2</v>
      </c>
      <c r="AJ1049" s="239">
        <v>9.0616090968437008E-2</v>
      </c>
      <c r="AK1049" s="239" t="s">
        <v>27</v>
      </c>
      <c r="AL1049" s="239" t="s">
        <v>27</v>
      </c>
      <c r="AM1049" s="239" t="s">
        <v>27</v>
      </c>
      <c r="AN1049" s="239" t="s">
        <v>27</v>
      </c>
      <c r="AO1049" s="239" t="s">
        <v>27</v>
      </c>
      <c r="AR1049" s="239">
        <v>100</v>
      </c>
      <c r="AS1049" s="239"/>
      <c r="AT1049" s="53" t="s">
        <v>134</v>
      </c>
      <c r="AU1049" s="53" t="str">
        <f t="shared" si="108"/>
        <v>po</v>
      </c>
      <c r="AV1049" s="263">
        <v>0.98215614996102629</v>
      </c>
      <c r="AW1049" s="86">
        <f t="shared" si="109"/>
        <v>0.98395531300761485</v>
      </c>
      <c r="AX1049" s="274"/>
      <c r="AY1049" s="263"/>
    </row>
    <row r="1050" spans="1:51" s="269" customFormat="1" x14ac:dyDescent="0.2">
      <c r="A1050" s="265" t="s">
        <v>444</v>
      </c>
      <c r="B1050" s="273" t="s">
        <v>605</v>
      </c>
      <c r="C1050" s="240" t="s">
        <v>239</v>
      </c>
      <c r="D1050" s="240" t="s">
        <v>456</v>
      </c>
      <c r="E1050" s="240" t="s">
        <v>182</v>
      </c>
      <c r="F1050" s="240" t="s">
        <v>182</v>
      </c>
      <c r="G1050" s="240">
        <v>35</v>
      </c>
      <c r="H1050" s="236">
        <v>62.959719999999997</v>
      </c>
      <c r="I1050" s="237">
        <v>36.868510000000001</v>
      </c>
      <c r="J1050" s="239">
        <v>2.0240999999999999E-2</v>
      </c>
      <c r="K1050" s="239" t="s">
        <v>27</v>
      </c>
      <c r="L1050" s="239" t="s">
        <v>27</v>
      </c>
      <c r="M1050" s="239" t="s">
        <v>27</v>
      </c>
      <c r="N1050" s="239">
        <v>2.9287000000000001E-2</v>
      </c>
      <c r="O1050" s="239">
        <v>0.188251</v>
      </c>
      <c r="P1050" s="239" t="s">
        <v>27</v>
      </c>
      <c r="Q1050" s="239" t="s">
        <v>27</v>
      </c>
      <c r="R1050" s="239" t="s">
        <v>27</v>
      </c>
      <c r="S1050" s="239" t="s">
        <v>27</v>
      </c>
      <c r="T1050" s="239" t="s">
        <v>27</v>
      </c>
      <c r="X1050" s="239">
        <v>100.06600899999998</v>
      </c>
      <c r="Z1050" s="253" t="s">
        <v>85</v>
      </c>
      <c r="AB1050" s="528"/>
      <c r="AC1050" s="239">
        <v>49.402338594737053</v>
      </c>
      <c r="AD1050" s="239">
        <v>50.393512482186594</v>
      </c>
      <c r="AE1050" s="239">
        <v>3.1582173553780235E-2</v>
      </c>
      <c r="AF1050" s="239" t="s">
        <v>27</v>
      </c>
      <c r="AG1050" s="239" t="s">
        <v>27</v>
      </c>
      <c r="AH1050" s="239" t="s">
        <v>27</v>
      </c>
      <c r="AI1050" s="239">
        <v>3.2021219052377994E-2</v>
      </c>
      <c r="AJ1050" s="239">
        <v>0.14054553047017382</v>
      </c>
      <c r="AK1050" s="239" t="s">
        <v>27</v>
      </c>
      <c r="AL1050" s="239" t="s">
        <v>27</v>
      </c>
      <c r="AM1050" s="239" t="s">
        <v>27</v>
      </c>
      <c r="AN1050" s="239" t="s">
        <v>27</v>
      </c>
      <c r="AO1050" s="239" t="s">
        <v>27</v>
      </c>
      <c r="AR1050" s="239">
        <v>99.999999999999986</v>
      </c>
      <c r="AS1050" s="239"/>
      <c r="AT1050" s="53" t="s">
        <v>134</v>
      </c>
      <c r="AU1050" s="53" t="str">
        <f t="shared" si="108"/>
        <v>po</v>
      </c>
      <c r="AV1050" s="263">
        <v>0.98033131967532716</v>
      </c>
      <c r="AW1050" s="86">
        <f t="shared" si="109"/>
        <v>0.98312028046705302</v>
      </c>
      <c r="AX1050" s="274"/>
      <c r="AY1050" s="263"/>
    </row>
    <row r="1051" spans="1:51" s="269" customFormat="1" x14ac:dyDescent="0.2">
      <c r="A1051" s="265" t="s">
        <v>444</v>
      </c>
      <c r="B1051" s="273" t="s">
        <v>605</v>
      </c>
      <c r="C1051" s="240" t="s">
        <v>239</v>
      </c>
      <c r="D1051" s="240" t="s">
        <v>456</v>
      </c>
      <c r="E1051" s="240" t="s">
        <v>160</v>
      </c>
      <c r="F1051" s="240" t="s">
        <v>160</v>
      </c>
      <c r="G1051" s="240">
        <v>38</v>
      </c>
      <c r="H1051" s="236">
        <v>64.238870000000006</v>
      </c>
      <c r="I1051" s="237">
        <v>36.992440000000002</v>
      </c>
      <c r="J1051" s="239" t="s">
        <v>27</v>
      </c>
      <c r="K1051" s="239" t="s">
        <v>27</v>
      </c>
      <c r="L1051" s="239" t="s">
        <v>27</v>
      </c>
      <c r="M1051" s="239" t="s">
        <v>27</v>
      </c>
      <c r="N1051" s="239" t="s">
        <v>27</v>
      </c>
      <c r="O1051" s="239">
        <v>0.201764</v>
      </c>
      <c r="P1051" s="239" t="s">
        <v>27</v>
      </c>
      <c r="Q1051" s="239" t="s">
        <v>27</v>
      </c>
      <c r="R1051" s="239" t="s">
        <v>27</v>
      </c>
      <c r="S1051" s="239" t="s">
        <v>27</v>
      </c>
      <c r="T1051" s="239" t="s">
        <v>27</v>
      </c>
      <c r="X1051" s="239">
        <v>101.433074</v>
      </c>
      <c r="Z1051" s="253" t="s">
        <v>85</v>
      </c>
      <c r="AB1051" s="528"/>
      <c r="AC1051" s="239">
        <v>49.847954379169828</v>
      </c>
      <c r="AD1051" s="239">
        <v>50.003079278504494</v>
      </c>
      <c r="AE1051" s="239" t="s">
        <v>27</v>
      </c>
      <c r="AF1051" s="239" t="s">
        <v>27</v>
      </c>
      <c r="AG1051" s="239" t="s">
        <v>27</v>
      </c>
      <c r="AH1051" s="239" t="s">
        <v>27</v>
      </c>
      <c r="AI1051" s="239" t="s">
        <v>27</v>
      </c>
      <c r="AJ1051" s="239">
        <v>0.14896634232568026</v>
      </c>
      <c r="AK1051" s="239" t="s">
        <v>27</v>
      </c>
      <c r="AL1051" s="239" t="s">
        <v>27</v>
      </c>
      <c r="AM1051" s="239" t="s">
        <v>27</v>
      </c>
      <c r="AN1051" s="239" t="s">
        <v>27</v>
      </c>
      <c r="AO1051" s="239" t="s">
        <v>27</v>
      </c>
      <c r="AR1051" s="239">
        <v>100</v>
      </c>
      <c r="AS1051" s="239"/>
      <c r="AT1051" s="53" t="s">
        <v>134</v>
      </c>
      <c r="AU1051" s="53" t="str">
        <f t="shared" si="108"/>
        <v>po</v>
      </c>
      <c r="AV1051" s="263">
        <v>0.99689769307064746</v>
      </c>
      <c r="AW1051" s="86">
        <f t="shared" si="109"/>
        <v>0.99987683644491798</v>
      </c>
      <c r="AX1051" s="274"/>
      <c r="AY1051" s="263"/>
    </row>
    <row r="1052" spans="1:51" s="269" customFormat="1" x14ac:dyDescent="0.2">
      <c r="A1052" s="265" t="s">
        <v>444</v>
      </c>
      <c r="B1052" s="273" t="s">
        <v>605</v>
      </c>
      <c r="C1052" s="240" t="s">
        <v>239</v>
      </c>
      <c r="D1052" s="240" t="s">
        <v>456</v>
      </c>
      <c r="E1052" s="240" t="s">
        <v>160</v>
      </c>
      <c r="F1052" s="240" t="s">
        <v>160</v>
      </c>
      <c r="G1052" s="240">
        <v>39</v>
      </c>
      <c r="H1052" s="236">
        <v>64.278229999999994</v>
      </c>
      <c r="I1052" s="237">
        <v>37.104109999999999</v>
      </c>
      <c r="J1052" s="239" t="s">
        <v>27</v>
      </c>
      <c r="K1052" s="239" t="s">
        <v>27</v>
      </c>
      <c r="L1052" s="239" t="s">
        <v>27</v>
      </c>
      <c r="M1052" s="239" t="s">
        <v>27</v>
      </c>
      <c r="N1052" s="239" t="s">
        <v>27</v>
      </c>
      <c r="O1052" s="239">
        <v>0.21781600000000001</v>
      </c>
      <c r="P1052" s="239" t="s">
        <v>27</v>
      </c>
      <c r="Q1052" s="239" t="s">
        <v>27</v>
      </c>
      <c r="R1052" s="239" t="s">
        <v>27</v>
      </c>
      <c r="S1052" s="239" t="s">
        <v>27</v>
      </c>
      <c r="T1052" s="239" t="s">
        <v>27</v>
      </c>
      <c r="X1052" s="239">
        <v>101.600156</v>
      </c>
      <c r="Z1052" s="253" t="s">
        <v>85</v>
      </c>
      <c r="AB1052" s="528"/>
      <c r="AC1052" s="239">
        <v>49.782248103531884</v>
      </c>
      <c r="AD1052" s="239">
        <v>50.05724437033323</v>
      </c>
      <c r="AE1052" s="239" t="s">
        <v>27</v>
      </c>
      <c r="AF1052" s="239" t="s">
        <v>27</v>
      </c>
      <c r="AG1052" s="239" t="s">
        <v>27</v>
      </c>
      <c r="AH1052" s="239" t="s">
        <v>27</v>
      </c>
      <c r="AI1052" s="239" t="s">
        <v>27</v>
      </c>
      <c r="AJ1052" s="239">
        <v>0.1605075261348913</v>
      </c>
      <c r="AK1052" s="239" t="s">
        <v>27</v>
      </c>
      <c r="AL1052" s="239" t="s">
        <v>27</v>
      </c>
      <c r="AM1052" s="239" t="s">
        <v>27</v>
      </c>
      <c r="AN1052" s="239" t="s">
        <v>27</v>
      </c>
      <c r="AO1052" s="239" t="s">
        <v>27</v>
      </c>
      <c r="AR1052" s="239">
        <v>100</v>
      </c>
      <c r="AS1052" s="239"/>
      <c r="AT1052" s="53" t="s">
        <v>134</v>
      </c>
      <c r="AU1052" s="53" t="str">
        <f t="shared" si="108"/>
        <v>po</v>
      </c>
      <c r="AV1052" s="263">
        <v>0.99450636425835048</v>
      </c>
      <c r="AW1052" s="86">
        <f t="shared" si="109"/>
        <v>0.99771284372308944</v>
      </c>
      <c r="AX1052" s="274"/>
      <c r="AY1052" s="263"/>
    </row>
    <row r="1053" spans="1:51" s="269" customFormat="1" x14ac:dyDescent="0.2">
      <c r="A1053" s="265" t="s">
        <v>444</v>
      </c>
      <c r="B1053" s="273" t="s">
        <v>605</v>
      </c>
      <c r="C1053" s="240" t="s">
        <v>239</v>
      </c>
      <c r="D1053" s="240" t="s">
        <v>456</v>
      </c>
      <c r="E1053" s="240" t="s">
        <v>160</v>
      </c>
      <c r="F1053" s="240" t="s">
        <v>160</v>
      </c>
      <c r="G1053" s="240">
        <v>40</v>
      </c>
      <c r="H1053" s="236">
        <v>63.416939999999997</v>
      </c>
      <c r="I1053" s="237">
        <v>36.767429999999997</v>
      </c>
      <c r="J1053" s="239">
        <v>1.5427E-2</v>
      </c>
      <c r="K1053" s="239" t="s">
        <v>27</v>
      </c>
      <c r="L1053" s="239" t="s">
        <v>27</v>
      </c>
      <c r="M1053" s="239" t="s">
        <v>27</v>
      </c>
      <c r="N1053" s="239" t="s">
        <v>27</v>
      </c>
      <c r="O1053" s="239">
        <v>0.21085200000000001</v>
      </c>
      <c r="P1053" s="239" t="s">
        <v>27</v>
      </c>
      <c r="Q1053" s="239" t="s">
        <v>27</v>
      </c>
      <c r="R1053" s="239" t="s">
        <v>27</v>
      </c>
      <c r="S1053" s="239" t="s">
        <v>27</v>
      </c>
      <c r="T1053" s="239" t="s">
        <v>27</v>
      </c>
      <c r="X1053" s="239">
        <v>100.41064900000001</v>
      </c>
      <c r="Z1053" s="253" t="s">
        <v>85</v>
      </c>
      <c r="AB1053" s="528"/>
      <c r="AC1053" s="239">
        <v>49.662798302299969</v>
      </c>
      <c r="AD1053" s="239">
        <v>50.15607026615649</v>
      </c>
      <c r="AE1053" s="239">
        <v>2.4023302754768907E-2</v>
      </c>
      <c r="AF1053" s="239" t="s">
        <v>27</v>
      </c>
      <c r="AG1053" s="239" t="s">
        <v>27</v>
      </c>
      <c r="AH1053" s="239" t="s">
        <v>27</v>
      </c>
      <c r="AI1053" s="239" t="s">
        <v>27</v>
      </c>
      <c r="AJ1053" s="239">
        <v>0.15710812878874089</v>
      </c>
      <c r="AK1053" s="239" t="s">
        <v>27</v>
      </c>
      <c r="AL1053" s="239" t="s">
        <v>27</v>
      </c>
      <c r="AM1053" s="239" t="s">
        <v>27</v>
      </c>
      <c r="AN1053" s="239" t="s">
        <v>27</v>
      </c>
      <c r="AO1053" s="239" t="s">
        <v>27</v>
      </c>
      <c r="AR1053" s="239">
        <v>99.999999999999957</v>
      </c>
      <c r="AS1053" s="239"/>
      <c r="AT1053" s="53" t="s">
        <v>134</v>
      </c>
      <c r="AU1053" s="53" t="str">
        <f t="shared" si="108"/>
        <v>po</v>
      </c>
      <c r="AV1053" s="263">
        <v>0.9901652589359784</v>
      </c>
      <c r="AW1053" s="86">
        <f t="shared" si="109"/>
        <v>0.99329764406812771</v>
      </c>
      <c r="AX1053" s="274"/>
      <c r="AY1053" s="263"/>
    </row>
    <row r="1054" spans="1:51" s="269" customFormat="1" x14ac:dyDescent="0.2">
      <c r="A1054" s="265" t="s">
        <v>444</v>
      </c>
      <c r="B1054" s="273" t="s">
        <v>605</v>
      </c>
      <c r="C1054" s="240" t="s">
        <v>239</v>
      </c>
      <c r="D1054" s="240" t="s">
        <v>456</v>
      </c>
      <c r="E1054" s="240" t="s">
        <v>160</v>
      </c>
      <c r="F1054" s="240" t="s">
        <v>160</v>
      </c>
      <c r="G1054" s="240">
        <v>41</v>
      </c>
      <c r="H1054" s="236">
        <v>62.930669999999999</v>
      </c>
      <c r="I1054" s="237">
        <v>36.708269999999999</v>
      </c>
      <c r="J1054" s="239" t="s">
        <v>27</v>
      </c>
      <c r="K1054" s="239" t="s">
        <v>27</v>
      </c>
      <c r="L1054" s="239" t="s">
        <v>27</v>
      </c>
      <c r="M1054" s="239" t="s">
        <v>27</v>
      </c>
      <c r="N1054" s="239" t="s">
        <v>27</v>
      </c>
      <c r="O1054" s="239">
        <v>0.21444199999999999</v>
      </c>
      <c r="P1054" s="239" t="s">
        <v>27</v>
      </c>
      <c r="Q1054" s="239" t="s">
        <v>27</v>
      </c>
      <c r="R1054" s="239" t="s">
        <v>27</v>
      </c>
      <c r="S1054" s="239" t="s">
        <v>27</v>
      </c>
      <c r="T1054" s="239" t="s">
        <v>27</v>
      </c>
      <c r="X1054" s="239">
        <v>99.853381999999996</v>
      </c>
      <c r="Z1054" s="253" t="s">
        <v>85</v>
      </c>
      <c r="AB1054" s="528"/>
      <c r="AC1054" s="239">
        <v>49.521108676941125</v>
      </c>
      <c r="AD1054" s="239">
        <v>50.318332979226213</v>
      </c>
      <c r="AE1054" s="239" t="s">
        <v>27</v>
      </c>
      <c r="AF1054" s="239" t="s">
        <v>27</v>
      </c>
      <c r="AG1054" s="239" t="s">
        <v>27</v>
      </c>
      <c r="AH1054" s="239" t="s">
        <v>27</v>
      </c>
      <c r="AI1054" s="239" t="s">
        <v>27</v>
      </c>
      <c r="AJ1054" s="239">
        <v>0.16055834383266221</v>
      </c>
      <c r="AK1054" s="239" t="s">
        <v>27</v>
      </c>
      <c r="AL1054" s="239" t="s">
        <v>27</v>
      </c>
      <c r="AM1054" s="239" t="s">
        <v>27</v>
      </c>
      <c r="AN1054" s="239" t="s">
        <v>27</v>
      </c>
      <c r="AO1054" s="239" t="s">
        <v>27</v>
      </c>
      <c r="AR1054" s="239">
        <v>100</v>
      </c>
      <c r="AS1054" s="239"/>
      <c r="AT1054" s="53" t="s">
        <v>134</v>
      </c>
      <c r="AU1054" s="53" t="str">
        <f t="shared" si="108"/>
        <v>po</v>
      </c>
      <c r="AV1054" s="263">
        <v>0.98415638485849244</v>
      </c>
      <c r="AW1054" s="86">
        <f t="shared" si="109"/>
        <v>0.98734723666789059</v>
      </c>
      <c r="AX1054" s="274"/>
      <c r="AY1054" s="263"/>
    </row>
    <row r="1055" spans="1:51" s="269" customFormat="1" x14ac:dyDescent="0.2">
      <c r="A1055" s="265" t="s">
        <v>444</v>
      </c>
      <c r="B1055" s="273" t="s">
        <v>605</v>
      </c>
      <c r="C1055" s="240" t="s">
        <v>239</v>
      </c>
      <c r="D1055" s="240" t="s">
        <v>456</v>
      </c>
      <c r="E1055" s="240" t="s">
        <v>160</v>
      </c>
      <c r="F1055" s="240" t="s">
        <v>160</v>
      </c>
      <c r="G1055" s="240">
        <v>42</v>
      </c>
      <c r="H1055" s="236">
        <v>64.14846</v>
      </c>
      <c r="I1055" s="237">
        <v>37.141080000000002</v>
      </c>
      <c r="J1055" s="239">
        <v>1.5462999999999999E-2</v>
      </c>
      <c r="K1055" s="239" t="s">
        <v>27</v>
      </c>
      <c r="L1055" s="239" t="s">
        <v>27</v>
      </c>
      <c r="M1055" s="239" t="s">
        <v>27</v>
      </c>
      <c r="N1055" s="239" t="s">
        <v>27</v>
      </c>
      <c r="O1055" s="239">
        <v>0.12695400000000001</v>
      </c>
      <c r="P1055" s="239" t="s">
        <v>27</v>
      </c>
      <c r="Q1055" s="239" t="s">
        <v>27</v>
      </c>
      <c r="R1055" s="239" t="s">
        <v>27</v>
      </c>
      <c r="S1055" s="239" t="s">
        <v>27</v>
      </c>
      <c r="T1055" s="239" t="s">
        <v>27</v>
      </c>
      <c r="X1055" s="239">
        <v>101.431957</v>
      </c>
      <c r="Z1055" s="253" t="s">
        <v>85</v>
      </c>
      <c r="AB1055" s="528"/>
      <c r="AC1055" s="239">
        <v>49.728374012983416</v>
      </c>
      <c r="AD1055" s="239">
        <v>50.154150205639034</v>
      </c>
      <c r="AE1055" s="239">
        <v>2.3836204961878039E-2</v>
      </c>
      <c r="AF1055" s="239" t="s">
        <v>27</v>
      </c>
      <c r="AG1055" s="239" t="s">
        <v>27</v>
      </c>
      <c r="AH1055" s="239" t="s">
        <v>27</v>
      </c>
      <c r="AI1055" s="239" t="s">
        <v>27</v>
      </c>
      <c r="AJ1055" s="239">
        <v>9.3639576415656081E-2</v>
      </c>
      <c r="AK1055" s="239" t="s">
        <v>27</v>
      </c>
      <c r="AL1055" s="239" t="s">
        <v>27</v>
      </c>
      <c r="AM1055" s="239" t="s">
        <v>27</v>
      </c>
      <c r="AN1055" s="239" t="s">
        <v>27</v>
      </c>
      <c r="AO1055" s="239" t="s">
        <v>27</v>
      </c>
      <c r="AR1055" s="239">
        <v>99.999999999999986</v>
      </c>
      <c r="AS1055" s="239"/>
      <c r="AT1055" s="53" t="s">
        <v>134</v>
      </c>
      <c r="AU1055" s="53" t="str">
        <f t="shared" si="108"/>
        <v>po</v>
      </c>
      <c r="AV1055" s="263">
        <v>0.99151064885139362</v>
      </c>
      <c r="AW1055" s="86">
        <f t="shared" si="109"/>
        <v>0.99337768430173456</v>
      </c>
      <c r="AX1055" s="274"/>
      <c r="AY1055" s="263"/>
    </row>
    <row r="1056" spans="1:51" s="269" customFormat="1" x14ac:dyDescent="0.2">
      <c r="A1056" s="265" t="s">
        <v>444</v>
      </c>
      <c r="B1056" s="273" t="s">
        <v>605</v>
      </c>
      <c r="C1056" s="240" t="s">
        <v>239</v>
      </c>
      <c r="D1056" s="240" t="s">
        <v>456</v>
      </c>
      <c r="E1056" s="240" t="s">
        <v>160</v>
      </c>
      <c r="F1056" s="240" t="s">
        <v>160</v>
      </c>
      <c r="G1056" s="240">
        <v>43</v>
      </c>
      <c r="H1056" s="236">
        <v>63.101909999999997</v>
      </c>
      <c r="I1056" s="237">
        <v>36.872979999999998</v>
      </c>
      <c r="J1056" s="239">
        <v>2.6065000000000001E-2</v>
      </c>
      <c r="K1056" s="239" t="s">
        <v>27</v>
      </c>
      <c r="L1056" s="239" t="s">
        <v>27</v>
      </c>
      <c r="M1056" s="239" t="s">
        <v>27</v>
      </c>
      <c r="N1056" s="239" t="s">
        <v>27</v>
      </c>
      <c r="O1056" s="239">
        <v>0.16855200000000001</v>
      </c>
      <c r="P1056" s="239" t="s">
        <v>27</v>
      </c>
      <c r="Q1056" s="239" t="s">
        <v>27</v>
      </c>
      <c r="R1056" s="239" t="s">
        <v>27</v>
      </c>
      <c r="S1056" s="239" t="s">
        <v>27</v>
      </c>
      <c r="T1056" s="239" t="s">
        <v>27</v>
      </c>
      <c r="X1056" s="239">
        <v>100.169507</v>
      </c>
      <c r="Z1056" s="253" t="s">
        <v>85</v>
      </c>
      <c r="AB1056" s="528"/>
      <c r="AC1056" s="239">
        <v>49.474310769035796</v>
      </c>
      <c r="AD1056" s="239">
        <v>50.359314460601134</v>
      </c>
      <c r="AE1056" s="239">
        <v>4.0636875464254207E-2</v>
      </c>
      <c r="AF1056" s="239" t="s">
        <v>27</v>
      </c>
      <c r="AG1056" s="239" t="s">
        <v>27</v>
      </c>
      <c r="AH1056" s="239" t="s">
        <v>27</v>
      </c>
      <c r="AI1056" s="239" t="s">
        <v>27</v>
      </c>
      <c r="AJ1056" s="239">
        <v>0.12573789489880458</v>
      </c>
      <c r="AK1056" s="239" t="s">
        <v>27</v>
      </c>
      <c r="AL1056" s="239" t="s">
        <v>27</v>
      </c>
      <c r="AM1056" s="239" t="s">
        <v>27</v>
      </c>
      <c r="AN1056" s="239" t="s">
        <v>27</v>
      </c>
      <c r="AO1056" s="239" t="s">
        <v>27</v>
      </c>
      <c r="AR1056" s="239">
        <v>100</v>
      </c>
      <c r="AS1056" s="239"/>
      <c r="AT1056" s="53" t="s">
        <v>134</v>
      </c>
      <c r="AU1056" s="53" t="str">
        <f t="shared" si="108"/>
        <v>po</v>
      </c>
      <c r="AV1056" s="263">
        <v>0.98242621645976291</v>
      </c>
      <c r="AW1056" s="86">
        <f t="shared" si="109"/>
        <v>0.98492303152258853</v>
      </c>
      <c r="AX1056" s="274"/>
      <c r="AY1056" s="263"/>
    </row>
    <row r="1057" spans="1:51" s="269" customFormat="1" x14ac:dyDescent="0.2">
      <c r="A1057" s="265" t="s">
        <v>444</v>
      </c>
      <c r="B1057" s="273" t="s">
        <v>605</v>
      </c>
      <c r="C1057" s="240" t="s">
        <v>239</v>
      </c>
      <c r="D1057" s="240" t="s">
        <v>456</v>
      </c>
      <c r="E1057" s="240" t="s">
        <v>160</v>
      </c>
      <c r="F1057" s="240" t="s">
        <v>160</v>
      </c>
      <c r="G1057" s="240">
        <v>44</v>
      </c>
      <c r="H1057" s="236">
        <v>62.783700000000003</v>
      </c>
      <c r="I1057" s="237">
        <v>36.79965</v>
      </c>
      <c r="J1057" s="239">
        <v>2.6605E-2</v>
      </c>
      <c r="K1057" s="239" t="s">
        <v>27</v>
      </c>
      <c r="L1057" s="239" t="s">
        <v>27</v>
      </c>
      <c r="M1057" s="239" t="s">
        <v>27</v>
      </c>
      <c r="N1057" s="239" t="s">
        <v>27</v>
      </c>
      <c r="O1057" s="239">
        <v>0.24226200000000001</v>
      </c>
      <c r="P1057" s="239" t="s">
        <v>27</v>
      </c>
      <c r="Q1057" s="239" t="s">
        <v>27</v>
      </c>
      <c r="R1057" s="239" t="s">
        <v>27</v>
      </c>
      <c r="S1057" s="239" t="s">
        <v>27</v>
      </c>
      <c r="T1057" s="239" t="s">
        <v>27</v>
      </c>
      <c r="X1057" s="239">
        <v>99.852216999999996</v>
      </c>
      <c r="Z1057" s="253" t="s">
        <v>85</v>
      </c>
      <c r="AB1057" s="528"/>
      <c r="AC1057" s="239">
        <v>49.369875896943022</v>
      </c>
      <c r="AD1057" s="239">
        <v>50.407265829133216</v>
      </c>
      <c r="AE1057" s="239">
        <v>4.1600995521057067E-2</v>
      </c>
      <c r="AF1057" s="239" t="s">
        <v>27</v>
      </c>
      <c r="AG1057" s="239" t="s">
        <v>27</v>
      </c>
      <c r="AH1057" s="239" t="s">
        <v>27</v>
      </c>
      <c r="AI1057" s="239" t="s">
        <v>27</v>
      </c>
      <c r="AJ1057" s="239">
        <v>0.18125727840271164</v>
      </c>
      <c r="AK1057" s="239" t="s">
        <v>27</v>
      </c>
      <c r="AL1057" s="239" t="s">
        <v>27</v>
      </c>
      <c r="AM1057" s="239" t="s">
        <v>27</v>
      </c>
      <c r="AN1057" s="239" t="s">
        <v>27</v>
      </c>
      <c r="AO1057" s="239" t="s">
        <v>27</v>
      </c>
      <c r="AR1057" s="239">
        <v>100</v>
      </c>
      <c r="AS1057" s="239"/>
      <c r="AT1057" s="53" t="s">
        <v>134</v>
      </c>
      <c r="AU1057" s="53" t="str">
        <f t="shared" si="108"/>
        <v>po</v>
      </c>
      <c r="AV1057" s="263">
        <v>0.97941983332905491</v>
      </c>
      <c r="AW1057" s="86">
        <f t="shared" si="109"/>
        <v>0.98301568951012863</v>
      </c>
      <c r="AX1057" s="274"/>
      <c r="AY1057" s="263"/>
    </row>
    <row r="1058" spans="1:51" s="269" customFormat="1" x14ac:dyDescent="0.2">
      <c r="A1058" s="265" t="s">
        <v>444</v>
      </c>
      <c r="B1058" s="273" t="s">
        <v>605</v>
      </c>
      <c r="C1058" s="240" t="s">
        <v>239</v>
      </c>
      <c r="D1058" s="240" t="s">
        <v>456</v>
      </c>
      <c r="E1058" s="240" t="s">
        <v>160</v>
      </c>
      <c r="F1058" s="240" t="s">
        <v>160</v>
      </c>
      <c r="G1058" s="240">
        <v>45</v>
      </c>
      <c r="H1058" s="236">
        <v>62.897239999999996</v>
      </c>
      <c r="I1058" s="237">
        <v>36.782780000000002</v>
      </c>
      <c r="J1058" s="239">
        <v>2.1267000000000001E-2</v>
      </c>
      <c r="K1058" s="239" t="s">
        <v>27</v>
      </c>
      <c r="L1058" s="239" t="s">
        <v>27</v>
      </c>
      <c r="M1058" s="239" t="s">
        <v>27</v>
      </c>
      <c r="N1058" s="239" t="s">
        <v>27</v>
      </c>
      <c r="O1058" s="239">
        <v>0.28538400000000003</v>
      </c>
      <c r="P1058" s="239" t="s">
        <v>27</v>
      </c>
      <c r="Q1058" s="239" t="s">
        <v>27</v>
      </c>
      <c r="R1058" s="239" t="s">
        <v>27</v>
      </c>
      <c r="S1058" s="239" t="s">
        <v>27</v>
      </c>
      <c r="T1058" s="239" t="s">
        <v>27</v>
      </c>
      <c r="X1058" s="239">
        <v>99.986670999999987</v>
      </c>
      <c r="Z1058" s="253" t="s">
        <v>85</v>
      </c>
      <c r="AB1058" s="528"/>
      <c r="AC1058" s="239">
        <v>49.414640050187081</v>
      </c>
      <c r="AD1058" s="239">
        <v>50.338807257807929</v>
      </c>
      <c r="AE1058" s="239">
        <v>3.3224282407190553E-2</v>
      </c>
      <c r="AF1058" s="239" t="s">
        <v>27</v>
      </c>
      <c r="AG1058" s="239" t="s">
        <v>27</v>
      </c>
      <c r="AH1058" s="239" t="s">
        <v>27</v>
      </c>
      <c r="AI1058" s="239" t="s">
        <v>27</v>
      </c>
      <c r="AJ1058" s="239">
        <v>0.21332840959780358</v>
      </c>
      <c r="AK1058" s="239" t="s">
        <v>27</v>
      </c>
      <c r="AL1058" s="239" t="s">
        <v>27</v>
      </c>
      <c r="AM1058" s="239" t="s">
        <v>27</v>
      </c>
      <c r="AN1058" s="239" t="s">
        <v>27</v>
      </c>
      <c r="AO1058" s="239" t="s">
        <v>27</v>
      </c>
      <c r="AR1058" s="239">
        <v>100</v>
      </c>
      <c r="AS1058" s="239"/>
      <c r="AT1058" s="53" t="s">
        <v>134</v>
      </c>
      <c r="AU1058" s="53" t="str">
        <f t="shared" si="108"/>
        <v>po</v>
      </c>
      <c r="AV1058" s="263">
        <v>0.98164105869875373</v>
      </c>
      <c r="AW1058" s="86">
        <f t="shared" si="109"/>
        <v>0.98587891059113675</v>
      </c>
      <c r="AX1058" s="274"/>
      <c r="AY1058" s="263"/>
    </row>
    <row r="1059" spans="1:51" s="269" customFormat="1" x14ac:dyDescent="0.2">
      <c r="A1059" s="265" t="s">
        <v>444</v>
      </c>
      <c r="B1059" s="273" t="s">
        <v>605</v>
      </c>
      <c r="C1059" s="240" t="s">
        <v>239</v>
      </c>
      <c r="D1059" s="240" t="s">
        <v>456</v>
      </c>
      <c r="E1059" s="240" t="s">
        <v>160</v>
      </c>
      <c r="F1059" s="240" t="s">
        <v>160</v>
      </c>
      <c r="G1059" s="240">
        <v>46</v>
      </c>
      <c r="H1059" s="236">
        <v>62.974879999999999</v>
      </c>
      <c r="I1059" s="237">
        <v>36.974789999999999</v>
      </c>
      <c r="J1059" s="239">
        <v>2.4820999999999999E-2</v>
      </c>
      <c r="K1059" s="239" t="s">
        <v>27</v>
      </c>
      <c r="L1059" s="239" t="s">
        <v>27</v>
      </c>
      <c r="M1059" s="239" t="s">
        <v>27</v>
      </c>
      <c r="N1059" s="239" t="s">
        <v>27</v>
      </c>
      <c r="O1059" s="239">
        <v>0.22304499999999999</v>
      </c>
      <c r="P1059" s="239" t="s">
        <v>27</v>
      </c>
      <c r="Q1059" s="239" t="s">
        <v>27</v>
      </c>
      <c r="R1059" s="239" t="s">
        <v>27</v>
      </c>
      <c r="S1059" s="239" t="s">
        <v>27</v>
      </c>
      <c r="T1059" s="239" t="s">
        <v>27</v>
      </c>
      <c r="X1059" s="239">
        <v>100.197536</v>
      </c>
      <c r="Z1059" s="253" t="s">
        <v>85</v>
      </c>
      <c r="AB1059" s="528"/>
      <c r="AC1059" s="239">
        <v>49.336152050325822</v>
      </c>
      <c r="AD1059" s="239">
        <v>50.45892165955641</v>
      </c>
      <c r="AE1059" s="239">
        <v>3.8667182729103265E-2</v>
      </c>
      <c r="AF1059" s="239" t="s">
        <v>27</v>
      </c>
      <c r="AG1059" s="239" t="s">
        <v>27</v>
      </c>
      <c r="AH1059" s="239" t="s">
        <v>27</v>
      </c>
      <c r="AI1059" s="239" t="s">
        <v>27</v>
      </c>
      <c r="AJ1059" s="239">
        <v>0.16625910738866531</v>
      </c>
      <c r="AK1059" s="239" t="s">
        <v>27</v>
      </c>
      <c r="AL1059" s="239" t="s">
        <v>27</v>
      </c>
      <c r="AM1059" s="239" t="s">
        <v>27</v>
      </c>
      <c r="AN1059" s="239" t="s">
        <v>27</v>
      </c>
      <c r="AO1059" s="239" t="s">
        <v>27</v>
      </c>
      <c r="AR1059" s="239">
        <v>100</v>
      </c>
      <c r="AS1059" s="239"/>
      <c r="AT1059" s="53" t="s">
        <v>134</v>
      </c>
      <c r="AU1059" s="53" t="str">
        <f t="shared" si="108"/>
        <v>po</v>
      </c>
      <c r="AV1059" s="263">
        <v>0.97774883861359829</v>
      </c>
      <c r="AW1059" s="86">
        <f t="shared" si="109"/>
        <v>0.98104377837688561</v>
      </c>
      <c r="AX1059" s="274"/>
      <c r="AY1059" s="263"/>
    </row>
    <row r="1060" spans="1:51" s="269" customFormat="1" x14ac:dyDescent="0.2">
      <c r="A1060" s="265" t="s">
        <v>444</v>
      </c>
      <c r="B1060" s="273" t="s">
        <v>605</v>
      </c>
      <c r="C1060" s="240" t="s">
        <v>239</v>
      </c>
      <c r="D1060" s="240" t="s">
        <v>456</v>
      </c>
      <c r="E1060" s="240" t="s">
        <v>160</v>
      </c>
      <c r="F1060" s="240" t="s">
        <v>160</v>
      </c>
      <c r="G1060" s="240">
        <v>47</v>
      </c>
      <c r="H1060" s="236">
        <v>62.565919999999998</v>
      </c>
      <c r="I1060" s="237">
        <v>36.897370000000002</v>
      </c>
      <c r="J1060" s="239">
        <v>2.8036999999999999E-2</v>
      </c>
      <c r="K1060" s="239" t="s">
        <v>27</v>
      </c>
      <c r="L1060" s="239" t="s">
        <v>27</v>
      </c>
      <c r="M1060" s="239" t="s">
        <v>27</v>
      </c>
      <c r="N1060" s="239" t="s">
        <v>27</v>
      </c>
      <c r="O1060" s="239">
        <v>0.18820899999999999</v>
      </c>
      <c r="P1060" s="239" t="s">
        <v>27</v>
      </c>
      <c r="Q1060" s="239" t="s">
        <v>27</v>
      </c>
      <c r="R1060" s="239" t="s">
        <v>27</v>
      </c>
      <c r="S1060" s="239" t="s">
        <v>27</v>
      </c>
      <c r="T1060" s="239" t="s">
        <v>27</v>
      </c>
      <c r="X1060" s="239">
        <v>99.679535999999999</v>
      </c>
      <c r="Z1060" s="253" t="s">
        <v>85</v>
      </c>
      <c r="AB1060" s="528"/>
      <c r="AC1060" s="239">
        <v>49.235846762606386</v>
      </c>
      <c r="AD1060" s="239">
        <v>50.579357860067297</v>
      </c>
      <c r="AE1060" s="239">
        <v>4.3873314859572105E-2</v>
      </c>
      <c r="AF1060" s="239" t="s">
        <v>27</v>
      </c>
      <c r="AG1060" s="239" t="s">
        <v>27</v>
      </c>
      <c r="AH1060" s="239" t="s">
        <v>27</v>
      </c>
      <c r="AI1060" s="239" t="s">
        <v>27</v>
      </c>
      <c r="AJ1060" s="239">
        <v>0.14092206246675817</v>
      </c>
      <c r="AK1060" s="239" t="s">
        <v>27</v>
      </c>
      <c r="AL1060" s="239" t="s">
        <v>27</v>
      </c>
      <c r="AM1060" s="239" t="s">
        <v>27</v>
      </c>
      <c r="AN1060" s="239" t="s">
        <v>27</v>
      </c>
      <c r="AO1060" s="239" t="s">
        <v>27</v>
      </c>
      <c r="AR1060" s="239">
        <v>100.00000000000001</v>
      </c>
      <c r="AS1060" s="239"/>
      <c r="AT1060" s="53" t="s">
        <v>134</v>
      </c>
      <c r="AU1060" s="53" t="str">
        <f t="shared" si="108"/>
        <v>po</v>
      </c>
      <c r="AV1060" s="263">
        <v>0.97343756120475344</v>
      </c>
      <c r="AW1060" s="86">
        <f t="shared" si="109"/>
        <v>0.97622371880795256</v>
      </c>
      <c r="AX1060" s="274"/>
      <c r="AY1060" s="263"/>
    </row>
    <row r="1061" spans="1:51" s="269" customFormat="1" x14ac:dyDescent="0.2">
      <c r="A1061" s="265" t="s">
        <v>444</v>
      </c>
      <c r="B1061" s="273" t="s">
        <v>605</v>
      </c>
      <c r="C1061" s="240" t="s">
        <v>239</v>
      </c>
      <c r="D1061" s="240" t="s">
        <v>456</v>
      </c>
      <c r="E1061" s="240" t="s">
        <v>160</v>
      </c>
      <c r="F1061" s="240" t="s">
        <v>160</v>
      </c>
      <c r="G1061" s="240">
        <v>48</v>
      </c>
      <c r="H1061" s="236">
        <v>62.816830000000003</v>
      </c>
      <c r="I1061" s="237">
        <v>36.80077</v>
      </c>
      <c r="J1061" s="239">
        <v>3.1751000000000001E-2</v>
      </c>
      <c r="K1061" s="239" t="s">
        <v>27</v>
      </c>
      <c r="L1061" s="239" t="s">
        <v>27</v>
      </c>
      <c r="M1061" s="239" t="s">
        <v>27</v>
      </c>
      <c r="N1061" s="239" t="s">
        <v>27</v>
      </c>
      <c r="O1061" s="239">
        <v>0.11311499999999999</v>
      </c>
      <c r="P1061" s="239" t="s">
        <v>27</v>
      </c>
      <c r="Q1061" s="239" t="s">
        <v>27</v>
      </c>
      <c r="R1061" s="239" t="s">
        <v>27</v>
      </c>
      <c r="S1061" s="239" t="s">
        <v>27</v>
      </c>
      <c r="T1061" s="239" t="s">
        <v>27</v>
      </c>
      <c r="X1061" s="239">
        <v>99.762466000000003</v>
      </c>
      <c r="Z1061" s="253" t="s">
        <v>85</v>
      </c>
      <c r="AB1061" s="528"/>
      <c r="AC1061" s="239">
        <v>49.426074402384785</v>
      </c>
      <c r="AD1061" s="239">
        <v>50.439564918578817</v>
      </c>
      <c r="AE1061" s="239">
        <v>4.9677855647479202E-2</v>
      </c>
      <c r="AF1061" s="239" t="s">
        <v>27</v>
      </c>
      <c r="AG1061" s="239" t="s">
        <v>27</v>
      </c>
      <c r="AH1061" s="239" t="s">
        <v>27</v>
      </c>
      <c r="AI1061" s="239" t="s">
        <v>27</v>
      </c>
      <c r="AJ1061" s="239">
        <v>8.468282338892022E-2</v>
      </c>
      <c r="AK1061" s="239" t="s">
        <v>27</v>
      </c>
      <c r="AL1061" s="239" t="s">
        <v>27</v>
      </c>
      <c r="AM1061" s="239" t="s">
        <v>27</v>
      </c>
      <c r="AN1061" s="239" t="s">
        <v>27</v>
      </c>
      <c r="AO1061" s="239" t="s">
        <v>27</v>
      </c>
      <c r="AR1061" s="239">
        <v>99.999999999999986</v>
      </c>
      <c r="AS1061" s="239"/>
      <c r="AT1061" s="53" t="s">
        <v>134</v>
      </c>
      <c r="AU1061" s="53" t="str">
        <f t="shared" si="108"/>
        <v>po</v>
      </c>
      <c r="AV1061" s="263">
        <v>0.97990683468760997</v>
      </c>
      <c r="AW1061" s="86">
        <f t="shared" si="109"/>
        <v>0.98158573147281447</v>
      </c>
      <c r="AX1061" s="274"/>
      <c r="AY1061" s="263"/>
    </row>
    <row r="1062" spans="1:51" ht="16" thickBot="1" x14ac:dyDescent="0.25">
      <c r="A1062" s="139"/>
      <c r="B1062" s="139"/>
      <c r="C1062" s="43"/>
      <c r="D1062" s="3"/>
      <c r="E1062" s="3"/>
      <c r="F1062" s="3"/>
      <c r="G1062" s="3"/>
      <c r="H1062" s="78"/>
      <c r="I1062" s="7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62"/>
      <c r="Z1062" s="18"/>
      <c r="AA1062" s="18"/>
      <c r="AB1062" s="501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62"/>
      <c r="AV1062" s="86"/>
      <c r="AY1062" s="384" t="s">
        <v>84</v>
      </c>
    </row>
    <row r="1063" spans="1:51" x14ac:dyDescent="0.2">
      <c r="A1063" s="139"/>
      <c r="B1063" s="139"/>
      <c r="C1063" s="43"/>
      <c r="D1063" s="3"/>
      <c r="E1063" s="339" t="s">
        <v>238</v>
      </c>
      <c r="F1063" s="336" t="s">
        <v>386</v>
      </c>
      <c r="G1063" s="336" t="s">
        <v>511</v>
      </c>
      <c r="H1063" s="364">
        <v>63.062910909090903</v>
      </c>
      <c r="I1063" s="364">
        <v>36.834680454545463</v>
      </c>
      <c r="J1063" s="100">
        <v>2.7609272727272729E-2</v>
      </c>
      <c r="K1063" s="100" t="s">
        <v>27</v>
      </c>
      <c r="L1063" s="100" t="s">
        <v>27</v>
      </c>
      <c r="M1063" s="100" t="s">
        <v>27</v>
      </c>
      <c r="N1063" s="100">
        <v>2.569590909090909E-3</v>
      </c>
      <c r="O1063" s="100">
        <v>0.16193277272727274</v>
      </c>
      <c r="P1063" s="100" t="s">
        <v>27</v>
      </c>
      <c r="Q1063" s="100" t="s">
        <v>27</v>
      </c>
      <c r="R1063" s="100" t="s">
        <v>27</v>
      </c>
      <c r="S1063" s="100" t="s">
        <v>27</v>
      </c>
      <c r="T1063" s="100">
        <v>4.7784545454545461E-2</v>
      </c>
      <c r="U1063" s="100"/>
      <c r="V1063" s="100"/>
      <c r="W1063" s="100"/>
      <c r="X1063" s="99">
        <v>100.13748754545455</v>
      </c>
      <c r="Y1063" s="62"/>
      <c r="Z1063" s="18"/>
      <c r="AA1063" s="18"/>
      <c r="AB1063" s="501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72" t="s">
        <v>624</v>
      </c>
      <c r="AU1063" s="53" t="s">
        <v>214</v>
      </c>
      <c r="AV1063" s="209">
        <f>AVERAGE(AV1040:AV1061)</f>
        <v>0.98283201425705613</v>
      </c>
      <c r="AW1063" s="209">
        <f>AVERAGE(AW1040:AW1061)</f>
        <v>0.98588984147722059</v>
      </c>
      <c r="AY1063" s="263">
        <f>COUNT(AV1040:AV1061)</f>
        <v>22</v>
      </c>
    </row>
    <row r="1064" spans="1:51" x14ac:dyDescent="0.2">
      <c r="A1064" s="139"/>
      <c r="B1064" s="139"/>
      <c r="C1064" s="43"/>
      <c r="D1064" s="3"/>
      <c r="E1064" s="340"/>
      <c r="F1064" s="3"/>
      <c r="G1064" s="3" t="s">
        <v>83</v>
      </c>
      <c r="H1064" s="78">
        <v>0.54878649933856483</v>
      </c>
      <c r="I1064" s="78">
        <v>0.16574805086772559</v>
      </c>
      <c r="J1064" s="18">
        <v>1.9892443167197259E-2</v>
      </c>
      <c r="K1064" s="18" t="s">
        <v>27</v>
      </c>
      <c r="L1064" s="18" t="s">
        <v>27</v>
      </c>
      <c r="M1064" s="18" t="s">
        <v>27</v>
      </c>
      <c r="N1064" s="18">
        <v>8.3229526620756129E-3</v>
      </c>
      <c r="O1064" s="18">
        <v>0.1291137780043824</v>
      </c>
      <c r="P1064" s="18" t="s">
        <v>27</v>
      </c>
      <c r="Q1064" s="18" t="s">
        <v>27</v>
      </c>
      <c r="R1064" s="18" t="s">
        <v>27</v>
      </c>
      <c r="S1064" s="18" t="s">
        <v>27</v>
      </c>
      <c r="T1064" s="18">
        <v>0.18997754923918353</v>
      </c>
      <c r="U1064" s="18"/>
      <c r="V1064" s="18"/>
      <c r="W1064" s="18"/>
      <c r="X1064" s="98">
        <v>0.64073965687118395</v>
      </c>
      <c r="Y1064" s="62"/>
      <c r="Z1064" s="18"/>
      <c r="AA1064" s="18"/>
      <c r="AB1064" s="501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U1064" s="53" t="s">
        <v>195</v>
      </c>
      <c r="AV1064" s="209">
        <f>STDEV(AV1040:AV1061)</f>
        <v>6.0826287335253712E-3</v>
      </c>
      <c r="AW1064" s="209">
        <f>STDEV(AW1040:AW1061)</f>
        <v>5.9387278941056693E-3</v>
      </c>
      <c r="AY1064" s="62"/>
    </row>
    <row r="1065" spans="1:51" x14ac:dyDescent="0.2">
      <c r="A1065" s="139"/>
      <c r="B1065" s="139"/>
      <c r="C1065" s="43"/>
      <c r="D1065" s="3"/>
      <c r="E1065" s="337"/>
      <c r="F1065" s="3"/>
      <c r="G1065" s="3" t="s">
        <v>82</v>
      </c>
      <c r="H1065" s="78">
        <v>62.213650000000001</v>
      </c>
      <c r="I1065" s="78">
        <v>36.453270000000003</v>
      </c>
      <c r="J1065" s="18" t="s">
        <v>27</v>
      </c>
      <c r="K1065" s="18" t="s">
        <v>27</v>
      </c>
      <c r="L1065" s="18" t="s">
        <v>27</v>
      </c>
      <c r="M1065" s="18" t="s">
        <v>27</v>
      </c>
      <c r="N1065" s="18" t="s">
        <v>27</v>
      </c>
      <c r="O1065" s="18" t="s">
        <v>27</v>
      </c>
      <c r="P1065" s="18" t="s">
        <v>27</v>
      </c>
      <c r="Q1065" s="18" t="s">
        <v>27</v>
      </c>
      <c r="R1065" s="18" t="s">
        <v>27</v>
      </c>
      <c r="S1065" s="18" t="s">
        <v>27</v>
      </c>
      <c r="T1065" s="18" t="s">
        <v>27</v>
      </c>
      <c r="U1065" s="18"/>
      <c r="V1065" s="18"/>
      <c r="W1065" s="18"/>
      <c r="X1065" s="98"/>
      <c r="Y1065" s="62"/>
      <c r="Z1065" s="18"/>
      <c r="AA1065" s="18"/>
      <c r="AB1065" s="501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U1065" s="53" t="s">
        <v>82</v>
      </c>
      <c r="AV1065" s="209">
        <f>MIN(AV1040:AV1061)</f>
        <v>0.97343756120475344</v>
      </c>
      <c r="AW1065" s="209">
        <f>MIN(AW1040:AW1061)</f>
        <v>0.97622371880795256</v>
      </c>
      <c r="AY1065" s="62"/>
    </row>
    <row r="1066" spans="1:51" ht="16" thickBot="1" x14ac:dyDescent="0.25">
      <c r="A1066" s="137"/>
      <c r="B1066" s="137"/>
      <c r="C1066" s="107"/>
      <c r="D1066" s="63"/>
      <c r="E1066" s="338"/>
      <c r="F1066" s="178"/>
      <c r="G1066" s="178" t="s">
        <v>81</v>
      </c>
      <c r="H1066" s="177">
        <v>64.278229999999994</v>
      </c>
      <c r="I1066" s="177">
        <v>37.141080000000002</v>
      </c>
      <c r="J1066" s="97">
        <v>7.8118000000000007E-2</v>
      </c>
      <c r="K1066" s="97" t="s">
        <v>27</v>
      </c>
      <c r="L1066" s="97" t="s">
        <v>27</v>
      </c>
      <c r="M1066" s="97" t="s">
        <v>27</v>
      </c>
      <c r="N1066" s="97">
        <v>2.9287000000000001E-2</v>
      </c>
      <c r="O1066" s="97">
        <v>0.58115600000000001</v>
      </c>
      <c r="P1066" s="97" t="s">
        <v>27</v>
      </c>
      <c r="Q1066" s="97" t="s">
        <v>27</v>
      </c>
      <c r="R1066" s="97" t="s">
        <v>27</v>
      </c>
      <c r="S1066" s="97" t="s">
        <v>27</v>
      </c>
      <c r="T1066" s="97">
        <v>0.883108</v>
      </c>
      <c r="U1066" s="97"/>
      <c r="V1066" s="97"/>
      <c r="W1066" s="97"/>
      <c r="X1066" s="96"/>
      <c r="Y1066" s="94"/>
      <c r="Z1066" s="19"/>
      <c r="AA1066" s="19"/>
      <c r="AB1066" s="496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63"/>
      <c r="AU1066" s="166" t="s">
        <v>81</v>
      </c>
      <c r="AV1066" s="316">
        <f>MAX(AV1040:AV1061)</f>
        <v>0.99689769307064746</v>
      </c>
      <c r="AW1066" s="316">
        <f>MAX(AW1040:AW1061)</f>
        <v>0.99987683644491798</v>
      </c>
      <c r="AX1066" s="153"/>
      <c r="AY1066" s="94"/>
    </row>
    <row r="1067" spans="1:51" x14ac:dyDescent="0.2">
      <c r="A1067" s="139"/>
      <c r="B1067" s="139"/>
      <c r="C1067" s="43"/>
      <c r="D1067" s="3"/>
      <c r="E1067" s="339" t="s">
        <v>492</v>
      </c>
      <c r="F1067" s="336" t="s">
        <v>386</v>
      </c>
      <c r="G1067" s="336" t="s">
        <v>511</v>
      </c>
      <c r="H1067" s="364">
        <v>63.111290322580636</v>
      </c>
      <c r="I1067" s="364">
        <v>36.744035161290327</v>
      </c>
      <c r="J1067" s="100">
        <v>3.3969741935483876E-2</v>
      </c>
      <c r="K1067" s="100">
        <v>2.1909999999999998E-3</v>
      </c>
      <c r="L1067" s="100" t="s">
        <v>27</v>
      </c>
      <c r="M1067" s="100" t="s">
        <v>27</v>
      </c>
      <c r="N1067" s="100">
        <v>5.4675666666666673E-3</v>
      </c>
      <c r="O1067" s="100">
        <v>0.12461038709677422</v>
      </c>
      <c r="P1067" s="100">
        <v>4.4786774193548385E-3</v>
      </c>
      <c r="Q1067" s="100" t="s">
        <v>27</v>
      </c>
      <c r="R1067" s="100">
        <v>3.6621666666666669E-3</v>
      </c>
      <c r="S1067" s="100" t="s">
        <v>27</v>
      </c>
      <c r="T1067" s="100">
        <v>3.3911612903225807E-2</v>
      </c>
      <c r="U1067" s="100"/>
      <c r="V1067" s="100"/>
      <c r="W1067" s="100"/>
      <c r="X1067" s="99">
        <v>100.06332212903226</v>
      </c>
      <c r="Y1067" s="62"/>
      <c r="Z1067" s="18"/>
      <c r="AA1067" s="18"/>
      <c r="AB1067" s="501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62"/>
      <c r="AV1067" s="86"/>
      <c r="AX1067" s="53" t="s">
        <v>84</v>
      </c>
      <c r="AY1067" s="62"/>
    </row>
    <row r="1068" spans="1:51" x14ac:dyDescent="0.2">
      <c r="A1068" s="139"/>
      <c r="B1068" s="139"/>
      <c r="C1068" s="43"/>
      <c r="D1068" s="3"/>
      <c r="E1068" s="340"/>
      <c r="F1068" s="3"/>
      <c r="G1068" s="3" t="s">
        <v>83</v>
      </c>
      <c r="H1068" s="78">
        <v>0.55069425570204145</v>
      </c>
      <c r="I1068" s="78">
        <v>0.26546344856836018</v>
      </c>
      <c r="J1068" s="18">
        <v>5.5463438242363904E-2</v>
      </c>
      <c r="K1068" s="18">
        <v>1.2198971718960578E-2</v>
      </c>
      <c r="L1068" s="18" t="s">
        <v>27</v>
      </c>
      <c r="M1068" s="18" t="s">
        <v>27</v>
      </c>
      <c r="N1068" s="18">
        <v>2.0559858247336596E-2</v>
      </c>
      <c r="O1068" s="18">
        <v>0.12793241324847465</v>
      </c>
      <c r="P1068" s="18">
        <v>2.4936220528095399E-2</v>
      </c>
      <c r="Q1068" s="18" t="s">
        <v>27</v>
      </c>
      <c r="R1068" s="18">
        <v>2.0058512926768361E-2</v>
      </c>
      <c r="S1068" s="18" t="s">
        <v>27</v>
      </c>
      <c r="T1068" s="18">
        <v>0.16046857559320402</v>
      </c>
      <c r="U1068" s="18"/>
      <c r="V1068" s="18"/>
      <c r="W1068" s="18"/>
      <c r="X1068" s="98">
        <v>0.63762929632923671</v>
      </c>
      <c r="Y1068" s="62"/>
      <c r="Z1068" s="18"/>
      <c r="AA1068" s="18"/>
      <c r="AB1068" s="501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72" t="s">
        <v>492</v>
      </c>
      <c r="AU1068" s="53" t="s">
        <v>214</v>
      </c>
      <c r="AV1068" s="209">
        <f>AVERAGE(AV1025:AV1033,AV1040:AV1061)</f>
        <v>0.9860457797341301</v>
      </c>
      <c r="AW1068" s="209">
        <f>AVERAGE(AW1025:AW1033,AW1040:AW1061)</f>
        <v>0.98842774016603674</v>
      </c>
      <c r="AX1068" s="317">
        <f>COUNT(AV1025:AV1033,AV1040:AV1061)</f>
        <v>31</v>
      </c>
      <c r="AY1068" s="62"/>
    </row>
    <row r="1069" spans="1:51" x14ac:dyDescent="0.2">
      <c r="A1069" s="139"/>
      <c r="B1069" s="139"/>
      <c r="C1069" s="43"/>
      <c r="D1069" s="3"/>
      <c r="E1069" s="337"/>
      <c r="F1069" s="3"/>
      <c r="G1069" s="3" t="s">
        <v>82</v>
      </c>
      <c r="H1069" s="78">
        <v>62.147210000000001</v>
      </c>
      <c r="I1069" s="78">
        <v>35.759830000000001</v>
      </c>
      <c r="J1069" s="18" t="s">
        <v>27</v>
      </c>
      <c r="K1069" s="18" t="s">
        <v>27</v>
      </c>
      <c r="L1069" s="18" t="s">
        <v>27</v>
      </c>
      <c r="M1069" s="18" t="s">
        <v>27</v>
      </c>
      <c r="N1069" s="18" t="s">
        <v>27</v>
      </c>
      <c r="O1069" s="18" t="s">
        <v>27</v>
      </c>
      <c r="P1069" s="18" t="s">
        <v>27</v>
      </c>
      <c r="Q1069" s="18" t="s">
        <v>27</v>
      </c>
      <c r="R1069" s="18" t="s">
        <v>27</v>
      </c>
      <c r="S1069" s="18" t="s">
        <v>27</v>
      </c>
      <c r="T1069" s="18" t="s">
        <v>27</v>
      </c>
      <c r="U1069" s="18"/>
      <c r="V1069" s="18"/>
      <c r="W1069" s="18"/>
      <c r="X1069" s="98"/>
      <c r="Y1069" s="62"/>
      <c r="Z1069" s="18"/>
      <c r="AA1069" s="18"/>
      <c r="AB1069" s="501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U1069" s="53" t="s">
        <v>195</v>
      </c>
      <c r="AV1069" s="209">
        <f>STDEV(AV1025:AV1033,AV1040:AV1061)</f>
        <v>8.6329825968930879E-3</v>
      </c>
      <c r="AW1069" s="209">
        <f>STDEV(AW1025:AW1033,AW1040:AW1061)</f>
        <v>8.0685387391670107E-3</v>
      </c>
      <c r="AX1069" s="62"/>
      <c r="AY1069" s="62"/>
    </row>
    <row r="1070" spans="1:51" ht="16" thickBot="1" x14ac:dyDescent="0.25">
      <c r="A1070" s="139"/>
      <c r="B1070" s="139"/>
      <c r="C1070" s="43"/>
      <c r="D1070" s="417"/>
      <c r="E1070" s="338"/>
      <c r="F1070" s="178"/>
      <c r="G1070" s="178" t="s">
        <v>81</v>
      </c>
      <c r="H1070" s="177">
        <v>64.278229999999994</v>
      </c>
      <c r="I1070" s="177">
        <v>37.141080000000002</v>
      </c>
      <c r="J1070" s="97">
        <v>0.313166</v>
      </c>
      <c r="K1070" s="97">
        <v>6.7920999999999995E-2</v>
      </c>
      <c r="L1070" s="97" t="s">
        <v>27</v>
      </c>
      <c r="M1070" s="97" t="s">
        <v>27</v>
      </c>
      <c r="N1070" s="97">
        <v>0.10749599999999999</v>
      </c>
      <c r="O1070" s="97">
        <v>0.58115600000000001</v>
      </c>
      <c r="P1070" s="97">
        <v>0.13883899999999999</v>
      </c>
      <c r="Q1070" s="97" t="s">
        <v>27</v>
      </c>
      <c r="R1070" s="97">
        <v>0.109865</v>
      </c>
      <c r="S1070" s="97" t="s">
        <v>27</v>
      </c>
      <c r="T1070" s="97">
        <v>0.883108</v>
      </c>
      <c r="U1070" s="97"/>
      <c r="V1070" s="97"/>
      <c r="W1070" s="97"/>
      <c r="X1070" s="96"/>
      <c r="Y1070" s="62"/>
      <c r="Z1070" s="18"/>
      <c r="AA1070" s="18"/>
      <c r="AB1070" s="501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U1070" s="53" t="s">
        <v>82</v>
      </c>
      <c r="AV1070" s="209">
        <f>MIN(AV1025:AV1033,AV1040:AV1061)</f>
        <v>0.9705738161691071</v>
      </c>
      <c r="AW1070" s="209">
        <f>MIN(AW1025:AW1033,AW1040:AW1061)</f>
        <v>0.9705738161691071</v>
      </c>
      <c r="AX1070" s="62"/>
      <c r="AY1070" s="62"/>
    </row>
    <row r="1071" spans="1:51" x14ac:dyDescent="0.2">
      <c r="A1071" s="137"/>
      <c r="B1071" s="137"/>
      <c r="C1071" s="107"/>
      <c r="D1071" s="63"/>
      <c r="E1071" s="63"/>
      <c r="F1071" s="63"/>
      <c r="G1071" s="63"/>
      <c r="H1071" s="154"/>
      <c r="I1071" s="154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94"/>
      <c r="Z1071" s="19"/>
      <c r="AA1071" s="19"/>
      <c r="AB1071" s="496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63"/>
      <c r="AU1071" s="166" t="s">
        <v>81</v>
      </c>
      <c r="AV1071" s="316">
        <f>MAX(AV1025:AV1033,AV1040:AV1061)</f>
        <v>1.0003416592076801</v>
      </c>
      <c r="AW1071" s="316">
        <f>MAX(AW1025:AW1033,AW1040:AW1061)</f>
        <v>1.0027634406681043</v>
      </c>
      <c r="AX1071" s="94"/>
      <c r="AY1071" s="94"/>
    </row>
    <row r="1072" spans="1:51" s="62" customFormat="1" x14ac:dyDescent="0.2">
      <c r="A1072" s="417"/>
      <c r="B1072" s="417"/>
      <c r="C1072" s="3"/>
      <c r="D1072" s="3"/>
      <c r="E1072" s="131"/>
      <c r="F1072" s="131"/>
      <c r="G1072" s="133"/>
      <c r="H1072" s="378"/>
      <c r="I1072" s="378"/>
      <c r="J1072" s="61"/>
      <c r="K1072" s="61"/>
      <c r="L1072" s="275"/>
      <c r="M1072" s="275"/>
      <c r="N1072" s="132"/>
      <c r="O1072" s="169"/>
      <c r="P1072" s="18"/>
      <c r="Q1072" s="18"/>
      <c r="R1072" s="18"/>
      <c r="S1072" s="18"/>
      <c r="T1072" s="18"/>
      <c r="X1072" s="18"/>
      <c r="Z1072" s="18"/>
      <c r="AB1072" s="513"/>
      <c r="AC1072" s="18"/>
      <c r="AD1072" s="18"/>
      <c r="AE1072" s="18"/>
      <c r="AF1072" s="18"/>
      <c r="AG1072" s="61"/>
      <c r="AH1072" s="131"/>
      <c r="AI1072" s="131"/>
      <c r="AJ1072" s="131"/>
      <c r="AK1072" s="61"/>
      <c r="AL1072" s="61"/>
      <c r="AM1072" s="131"/>
      <c r="AN1072" s="61"/>
      <c r="AO1072" s="61"/>
      <c r="AR1072" s="61"/>
      <c r="AS1072" s="61"/>
      <c r="AT1072" s="18"/>
      <c r="AV1072" s="86"/>
      <c r="AW1072" s="44"/>
      <c r="AX1072" s="275"/>
      <c r="AY1072" s="132"/>
    </row>
    <row r="1073" spans="1:51" s="242" customFormat="1" x14ac:dyDescent="0.2">
      <c r="A1073" s="306" t="s">
        <v>180</v>
      </c>
      <c r="B1073" s="59" t="s">
        <v>604</v>
      </c>
      <c r="C1073" s="306" t="s">
        <v>225</v>
      </c>
      <c r="D1073" s="306" t="s">
        <v>457</v>
      </c>
      <c r="E1073" s="306" t="s">
        <v>237</v>
      </c>
      <c r="F1073" s="306" t="s">
        <v>151</v>
      </c>
      <c r="G1073" s="306">
        <v>104</v>
      </c>
      <c r="H1073" s="310">
        <v>57.359099999999998</v>
      </c>
      <c r="I1073" s="311">
        <v>35.233699999999999</v>
      </c>
      <c r="J1073" s="312" t="s">
        <v>27</v>
      </c>
      <c r="K1073" s="312" t="s">
        <v>27</v>
      </c>
      <c r="L1073" s="312" t="s">
        <v>73</v>
      </c>
      <c r="M1073" s="312" t="s">
        <v>73</v>
      </c>
      <c r="N1073" s="306" t="s">
        <v>73</v>
      </c>
      <c r="O1073" s="312">
        <v>5.5715899999999996</v>
      </c>
      <c r="P1073" s="312" t="s">
        <v>27</v>
      </c>
      <c r="Q1073" s="312" t="s">
        <v>27</v>
      </c>
      <c r="R1073" s="312" t="s">
        <v>73</v>
      </c>
      <c r="S1073" s="312" t="s">
        <v>27</v>
      </c>
      <c r="T1073" s="312">
        <v>0.35524699999999998</v>
      </c>
      <c r="U1073" s="293"/>
      <c r="V1073" s="293"/>
      <c r="W1073" s="293"/>
      <c r="X1073" s="312">
        <v>98.519637000000003</v>
      </c>
      <c r="Y1073" s="293"/>
      <c r="Z1073" s="309" t="s">
        <v>85</v>
      </c>
      <c r="AA1073" s="293"/>
      <c r="AB1073" s="518"/>
      <c r="AC1073" s="298">
        <v>46.12801414141515</v>
      </c>
      <c r="AD1073" s="298">
        <v>49.357710433014553</v>
      </c>
      <c r="AE1073" s="298" t="s">
        <v>27</v>
      </c>
      <c r="AF1073" s="298" t="s">
        <v>27</v>
      </c>
      <c r="AG1073" s="298" t="s">
        <v>27</v>
      </c>
      <c r="AH1073" s="298" t="s">
        <v>27</v>
      </c>
      <c r="AI1073" s="298" t="s">
        <v>27</v>
      </c>
      <c r="AJ1073" s="298">
        <v>4.2632088345635895</v>
      </c>
      <c r="AK1073" s="298" t="s">
        <v>27</v>
      </c>
      <c r="AL1073" s="298" t="s">
        <v>27</v>
      </c>
      <c r="AM1073" s="298" t="s">
        <v>27</v>
      </c>
      <c r="AN1073" s="298" t="s">
        <v>27</v>
      </c>
      <c r="AO1073" s="298">
        <v>0.25106659100672379</v>
      </c>
      <c r="AP1073" s="293"/>
      <c r="AQ1073" s="293"/>
      <c r="AR1073" s="298">
        <v>100</v>
      </c>
      <c r="AS1073" s="298"/>
      <c r="AT1073" s="20" t="s">
        <v>131</v>
      </c>
      <c r="AU1073" s="95" t="str">
        <f>Z1073</f>
        <v>po</v>
      </c>
      <c r="AV1073" s="300">
        <v>0.93456551644585373</v>
      </c>
      <c r="AW1073" s="195">
        <f t="shared" ref="AW1073:AW1074" si="110">SUM(AC1073,AJ1073,AK1073,AL1073,AO1073,AG1073)/AD1073</f>
        <v>1.0260259060378067</v>
      </c>
      <c r="AX1073" s="299"/>
      <c r="AY1073" s="300"/>
    </row>
    <row r="1074" spans="1:51" s="242" customFormat="1" x14ac:dyDescent="0.2">
      <c r="A1074" s="265" t="s">
        <v>444</v>
      </c>
      <c r="B1074" s="273" t="s">
        <v>605</v>
      </c>
      <c r="C1074" s="235" t="s">
        <v>225</v>
      </c>
      <c r="D1074" s="248" t="s">
        <v>457</v>
      </c>
      <c r="E1074" s="235" t="s">
        <v>183</v>
      </c>
      <c r="F1074" s="235" t="s">
        <v>154</v>
      </c>
      <c r="G1074" s="235">
        <v>307</v>
      </c>
      <c r="H1074" s="236">
        <v>54.850639999999999</v>
      </c>
      <c r="I1074" s="237">
        <v>34.777630000000002</v>
      </c>
      <c r="J1074" s="239">
        <v>2.0915E-2</v>
      </c>
      <c r="K1074" s="239" t="s">
        <v>27</v>
      </c>
      <c r="L1074" s="239" t="s">
        <v>27</v>
      </c>
      <c r="M1074" s="239" t="s">
        <v>27</v>
      </c>
      <c r="N1074" s="239" t="s">
        <v>27</v>
      </c>
      <c r="O1074" s="239">
        <v>10.609769999999999</v>
      </c>
      <c r="P1074" s="239">
        <v>0.22517699999999999</v>
      </c>
      <c r="Q1074" s="239" t="s">
        <v>27</v>
      </c>
      <c r="R1074" s="239" t="s">
        <v>27</v>
      </c>
      <c r="S1074" s="239" t="s">
        <v>27</v>
      </c>
      <c r="T1074" s="239" t="s">
        <v>27</v>
      </c>
      <c r="X1074" s="239">
        <v>100.484132</v>
      </c>
      <c r="Z1074" s="240" t="s">
        <v>85</v>
      </c>
      <c r="AB1074" s="520"/>
      <c r="AC1074" s="239">
        <v>43.607984291691324</v>
      </c>
      <c r="AD1074" s="239">
        <v>48.163564381900578</v>
      </c>
      <c r="AE1074" s="239">
        <v>3.3064922803627952E-2</v>
      </c>
      <c r="AF1074" s="239" t="s">
        <v>27</v>
      </c>
      <c r="AG1074" s="239" t="s">
        <v>27</v>
      </c>
      <c r="AH1074" s="239" t="s">
        <v>27</v>
      </c>
      <c r="AI1074" s="239" t="s">
        <v>27</v>
      </c>
      <c r="AJ1074" s="239">
        <v>8.0257441286670659</v>
      </c>
      <c r="AK1074" s="239">
        <v>0.16964227493738804</v>
      </c>
      <c r="AL1074" s="239" t="s">
        <v>27</v>
      </c>
      <c r="AM1074" s="239" t="s">
        <v>27</v>
      </c>
      <c r="AN1074" s="239" t="s">
        <v>27</v>
      </c>
      <c r="AO1074" s="239" t="s">
        <v>27</v>
      </c>
      <c r="AR1074" s="239">
        <v>99.999999999999986</v>
      </c>
      <c r="AS1074" s="239"/>
      <c r="AT1074" s="18" t="s">
        <v>131</v>
      </c>
      <c r="AU1074" s="62" t="str">
        <f>Z1074</f>
        <v>po</v>
      </c>
      <c r="AV1074" s="263">
        <v>0.905414390552847</v>
      </c>
      <c r="AW1074" s="86">
        <f t="shared" si="110"/>
        <v>1.0755717804549159</v>
      </c>
      <c r="AX1074" s="274"/>
      <c r="AY1074" s="263"/>
    </row>
    <row r="1075" spans="1:51" s="242" customFormat="1" x14ac:dyDescent="0.2">
      <c r="A1075" s="234"/>
      <c r="B1075" s="234"/>
      <c r="C1075" s="235"/>
      <c r="D1075" s="248"/>
      <c r="E1075" s="235"/>
      <c r="F1075" s="235"/>
      <c r="G1075" s="235"/>
      <c r="H1075" s="236"/>
      <c r="I1075" s="237"/>
      <c r="J1075" s="239"/>
      <c r="K1075" s="239"/>
      <c r="L1075" s="239"/>
      <c r="M1075" s="239"/>
      <c r="N1075" s="239"/>
      <c r="O1075" s="239"/>
      <c r="P1075" s="239"/>
      <c r="Q1075" s="239"/>
      <c r="R1075" s="239"/>
      <c r="S1075" s="239"/>
      <c r="T1075" s="239"/>
      <c r="X1075" s="239"/>
      <c r="Z1075" s="240"/>
      <c r="AB1075" s="520"/>
      <c r="AC1075" s="239"/>
      <c r="AD1075" s="239"/>
      <c r="AE1075" s="239"/>
      <c r="AF1075" s="239"/>
      <c r="AG1075" s="239"/>
      <c r="AH1075" s="239"/>
      <c r="AI1075" s="239"/>
      <c r="AJ1075" s="239"/>
      <c r="AK1075" s="239"/>
      <c r="AL1075" s="239"/>
      <c r="AM1075" s="239"/>
      <c r="AN1075" s="239"/>
      <c r="AO1075" s="239"/>
      <c r="AR1075" s="239"/>
      <c r="AS1075" s="239"/>
      <c r="AT1075" s="239"/>
      <c r="AU1075" s="238"/>
      <c r="AV1075" s="263"/>
      <c r="AW1075" s="234"/>
      <c r="AX1075" s="263"/>
      <c r="AY1075" s="263"/>
    </row>
    <row r="1076" spans="1:51" s="270" customFormat="1" x14ac:dyDescent="0.2">
      <c r="A1076" s="265" t="s">
        <v>444</v>
      </c>
      <c r="B1076" s="273" t="s">
        <v>605</v>
      </c>
      <c r="C1076" s="235" t="s">
        <v>225</v>
      </c>
      <c r="D1076" s="248" t="s">
        <v>457</v>
      </c>
      <c r="E1076" s="235" t="s">
        <v>177</v>
      </c>
      <c r="F1076" s="235" t="s">
        <v>182</v>
      </c>
      <c r="G1076" s="235">
        <v>308</v>
      </c>
      <c r="H1076" s="236">
        <v>63.647480000000002</v>
      </c>
      <c r="I1076" s="237">
        <v>36.81277</v>
      </c>
      <c r="J1076" s="239" t="s">
        <v>27</v>
      </c>
      <c r="K1076" s="239" t="s">
        <v>27</v>
      </c>
      <c r="L1076" s="239" t="s">
        <v>27</v>
      </c>
      <c r="M1076" s="239" t="s">
        <v>27</v>
      </c>
      <c r="N1076" s="239" t="s">
        <v>27</v>
      </c>
      <c r="O1076" s="239" t="s">
        <v>27</v>
      </c>
      <c r="P1076" s="239" t="s">
        <v>27</v>
      </c>
      <c r="Q1076" s="239" t="s">
        <v>27</v>
      </c>
      <c r="R1076" s="239" t="s">
        <v>27</v>
      </c>
      <c r="S1076" s="239" t="s">
        <v>27</v>
      </c>
      <c r="T1076" s="239" t="s">
        <v>27</v>
      </c>
      <c r="X1076" s="239">
        <v>100.46025</v>
      </c>
      <c r="Z1076" s="240" t="s">
        <v>85</v>
      </c>
      <c r="AB1076" s="529"/>
      <c r="AC1076" s="239">
        <v>49.812823275367563</v>
      </c>
      <c r="AD1076" s="239">
        <v>50.187176724632444</v>
      </c>
      <c r="AE1076" s="239" t="s">
        <v>27</v>
      </c>
      <c r="AF1076" s="239" t="s">
        <v>27</v>
      </c>
      <c r="AG1076" s="239" t="s">
        <v>27</v>
      </c>
      <c r="AH1076" s="239" t="s">
        <v>27</v>
      </c>
      <c r="AI1076" s="239" t="s">
        <v>27</v>
      </c>
      <c r="AJ1076" s="239" t="s">
        <v>27</v>
      </c>
      <c r="AK1076" s="239" t="s">
        <v>27</v>
      </c>
      <c r="AL1076" s="239" t="s">
        <v>27</v>
      </c>
      <c r="AM1076" s="239" t="s">
        <v>27</v>
      </c>
      <c r="AN1076" s="239" t="s">
        <v>27</v>
      </c>
      <c r="AO1076" s="239" t="s">
        <v>27</v>
      </c>
      <c r="AR1076" s="239">
        <v>100</v>
      </c>
      <c r="AS1076" s="239"/>
      <c r="AT1076" s="53" t="s">
        <v>134</v>
      </c>
      <c r="AU1076" s="53" t="str">
        <f t="shared" ref="AU1076:AU1091" si="111">Z1076</f>
        <v>po</v>
      </c>
      <c r="AV1076" s="263">
        <v>0.99254085458285712</v>
      </c>
      <c r="AW1076" s="86">
        <f t="shared" ref="AW1076:AW1091" si="112">SUM(AC1076,AJ1076,AK1076,AL1076,AO1076,AG1076)/AD1076</f>
        <v>0.99254085458285712</v>
      </c>
      <c r="AX1076" s="274"/>
      <c r="AY1076" s="263"/>
    </row>
    <row r="1077" spans="1:51" s="270" customFormat="1" x14ac:dyDescent="0.2">
      <c r="A1077" s="265" t="s">
        <v>444</v>
      </c>
      <c r="B1077" s="273" t="s">
        <v>605</v>
      </c>
      <c r="C1077" s="235" t="s">
        <v>225</v>
      </c>
      <c r="D1077" s="248" t="s">
        <v>457</v>
      </c>
      <c r="E1077" s="235" t="s">
        <v>183</v>
      </c>
      <c r="F1077" s="235" t="s">
        <v>154</v>
      </c>
      <c r="G1077" s="235">
        <v>300</v>
      </c>
      <c r="H1077" s="236">
        <v>63.272370000000002</v>
      </c>
      <c r="I1077" s="237">
        <v>36.667110000000001</v>
      </c>
      <c r="J1077" s="239">
        <v>2.7106999999999999E-2</v>
      </c>
      <c r="K1077" s="239" t="s">
        <v>27</v>
      </c>
      <c r="L1077" s="239" t="s">
        <v>27</v>
      </c>
      <c r="M1077" s="239" t="s">
        <v>27</v>
      </c>
      <c r="N1077" s="239" t="s">
        <v>27</v>
      </c>
      <c r="O1077" s="239" t="s">
        <v>27</v>
      </c>
      <c r="P1077" s="239" t="s">
        <v>27</v>
      </c>
      <c r="Q1077" s="239" t="s">
        <v>27</v>
      </c>
      <c r="R1077" s="239" t="s">
        <v>27</v>
      </c>
      <c r="S1077" s="239" t="s">
        <v>27</v>
      </c>
      <c r="T1077" s="239" t="s">
        <v>27</v>
      </c>
      <c r="X1077" s="239">
        <v>99.966587000000004</v>
      </c>
      <c r="Z1077" s="240" t="s">
        <v>85</v>
      </c>
      <c r="AB1077" s="529"/>
      <c r="AC1077" s="239">
        <v>49.743076730510168</v>
      </c>
      <c r="AD1077" s="239">
        <v>50.214546745657088</v>
      </c>
      <c r="AE1077" s="239">
        <v>4.2376523832742062E-2</v>
      </c>
      <c r="AF1077" s="239" t="s">
        <v>27</v>
      </c>
      <c r="AG1077" s="239" t="s">
        <v>27</v>
      </c>
      <c r="AH1077" s="239" t="s">
        <v>27</v>
      </c>
      <c r="AI1077" s="239" t="s">
        <v>27</v>
      </c>
      <c r="AJ1077" s="239" t="s">
        <v>27</v>
      </c>
      <c r="AK1077" s="239" t="s">
        <v>27</v>
      </c>
      <c r="AL1077" s="239" t="s">
        <v>27</v>
      </c>
      <c r="AM1077" s="239" t="s">
        <v>27</v>
      </c>
      <c r="AN1077" s="239" t="s">
        <v>27</v>
      </c>
      <c r="AO1077" s="239" t="s">
        <v>27</v>
      </c>
      <c r="AR1077" s="239">
        <v>100</v>
      </c>
      <c r="AS1077" s="239"/>
      <c r="AT1077" s="53" t="s">
        <v>134</v>
      </c>
      <c r="AU1077" s="53" t="str">
        <f t="shared" si="111"/>
        <v>po</v>
      </c>
      <c r="AV1077" s="263">
        <v>0.99061088776654749</v>
      </c>
      <c r="AW1077" s="86">
        <f t="shared" si="112"/>
        <v>0.99061088776654749</v>
      </c>
      <c r="AX1077" s="274"/>
      <c r="AY1077" s="263"/>
    </row>
    <row r="1078" spans="1:51" s="244" customFormat="1" x14ac:dyDescent="0.2">
      <c r="A1078" s="265" t="s">
        <v>444</v>
      </c>
      <c r="B1078" s="273" t="s">
        <v>605</v>
      </c>
      <c r="C1078" s="243" t="s">
        <v>225</v>
      </c>
      <c r="D1078" s="248" t="s">
        <v>457</v>
      </c>
      <c r="E1078" s="245" t="s">
        <v>186</v>
      </c>
      <c r="F1078" s="245" t="s">
        <v>152</v>
      </c>
      <c r="G1078" s="245" t="s">
        <v>234</v>
      </c>
      <c r="H1078" s="246">
        <v>63.861040000000003</v>
      </c>
      <c r="I1078" s="247">
        <v>36.978990000000003</v>
      </c>
      <c r="J1078" s="243">
        <v>2.6051999999999999E-2</v>
      </c>
      <c r="K1078" s="243" t="s">
        <v>27</v>
      </c>
      <c r="L1078" s="243" t="s">
        <v>27</v>
      </c>
      <c r="M1078" s="243" t="s">
        <v>27</v>
      </c>
      <c r="N1078" s="243" t="s">
        <v>27</v>
      </c>
      <c r="O1078" s="243" t="s">
        <v>27</v>
      </c>
      <c r="P1078" s="243" t="s">
        <v>27</v>
      </c>
      <c r="Q1078" s="243" t="s">
        <v>27</v>
      </c>
      <c r="R1078" s="243" t="s">
        <v>27</v>
      </c>
      <c r="S1078" s="243" t="s">
        <v>27</v>
      </c>
      <c r="T1078" s="243" t="s">
        <v>27</v>
      </c>
      <c r="X1078" s="243">
        <v>100.86608200000002</v>
      </c>
      <c r="Z1078" s="243" t="s">
        <v>89</v>
      </c>
      <c r="AB1078" s="519"/>
      <c r="AC1078" s="243">
        <v>49.763842197374281</v>
      </c>
      <c r="AD1078" s="243">
        <v>50.195789144102342</v>
      </c>
      <c r="AE1078" s="243">
        <v>4.0368658523384018E-2</v>
      </c>
      <c r="AF1078" s="243" t="s">
        <v>27</v>
      </c>
      <c r="AG1078" s="243" t="s">
        <v>27</v>
      </c>
      <c r="AH1078" s="243" t="s">
        <v>27</v>
      </c>
      <c r="AI1078" s="243" t="s">
        <v>27</v>
      </c>
      <c r="AJ1078" s="243" t="s">
        <v>27</v>
      </c>
      <c r="AK1078" s="243" t="s">
        <v>27</v>
      </c>
      <c r="AL1078" s="243" t="s">
        <v>27</v>
      </c>
      <c r="AM1078" s="243" t="s">
        <v>27</v>
      </c>
      <c r="AN1078" s="243" t="s">
        <v>27</v>
      </c>
      <c r="AO1078" s="243" t="s">
        <v>27</v>
      </c>
      <c r="AR1078" s="243">
        <v>100</v>
      </c>
      <c r="AS1078" s="243"/>
      <c r="AT1078" s="53" t="s">
        <v>134</v>
      </c>
      <c r="AU1078" s="53" t="str">
        <f t="shared" si="111"/>
        <v>Po</v>
      </c>
      <c r="AV1078" s="263">
        <v>0.99139475732739202</v>
      </c>
      <c r="AW1078" s="86">
        <f t="shared" si="112"/>
        <v>0.99139475732739202</v>
      </c>
      <c r="AX1078" s="274"/>
      <c r="AY1078" s="263"/>
    </row>
    <row r="1079" spans="1:51" s="244" customFormat="1" x14ac:dyDescent="0.2">
      <c r="A1079" s="265" t="s">
        <v>444</v>
      </c>
      <c r="B1079" s="273" t="s">
        <v>605</v>
      </c>
      <c r="C1079" s="243" t="s">
        <v>225</v>
      </c>
      <c r="D1079" s="248" t="s">
        <v>457</v>
      </c>
      <c r="E1079" s="245" t="s">
        <v>181</v>
      </c>
      <c r="F1079" s="245" t="s">
        <v>158</v>
      </c>
      <c r="G1079" s="245" t="s">
        <v>232</v>
      </c>
      <c r="H1079" s="246">
        <v>64.022559999999999</v>
      </c>
      <c r="I1079" s="247">
        <v>36.907170000000001</v>
      </c>
      <c r="J1079" s="243">
        <v>2.0282999999999999E-2</v>
      </c>
      <c r="K1079" s="243" t="s">
        <v>27</v>
      </c>
      <c r="L1079" s="243" t="s">
        <v>27</v>
      </c>
      <c r="M1079" s="243" t="s">
        <v>27</v>
      </c>
      <c r="N1079" s="243" t="s">
        <v>27</v>
      </c>
      <c r="O1079" s="243" t="s">
        <v>27</v>
      </c>
      <c r="P1079" s="243" t="s">
        <v>27</v>
      </c>
      <c r="Q1079" s="243" t="s">
        <v>27</v>
      </c>
      <c r="R1079" s="243" t="s">
        <v>27</v>
      </c>
      <c r="S1079" s="243" t="s">
        <v>27</v>
      </c>
      <c r="T1079" s="243" t="s">
        <v>27</v>
      </c>
      <c r="X1079" s="243">
        <v>100.95001300000001</v>
      </c>
      <c r="Z1079" s="243" t="s">
        <v>89</v>
      </c>
      <c r="AB1079" s="519"/>
      <c r="AC1079" s="243">
        <v>49.880012288794063</v>
      </c>
      <c r="AD1079" s="243">
        <v>50.088564465769593</v>
      </c>
      <c r="AE1079" s="243">
        <v>3.1423245436338072E-2</v>
      </c>
      <c r="AF1079" s="243" t="s">
        <v>27</v>
      </c>
      <c r="AG1079" s="243" t="s">
        <v>27</v>
      </c>
      <c r="AH1079" s="243" t="s">
        <v>27</v>
      </c>
      <c r="AI1079" s="243" t="s">
        <v>27</v>
      </c>
      <c r="AJ1079" s="243" t="s">
        <v>27</v>
      </c>
      <c r="AK1079" s="243" t="s">
        <v>27</v>
      </c>
      <c r="AL1079" s="243" t="s">
        <v>27</v>
      </c>
      <c r="AM1079" s="243" t="s">
        <v>27</v>
      </c>
      <c r="AN1079" s="243" t="s">
        <v>27</v>
      </c>
      <c r="AO1079" s="243" t="s">
        <v>27</v>
      </c>
      <c r="AR1079" s="243">
        <v>100</v>
      </c>
      <c r="AS1079" s="243"/>
      <c r="AT1079" s="53" t="s">
        <v>134</v>
      </c>
      <c r="AU1079" s="53" t="str">
        <f t="shared" si="111"/>
        <v>Po</v>
      </c>
      <c r="AV1079" s="263">
        <v>0.99583633152197737</v>
      </c>
      <c r="AW1079" s="86">
        <f t="shared" si="112"/>
        <v>0.99583633152197737</v>
      </c>
      <c r="AX1079" s="274"/>
      <c r="AY1079" s="263"/>
    </row>
    <row r="1080" spans="1:51" s="244" customFormat="1" x14ac:dyDescent="0.2">
      <c r="A1080" s="265" t="s">
        <v>444</v>
      </c>
      <c r="B1080" s="273" t="s">
        <v>605</v>
      </c>
      <c r="C1080" s="243" t="s">
        <v>225</v>
      </c>
      <c r="D1080" s="248" t="s">
        <v>457</v>
      </c>
      <c r="E1080" s="245" t="s">
        <v>188</v>
      </c>
      <c r="F1080" s="245" t="s">
        <v>149</v>
      </c>
      <c r="G1080" s="245" t="s">
        <v>235</v>
      </c>
      <c r="H1080" s="246">
        <v>63.893070000000002</v>
      </c>
      <c r="I1080" s="247">
        <v>37.052990000000001</v>
      </c>
      <c r="J1080" s="243">
        <v>2.0947E-2</v>
      </c>
      <c r="K1080" s="243" t="s">
        <v>27</v>
      </c>
      <c r="L1080" s="243" t="s">
        <v>27</v>
      </c>
      <c r="M1080" s="243" t="s">
        <v>27</v>
      </c>
      <c r="N1080" s="243" t="s">
        <v>27</v>
      </c>
      <c r="O1080" s="243" t="s">
        <v>27</v>
      </c>
      <c r="P1080" s="243" t="s">
        <v>27</v>
      </c>
      <c r="Q1080" s="243" t="s">
        <v>27</v>
      </c>
      <c r="R1080" s="243" t="s">
        <v>27</v>
      </c>
      <c r="S1080" s="243" t="s">
        <v>27</v>
      </c>
      <c r="T1080" s="243" t="s">
        <v>27</v>
      </c>
      <c r="X1080" s="243">
        <v>100.96700700000001</v>
      </c>
      <c r="Z1080" s="243" t="s">
        <v>89</v>
      </c>
      <c r="AB1080" s="519"/>
      <c r="AC1080" s="243">
        <v>49.730369623868981</v>
      </c>
      <c r="AD1080" s="243">
        <v>50.237210220544846</v>
      </c>
      <c r="AE1080" s="243">
        <v>3.2420155586169029E-2</v>
      </c>
      <c r="AF1080" s="243" t="s">
        <v>27</v>
      </c>
      <c r="AG1080" s="243" t="s">
        <v>27</v>
      </c>
      <c r="AH1080" s="243" t="s">
        <v>27</v>
      </c>
      <c r="AI1080" s="243" t="s">
        <v>27</v>
      </c>
      <c r="AJ1080" s="243" t="s">
        <v>27</v>
      </c>
      <c r="AK1080" s="243" t="s">
        <v>27</v>
      </c>
      <c r="AL1080" s="243" t="s">
        <v>27</v>
      </c>
      <c r="AM1080" s="243" t="s">
        <v>27</v>
      </c>
      <c r="AN1080" s="243" t="s">
        <v>27</v>
      </c>
      <c r="AO1080" s="243" t="s">
        <v>27</v>
      </c>
      <c r="AR1080" s="243">
        <v>99.999999999999986</v>
      </c>
      <c r="AS1080" s="243"/>
      <c r="AT1080" s="53" t="s">
        <v>134</v>
      </c>
      <c r="AU1080" s="53" t="str">
        <f t="shared" si="111"/>
        <v>Po</v>
      </c>
      <c r="AV1080" s="263">
        <v>0.98991105209762242</v>
      </c>
      <c r="AW1080" s="86">
        <f t="shared" si="112"/>
        <v>0.98991105209762242</v>
      </c>
      <c r="AX1080" s="274"/>
      <c r="AY1080" s="263"/>
    </row>
    <row r="1081" spans="1:51" s="244" customFormat="1" x14ac:dyDescent="0.2">
      <c r="A1081" s="265" t="s">
        <v>444</v>
      </c>
      <c r="B1081" s="273" t="s">
        <v>605</v>
      </c>
      <c r="C1081" s="243" t="s">
        <v>225</v>
      </c>
      <c r="D1081" s="248" t="s">
        <v>457</v>
      </c>
      <c r="E1081" s="245" t="s">
        <v>188</v>
      </c>
      <c r="F1081" s="245" t="s">
        <v>146</v>
      </c>
      <c r="G1081" s="245" t="s">
        <v>233</v>
      </c>
      <c r="H1081" s="246">
        <v>63.984360000000002</v>
      </c>
      <c r="I1081" s="247">
        <v>37.024439999999998</v>
      </c>
      <c r="J1081" s="243">
        <v>2.0944000000000001E-2</v>
      </c>
      <c r="K1081" s="243" t="s">
        <v>27</v>
      </c>
      <c r="L1081" s="243" t="s">
        <v>27</v>
      </c>
      <c r="M1081" s="243" t="s">
        <v>27</v>
      </c>
      <c r="N1081" s="243" t="s">
        <v>27</v>
      </c>
      <c r="O1081" s="243" t="s">
        <v>27</v>
      </c>
      <c r="P1081" s="243" t="s">
        <v>27</v>
      </c>
      <c r="Q1081" s="243" t="s">
        <v>27</v>
      </c>
      <c r="R1081" s="243" t="s">
        <v>27</v>
      </c>
      <c r="S1081" s="243" t="s">
        <v>27</v>
      </c>
      <c r="T1081" s="243" t="s">
        <v>27</v>
      </c>
      <c r="X1081" s="243">
        <v>101.02974400000001</v>
      </c>
      <c r="Z1081" s="243" t="s">
        <v>89</v>
      </c>
      <c r="AB1081" s="519"/>
      <c r="AC1081" s="243">
        <v>49.785322927865288</v>
      </c>
      <c r="AD1081" s="243">
        <v>50.182272039862582</v>
      </c>
      <c r="AE1081" s="243">
        <v>3.2405032272105783E-2</v>
      </c>
      <c r="AF1081" s="243" t="s">
        <v>27</v>
      </c>
      <c r="AG1081" s="243" t="s">
        <v>27</v>
      </c>
      <c r="AH1081" s="243" t="s">
        <v>27</v>
      </c>
      <c r="AI1081" s="243" t="s">
        <v>27</v>
      </c>
      <c r="AJ1081" s="243" t="s">
        <v>27</v>
      </c>
      <c r="AK1081" s="243" t="s">
        <v>27</v>
      </c>
      <c r="AL1081" s="243" t="s">
        <v>27</v>
      </c>
      <c r="AM1081" s="243" t="s">
        <v>27</v>
      </c>
      <c r="AN1081" s="243" t="s">
        <v>27</v>
      </c>
      <c r="AO1081" s="243" t="s">
        <v>27</v>
      </c>
      <c r="AR1081" s="243">
        <v>99.999999999999986</v>
      </c>
      <c r="AS1081" s="243"/>
      <c r="AT1081" s="53" t="s">
        <v>134</v>
      </c>
      <c r="AU1081" s="53" t="str">
        <f t="shared" si="111"/>
        <v>Po</v>
      </c>
      <c r="AV1081" s="263">
        <v>0.99208985372997904</v>
      </c>
      <c r="AW1081" s="86">
        <f t="shared" si="112"/>
        <v>0.99208985372997904</v>
      </c>
      <c r="AX1081" s="274"/>
      <c r="AY1081" s="263"/>
    </row>
    <row r="1082" spans="1:51" s="244" customFormat="1" x14ac:dyDescent="0.2">
      <c r="A1082" s="265" t="s">
        <v>444</v>
      </c>
      <c r="B1082" s="273" t="s">
        <v>605</v>
      </c>
      <c r="C1082" s="243" t="s">
        <v>225</v>
      </c>
      <c r="D1082" s="248" t="s">
        <v>457</v>
      </c>
      <c r="E1082" s="245" t="s">
        <v>181</v>
      </c>
      <c r="F1082" s="245" t="s">
        <v>158</v>
      </c>
      <c r="G1082" s="245" t="s">
        <v>236</v>
      </c>
      <c r="H1082" s="246">
        <v>63.919899999999998</v>
      </c>
      <c r="I1082" s="247">
        <v>37.08784</v>
      </c>
      <c r="J1082" s="243">
        <v>2.3768999999999998E-2</v>
      </c>
      <c r="K1082" s="243" t="s">
        <v>27</v>
      </c>
      <c r="L1082" s="243" t="s">
        <v>27</v>
      </c>
      <c r="M1082" s="243" t="s">
        <v>27</v>
      </c>
      <c r="N1082" s="243" t="s">
        <v>27</v>
      </c>
      <c r="O1082" s="243" t="s">
        <v>27</v>
      </c>
      <c r="P1082" s="243" t="s">
        <v>27</v>
      </c>
      <c r="Q1082" s="243" t="s">
        <v>27</v>
      </c>
      <c r="R1082" s="243" t="s">
        <v>27</v>
      </c>
      <c r="S1082" s="243" t="s">
        <v>27</v>
      </c>
      <c r="T1082" s="243" t="s">
        <v>27</v>
      </c>
      <c r="X1082" s="243">
        <v>101.031509</v>
      </c>
      <c r="Z1082" s="243" t="s">
        <v>89</v>
      </c>
      <c r="AB1082" s="519"/>
      <c r="AC1082" s="243">
        <v>49.715208484348906</v>
      </c>
      <c r="AD1082" s="243">
        <v>50.248030337657504</v>
      </c>
      <c r="AE1082" s="243">
        <v>3.6761177993588107E-2</v>
      </c>
      <c r="AF1082" s="243" t="s">
        <v>27</v>
      </c>
      <c r="AG1082" s="243" t="s">
        <v>27</v>
      </c>
      <c r="AH1082" s="243" t="s">
        <v>27</v>
      </c>
      <c r="AI1082" s="243" t="s">
        <v>27</v>
      </c>
      <c r="AJ1082" s="243" t="s">
        <v>27</v>
      </c>
      <c r="AK1082" s="243" t="s">
        <v>27</v>
      </c>
      <c r="AL1082" s="243" t="s">
        <v>27</v>
      </c>
      <c r="AM1082" s="243" t="s">
        <v>27</v>
      </c>
      <c r="AN1082" s="243" t="s">
        <v>27</v>
      </c>
      <c r="AO1082" s="243" t="s">
        <v>27</v>
      </c>
      <c r="AR1082" s="243">
        <v>100</v>
      </c>
      <c r="AS1082" s="243"/>
      <c r="AT1082" s="53" t="s">
        <v>134</v>
      </c>
      <c r="AU1082" s="53" t="str">
        <f t="shared" si="111"/>
        <v>Po</v>
      </c>
      <c r="AV1082" s="263">
        <v>0.98939616439235267</v>
      </c>
      <c r="AW1082" s="86">
        <f t="shared" si="112"/>
        <v>0.98939616439235267</v>
      </c>
      <c r="AX1082" s="274"/>
      <c r="AY1082" s="263"/>
    </row>
    <row r="1083" spans="1:51" s="270" customFormat="1" x14ac:dyDescent="0.2">
      <c r="A1083" s="248" t="s">
        <v>180</v>
      </c>
      <c r="B1083" s="43" t="s">
        <v>604</v>
      </c>
      <c r="C1083" s="248" t="s">
        <v>225</v>
      </c>
      <c r="D1083" s="248" t="s">
        <v>457</v>
      </c>
      <c r="E1083" s="248" t="s">
        <v>183</v>
      </c>
      <c r="F1083" s="248" t="s">
        <v>154</v>
      </c>
      <c r="G1083" s="248">
        <v>40</v>
      </c>
      <c r="H1083" s="249">
        <v>62.230899999999998</v>
      </c>
      <c r="I1083" s="250">
        <v>36.068199999999997</v>
      </c>
      <c r="J1083" s="251" t="s">
        <v>27</v>
      </c>
      <c r="K1083" s="251" t="s">
        <v>27</v>
      </c>
      <c r="L1083" s="251" t="s">
        <v>73</v>
      </c>
      <c r="M1083" s="251" t="s">
        <v>73</v>
      </c>
      <c r="N1083" s="248" t="s">
        <v>73</v>
      </c>
      <c r="O1083" s="251">
        <v>0.147372</v>
      </c>
      <c r="P1083" s="251" t="s">
        <v>27</v>
      </c>
      <c r="Q1083" s="251" t="s">
        <v>27</v>
      </c>
      <c r="R1083" s="251" t="s">
        <v>73</v>
      </c>
      <c r="S1083" s="251" t="s">
        <v>27</v>
      </c>
      <c r="T1083" s="251" t="s">
        <v>27</v>
      </c>
      <c r="X1083" s="251">
        <v>98.446472</v>
      </c>
      <c r="Z1083" s="251" t="s">
        <v>85</v>
      </c>
      <c r="AB1083" s="529"/>
      <c r="AC1083" s="239">
        <v>49.705221841064493</v>
      </c>
      <c r="AD1083" s="239">
        <v>50.182781275116248</v>
      </c>
      <c r="AE1083" s="239" t="s">
        <v>27</v>
      </c>
      <c r="AF1083" s="239" t="s">
        <v>27</v>
      </c>
      <c r="AG1083" s="239" t="s">
        <v>27</v>
      </c>
      <c r="AH1083" s="239" t="s">
        <v>27</v>
      </c>
      <c r="AI1083" s="239" t="s">
        <v>27</v>
      </c>
      <c r="AJ1083" s="239">
        <v>0.11199688381927507</v>
      </c>
      <c r="AK1083" s="239" t="s">
        <v>27</v>
      </c>
      <c r="AL1083" s="239" t="s">
        <v>27</v>
      </c>
      <c r="AM1083" s="239" t="s">
        <v>27</v>
      </c>
      <c r="AN1083" s="239" t="s">
        <v>27</v>
      </c>
      <c r="AO1083" s="239" t="s">
        <v>27</v>
      </c>
      <c r="AR1083" s="239">
        <v>100.00000000000001</v>
      </c>
      <c r="AS1083" s="239"/>
      <c r="AT1083" s="53" t="s">
        <v>134</v>
      </c>
      <c r="AU1083" s="53" t="str">
        <f t="shared" si="111"/>
        <v>po</v>
      </c>
      <c r="AV1083" s="263">
        <v>0.9904835997145387</v>
      </c>
      <c r="AW1083" s="86">
        <f t="shared" si="112"/>
        <v>0.99271537884222949</v>
      </c>
      <c r="AX1083" s="274"/>
      <c r="AY1083" s="263"/>
    </row>
    <row r="1084" spans="1:51" s="270" customFormat="1" x14ac:dyDescent="0.2">
      <c r="A1084" s="248" t="s">
        <v>180</v>
      </c>
      <c r="B1084" s="43" t="s">
        <v>604</v>
      </c>
      <c r="C1084" s="248" t="s">
        <v>225</v>
      </c>
      <c r="D1084" s="248" t="s">
        <v>457</v>
      </c>
      <c r="E1084" s="248" t="s">
        <v>181</v>
      </c>
      <c r="F1084" s="248" t="s">
        <v>158</v>
      </c>
      <c r="G1084" s="248">
        <v>31</v>
      </c>
      <c r="H1084" s="249">
        <v>62.368499999999997</v>
      </c>
      <c r="I1084" s="250">
        <v>36.214700000000001</v>
      </c>
      <c r="J1084" s="251" t="s">
        <v>27</v>
      </c>
      <c r="K1084" s="251" t="s">
        <v>27</v>
      </c>
      <c r="L1084" s="251" t="s">
        <v>73</v>
      </c>
      <c r="M1084" s="251" t="s">
        <v>73</v>
      </c>
      <c r="N1084" s="248" t="s">
        <v>73</v>
      </c>
      <c r="O1084" s="251" t="s">
        <v>27</v>
      </c>
      <c r="P1084" s="251" t="s">
        <v>27</v>
      </c>
      <c r="Q1084" s="251" t="s">
        <v>27</v>
      </c>
      <c r="R1084" s="251" t="s">
        <v>73</v>
      </c>
      <c r="S1084" s="251" t="s">
        <v>27</v>
      </c>
      <c r="T1084" s="251" t="s">
        <v>27</v>
      </c>
      <c r="X1084" s="251">
        <v>98.583200000000005</v>
      </c>
      <c r="Z1084" s="251" t="s">
        <v>85</v>
      </c>
      <c r="AB1084" s="529"/>
      <c r="AC1084" s="239">
        <v>49.714832733506007</v>
      </c>
      <c r="AD1084" s="239">
        <v>50.285167266493993</v>
      </c>
      <c r="AE1084" s="239" t="s">
        <v>27</v>
      </c>
      <c r="AF1084" s="239" t="s">
        <v>27</v>
      </c>
      <c r="AG1084" s="239" t="s">
        <v>27</v>
      </c>
      <c r="AH1084" s="239" t="s">
        <v>27</v>
      </c>
      <c r="AI1084" s="239" t="s">
        <v>27</v>
      </c>
      <c r="AJ1084" s="239" t="s">
        <v>27</v>
      </c>
      <c r="AK1084" s="239" t="s">
        <v>27</v>
      </c>
      <c r="AL1084" s="239" t="s">
        <v>27</v>
      </c>
      <c r="AM1084" s="239" t="s">
        <v>27</v>
      </c>
      <c r="AN1084" s="239" t="s">
        <v>27</v>
      </c>
      <c r="AO1084" s="239" t="s">
        <v>27</v>
      </c>
      <c r="AR1084" s="239">
        <v>100</v>
      </c>
      <c r="AS1084" s="239"/>
      <c r="AT1084" s="53" t="s">
        <v>134</v>
      </c>
      <c r="AU1084" s="53" t="str">
        <f t="shared" si="111"/>
        <v>po</v>
      </c>
      <c r="AV1084" s="263">
        <v>0.98865799670178267</v>
      </c>
      <c r="AW1084" s="86">
        <f t="shared" si="112"/>
        <v>0.98865799670178267</v>
      </c>
      <c r="AX1084" s="274"/>
      <c r="AY1084" s="263"/>
    </row>
    <row r="1085" spans="1:51" s="270" customFormat="1" x14ac:dyDescent="0.2">
      <c r="A1085" s="248" t="s">
        <v>180</v>
      </c>
      <c r="B1085" s="43" t="s">
        <v>604</v>
      </c>
      <c r="C1085" s="248" t="s">
        <v>225</v>
      </c>
      <c r="D1085" s="248" t="s">
        <v>457</v>
      </c>
      <c r="E1085" s="248" t="s">
        <v>183</v>
      </c>
      <c r="F1085" s="248" t="s">
        <v>154</v>
      </c>
      <c r="G1085" s="248">
        <v>38</v>
      </c>
      <c r="H1085" s="249">
        <v>62.382800000000003</v>
      </c>
      <c r="I1085" s="250">
        <v>36.254300000000001</v>
      </c>
      <c r="J1085" s="251" t="s">
        <v>27</v>
      </c>
      <c r="K1085" s="251" t="s">
        <v>27</v>
      </c>
      <c r="L1085" s="251" t="s">
        <v>73</v>
      </c>
      <c r="M1085" s="251" t="s">
        <v>73</v>
      </c>
      <c r="N1085" s="248" t="s">
        <v>73</v>
      </c>
      <c r="O1085" s="251">
        <v>0.109322</v>
      </c>
      <c r="P1085" s="251" t="s">
        <v>27</v>
      </c>
      <c r="Q1085" s="251" t="s">
        <v>27</v>
      </c>
      <c r="R1085" s="251" t="s">
        <v>73</v>
      </c>
      <c r="S1085" s="251" t="s">
        <v>27</v>
      </c>
      <c r="T1085" s="251" t="s">
        <v>27</v>
      </c>
      <c r="X1085" s="251">
        <v>98.74642200000001</v>
      </c>
      <c r="Z1085" s="251" t="s">
        <v>85</v>
      </c>
      <c r="AB1085" s="529"/>
      <c r="AC1085" s="239">
        <v>49.652102065622181</v>
      </c>
      <c r="AD1085" s="239">
        <v>50.265108413137014</v>
      </c>
      <c r="AE1085" s="239" t="s">
        <v>27</v>
      </c>
      <c r="AF1085" s="239" t="s">
        <v>27</v>
      </c>
      <c r="AG1085" s="239" t="s">
        <v>27</v>
      </c>
      <c r="AH1085" s="239" t="s">
        <v>27</v>
      </c>
      <c r="AI1085" s="239" t="s">
        <v>27</v>
      </c>
      <c r="AJ1085" s="239">
        <v>8.2789521240821229E-2</v>
      </c>
      <c r="AK1085" s="239" t="s">
        <v>27</v>
      </c>
      <c r="AL1085" s="239" t="s">
        <v>27</v>
      </c>
      <c r="AM1085" s="239" t="s">
        <v>27</v>
      </c>
      <c r="AN1085" s="239" t="s">
        <v>27</v>
      </c>
      <c r="AO1085" s="239" t="s">
        <v>27</v>
      </c>
      <c r="AR1085" s="239">
        <v>100.00000000000001</v>
      </c>
      <c r="AS1085" s="239"/>
      <c r="AT1085" s="53" t="s">
        <v>134</v>
      </c>
      <c r="AU1085" s="53" t="str">
        <f t="shared" si="111"/>
        <v>po</v>
      </c>
      <c r="AV1085" s="263">
        <v>0.98780453545476443</v>
      </c>
      <c r="AW1085" s="86">
        <f t="shared" si="112"/>
        <v>0.98945159290384743</v>
      </c>
      <c r="AX1085" s="274"/>
      <c r="AY1085" s="263"/>
    </row>
    <row r="1086" spans="1:51" s="270" customFormat="1" x14ac:dyDescent="0.2">
      <c r="A1086" s="248" t="s">
        <v>180</v>
      </c>
      <c r="B1086" s="43" t="s">
        <v>604</v>
      </c>
      <c r="C1086" s="248" t="s">
        <v>225</v>
      </c>
      <c r="D1086" s="248" t="s">
        <v>457</v>
      </c>
      <c r="E1086" s="248" t="s">
        <v>177</v>
      </c>
      <c r="F1086" s="248" t="s">
        <v>182</v>
      </c>
      <c r="G1086" s="248">
        <v>46</v>
      </c>
      <c r="H1086" s="249">
        <v>62.539000000000001</v>
      </c>
      <c r="I1086" s="250">
        <v>36.421399999999998</v>
      </c>
      <c r="J1086" s="251" t="s">
        <v>27</v>
      </c>
      <c r="K1086" s="251" t="s">
        <v>27</v>
      </c>
      <c r="L1086" s="251" t="s">
        <v>73</v>
      </c>
      <c r="M1086" s="251" t="s">
        <v>73</v>
      </c>
      <c r="N1086" s="248" t="s">
        <v>73</v>
      </c>
      <c r="O1086" s="251" t="s">
        <v>27</v>
      </c>
      <c r="P1086" s="251" t="s">
        <v>27</v>
      </c>
      <c r="Q1086" s="251" t="s">
        <v>27</v>
      </c>
      <c r="R1086" s="251" t="s">
        <v>73</v>
      </c>
      <c r="S1086" s="251" t="s">
        <v>27</v>
      </c>
      <c r="T1086" s="251" t="s">
        <v>27</v>
      </c>
      <c r="X1086" s="251">
        <v>98.960399999999993</v>
      </c>
      <c r="Z1086" s="251" t="s">
        <v>85</v>
      </c>
      <c r="AB1086" s="529"/>
      <c r="AC1086" s="239">
        <v>49.640801363129867</v>
      </c>
      <c r="AD1086" s="239">
        <v>50.359198636870126</v>
      </c>
      <c r="AE1086" s="239" t="s">
        <v>27</v>
      </c>
      <c r="AF1086" s="239" t="s">
        <v>27</v>
      </c>
      <c r="AG1086" s="239" t="s">
        <v>27</v>
      </c>
      <c r="AH1086" s="239" t="s">
        <v>27</v>
      </c>
      <c r="AI1086" s="239" t="s">
        <v>27</v>
      </c>
      <c r="AJ1086" s="239" t="s">
        <v>27</v>
      </c>
      <c r="AK1086" s="239" t="s">
        <v>27</v>
      </c>
      <c r="AL1086" s="239" t="s">
        <v>27</v>
      </c>
      <c r="AM1086" s="239" t="s">
        <v>27</v>
      </c>
      <c r="AN1086" s="239" t="s">
        <v>27</v>
      </c>
      <c r="AO1086" s="239" t="s">
        <v>27</v>
      </c>
      <c r="AR1086" s="239">
        <v>100</v>
      </c>
      <c r="AS1086" s="239"/>
      <c r="AT1086" s="53" t="s">
        <v>134</v>
      </c>
      <c r="AU1086" s="53" t="str">
        <f t="shared" si="111"/>
        <v>po</v>
      </c>
      <c r="AV1086" s="263">
        <v>0.98573453722088644</v>
      </c>
      <c r="AW1086" s="86">
        <f t="shared" si="112"/>
        <v>0.98573453722088644</v>
      </c>
      <c r="AX1086" s="274"/>
      <c r="AY1086" s="263"/>
    </row>
    <row r="1087" spans="1:51" s="242" customFormat="1" x14ac:dyDescent="0.2">
      <c r="A1087" s="248" t="s">
        <v>180</v>
      </c>
      <c r="B1087" s="43" t="s">
        <v>604</v>
      </c>
      <c r="C1087" s="248" t="s">
        <v>225</v>
      </c>
      <c r="D1087" s="248" t="s">
        <v>457</v>
      </c>
      <c r="E1087" s="248" t="s">
        <v>181</v>
      </c>
      <c r="F1087" s="248" t="s">
        <v>158</v>
      </c>
      <c r="G1087" s="248">
        <v>25</v>
      </c>
      <c r="H1087" s="249">
        <v>62.649000000000001</v>
      </c>
      <c r="I1087" s="250">
        <v>36.830599999999997</v>
      </c>
      <c r="J1087" s="251" t="s">
        <v>27</v>
      </c>
      <c r="K1087" s="251" t="s">
        <v>27</v>
      </c>
      <c r="L1087" s="251" t="s">
        <v>73</v>
      </c>
      <c r="M1087" s="251" t="s">
        <v>73</v>
      </c>
      <c r="N1087" s="248" t="s">
        <v>73</v>
      </c>
      <c r="O1087" s="251" t="s">
        <v>27</v>
      </c>
      <c r="P1087" s="251" t="s">
        <v>27</v>
      </c>
      <c r="Q1087" s="251" t="s">
        <v>27</v>
      </c>
      <c r="R1087" s="251" t="s">
        <v>73</v>
      </c>
      <c r="S1087" s="251" t="s">
        <v>27</v>
      </c>
      <c r="T1087" s="251" t="s">
        <v>27</v>
      </c>
      <c r="X1087" s="251">
        <v>99.479600000000005</v>
      </c>
      <c r="Z1087" s="251" t="s">
        <v>85</v>
      </c>
      <c r="AB1087" s="520"/>
      <c r="AC1087" s="239">
        <v>49.405444458409569</v>
      </c>
      <c r="AD1087" s="239">
        <v>50.594555541590424</v>
      </c>
      <c r="AE1087" s="239" t="s">
        <v>27</v>
      </c>
      <c r="AF1087" s="239" t="s">
        <v>27</v>
      </c>
      <c r="AG1087" s="239" t="s">
        <v>27</v>
      </c>
      <c r="AH1087" s="239" t="s">
        <v>27</v>
      </c>
      <c r="AI1087" s="239" t="s">
        <v>27</v>
      </c>
      <c r="AJ1087" s="239" t="s">
        <v>27</v>
      </c>
      <c r="AK1087" s="239" t="s">
        <v>27</v>
      </c>
      <c r="AL1087" s="239" t="s">
        <v>27</v>
      </c>
      <c r="AM1087" s="239" t="s">
        <v>27</v>
      </c>
      <c r="AN1087" s="239" t="s">
        <v>27</v>
      </c>
      <c r="AO1087" s="239" t="s">
        <v>27</v>
      </c>
      <c r="AR1087" s="239">
        <v>100</v>
      </c>
      <c r="AS1087" s="239"/>
      <c r="AT1087" s="53" t="s">
        <v>134</v>
      </c>
      <c r="AU1087" s="53" t="str">
        <f t="shared" si="111"/>
        <v>po</v>
      </c>
      <c r="AV1087" s="263">
        <v>0.97649725211631977</v>
      </c>
      <c r="AW1087" s="86">
        <f t="shared" si="112"/>
        <v>0.97649725211631977</v>
      </c>
      <c r="AX1087" s="274"/>
      <c r="AY1087" s="263"/>
    </row>
    <row r="1088" spans="1:51" s="242" customFormat="1" x14ac:dyDescent="0.2">
      <c r="A1088" s="248" t="s">
        <v>180</v>
      </c>
      <c r="B1088" s="43" t="s">
        <v>604</v>
      </c>
      <c r="C1088" s="248" t="s">
        <v>225</v>
      </c>
      <c r="D1088" s="248" t="s">
        <v>457</v>
      </c>
      <c r="E1088" s="248" t="s">
        <v>183</v>
      </c>
      <c r="F1088" s="248" t="s">
        <v>154</v>
      </c>
      <c r="G1088" s="248">
        <v>42</v>
      </c>
      <c r="H1088" s="249">
        <v>62.311500000000002</v>
      </c>
      <c r="I1088" s="250">
        <v>36.645299999999999</v>
      </c>
      <c r="J1088" s="251" t="s">
        <v>27</v>
      </c>
      <c r="K1088" s="251" t="s">
        <v>27</v>
      </c>
      <c r="L1088" s="251" t="s">
        <v>73</v>
      </c>
      <c r="M1088" s="251" t="s">
        <v>73</v>
      </c>
      <c r="N1088" s="248" t="s">
        <v>73</v>
      </c>
      <c r="O1088" s="251" t="s">
        <v>27</v>
      </c>
      <c r="P1088" s="251" t="s">
        <v>27</v>
      </c>
      <c r="Q1088" s="251" t="s">
        <v>27</v>
      </c>
      <c r="R1088" s="251" t="s">
        <v>73</v>
      </c>
      <c r="S1088" s="251" t="s">
        <v>27</v>
      </c>
      <c r="T1088" s="251" t="s">
        <v>27</v>
      </c>
      <c r="X1088" s="251">
        <v>98.956800000000001</v>
      </c>
      <c r="Z1088" s="251" t="s">
        <v>85</v>
      </c>
      <c r="AB1088" s="520"/>
      <c r="AC1088" s="239">
        <v>49.396498775562158</v>
      </c>
      <c r="AD1088" s="239">
        <v>50.603501224437842</v>
      </c>
      <c r="AE1088" s="239" t="s">
        <v>27</v>
      </c>
      <c r="AF1088" s="239" t="s">
        <v>27</v>
      </c>
      <c r="AG1088" s="239" t="s">
        <v>27</v>
      </c>
      <c r="AH1088" s="239" t="s">
        <v>27</v>
      </c>
      <c r="AI1088" s="239" t="s">
        <v>27</v>
      </c>
      <c r="AJ1088" s="239" t="s">
        <v>27</v>
      </c>
      <c r="AK1088" s="239" t="s">
        <v>27</v>
      </c>
      <c r="AL1088" s="239" t="s">
        <v>27</v>
      </c>
      <c r="AM1088" s="239" t="s">
        <v>27</v>
      </c>
      <c r="AN1088" s="239" t="s">
        <v>27</v>
      </c>
      <c r="AO1088" s="239" t="s">
        <v>27</v>
      </c>
      <c r="AR1088" s="239">
        <v>100</v>
      </c>
      <c r="AS1088" s="239"/>
      <c r="AT1088" s="53" t="s">
        <v>134</v>
      </c>
      <c r="AU1088" s="53" t="str">
        <f t="shared" si="111"/>
        <v>po</v>
      </c>
      <c r="AV1088" s="263">
        <v>0.97614784709219315</v>
      </c>
      <c r="AW1088" s="86">
        <f t="shared" si="112"/>
        <v>0.97614784709219315</v>
      </c>
      <c r="AX1088" s="274"/>
      <c r="AY1088" s="263"/>
    </row>
    <row r="1089" spans="1:51" s="242" customFormat="1" x14ac:dyDescent="0.2">
      <c r="A1089" s="248" t="s">
        <v>180</v>
      </c>
      <c r="B1089" s="43" t="s">
        <v>604</v>
      </c>
      <c r="C1089" s="248" t="s">
        <v>225</v>
      </c>
      <c r="D1089" s="248" t="s">
        <v>457</v>
      </c>
      <c r="E1089" s="248" t="s">
        <v>181</v>
      </c>
      <c r="F1089" s="248" t="s">
        <v>158</v>
      </c>
      <c r="G1089" s="248">
        <v>26</v>
      </c>
      <c r="H1089" s="249">
        <v>62.616599999999998</v>
      </c>
      <c r="I1089" s="250">
        <v>36.883299999999998</v>
      </c>
      <c r="J1089" s="251" t="s">
        <v>27</v>
      </c>
      <c r="K1089" s="251" t="s">
        <v>27</v>
      </c>
      <c r="L1089" s="251" t="s">
        <v>73</v>
      </c>
      <c r="M1089" s="251" t="s">
        <v>73</v>
      </c>
      <c r="N1089" s="248" t="s">
        <v>73</v>
      </c>
      <c r="O1089" s="251">
        <v>5.0137000000000001E-2</v>
      </c>
      <c r="P1089" s="251" t="s">
        <v>27</v>
      </c>
      <c r="Q1089" s="251" t="s">
        <v>27</v>
      </c>
      <c r="R1089" s="251" t="s">
        <v>73</v>
      </c>
      <c r="S1089" s="251" t="s">
        <v>27</v>
      </c>
      <c r="T1089" s="251" t="s">
        <v>27</v>
      </c>
      <c r="X1089" s="251">
        <v>99.550037000000003</v>
      </c>
      <c r="Z1089" s="251" t="s">
        <v>85</v>
      </c>
      <c r="AB1089" s="520"/>
      <c r="AC1089" s="239">
        <v>49.338220936837857</v>
      </c>
      <c r="AD1089" s="239">
        <v>50.624191222756451</v>
      </c>
      <c r="AE1089" s="239" t="s">
        <v>27</v>
      </c>
      <c r="AF1089" s="239" t="s">
        <v>27</v>
      </c>
      <c r="AG1089" s="239" t="s">
        <v>27</v>
      </c>
      <c r="AH1089" s="239" t="s">
        <v>27</v>
      </c>
      <c r="AI1089" s="239" t="s">
        <v>27</v>
      </c>
      <c r="AJ1089" s="239">
        <v>3.7587840405704266E-2</v>
      </c>
      <c r="AK1089" s="239" t="s">
        <v>27</v>
      </c>
      <c r="AL1089" s="239" t="s">
        <v>27</v>
      </c>
      <c r="AM1089" s="239" t="s">
        <v>27</v>
      </c>
      <c r="AN1089" s="239" t="s">
        <v>27</v>
      </c>
      <c r="AO1089" s="239" t="s">
        <v>27</v>
      </c>
      <c r="AR1089" s="239">
        <v>100.00000000000001</v>
      </c>
      <c r="AS1089" s="239"/>
      <c r="AT1089" s="53" t="s">
        <v>134</v>
      </c>
      <c r="AU1089" s="53" t="str">
        <f t="shared" si="111"/>
        <v>po</v>
      </c>
      <c r="AV1089" s="263">
        <v>0.97459771198595413</v>
      </c>
      <c r="AW1089" s="86">
        <f t="shared" si="112"/>
        <v>0.97534019970768993</v>
      </c>
      <c r="AX1089" s="274"/>
      <c r="AY1089" s="263"/>
    </row>
    <row r="1090" spans="1:51" s="242" customFormat="1" x14ac:dyDescent="0.2">
      <c r="A1090" s="248" t="s">
        <v>180</v>
      </c>
      <c r="B1090" s="43" t="s">
        <v>604</v>
      </c>
      <c r="C1090" s="248" t="s">
        <v>225</v>
      </c>
      <c r="D1090" s="248" t="s">
        <v>457</v>
      </c>
      <c r="E1090" s="248" t="s">
        <v>183</v>
      </c>
      <c r="F1090" s="248" t="s">
        <v>154</v>
      </c>
      <c r="G1090" s="248">
        <v>34</v>
      </c>
      <c r="H1090" s="249">
        <v>61.801400000000001</v>
      </c>
      <c r="I1090" s="250">
        <v>36.408499999999997</v>
      </c>
      <c r="J1090" s="251" t="s">
        <v>27</v>
      </c>
      <c r="K1090" s="251" t="s">
        <v>27</v>
      </c>
      <c r="L1090" s="251" t="s">
        <v>73</v>
      </c>
      <c r="M1090" s="251" t="s">
        <v>73</v>
      </c>
      <c r="N1090" s="248" t="s">
        <v>73</v>
      </c>
      <c r="O1090" s="251">
        <v>5.5718999999999998E-2</v>
      </c>
      <c r="P1090" s="251" t="s">
        <v>27</v>
      </c>
      <c r="Q1090" s="251" t="s">
        <v>27</v>
      </c>
      <c r="R1090" s="251" t="s">
        <v>73</v>
      </c>
      <c r="S1090" s="251" t="s">
        <v>27</v>
      </c>
      <c r="T1090" s="251" t="s">
        <v>27</v>
      </c>
      <c r="X1090" s="251">
        <v>98.265619000000001</v>
      </c>
      <c r="Z1090" s="251" t="s">
        <v>85</v>
      </c>
      <c r="AB1090" s="520"/>
      <c r="AC1090" s="239">
        <v>49.332193441925099</v>
      </c>
      <c r="AD1090" s="239">
        <v>50.625488039802811</v>
      </c>
      <c r="AE1090" s="239" t="s">
        <v>27</v>
      </c>
      <c r="AF1090" s="239" t="s">
        <v>27</v>
      </c>
      <c r="AG1090" s="239" t="s">
        <v>27</v>
      </c>
      <c r="AH1090" s="239" t="s">
        <v>27</v>
      </c>
      <c r="AI1090" s="239" t="s">
        <v>27</v>
      </c>
      <c r="AJ1090" s="239">
        <v>4.2318518272084132E-2</v>
      </c>
      <c r="AK1090" s="239" t="s">
        <v>27</v>
      </c>
      <c r="AL1090" s="239" t="s">
        <v>27</v>
      </c>
      <c r="AM1090" s="239" t="s">
        <v>27</v>
      </c>
      <c r="AN1090" s="239" t="s">
        <v>27</v>
      </c>
      <c r="AO1090" s="239" t="s">
        <v>27</v>
      </c>
      <c r="AR1090" s="239">
        <v>100</v>
      </c>
      <c r="AS1090" s="239"/>
      <c r="AT1090" s="53" t="s">
        <v>134</v>
      </c>
      <c r="AU1090" s="53" t="str">
        <f t="shared" si="111"/>
        <v>po</v>
      </c>
      <c r="AV1090" s="263">
        <v>0.97445368631585549</v>
      </c>
      <c r="AW1090" s="86">
        <f t="shared" si="112"/>
        <v>0.97528959960599126</v>
      </c>
      <c r="AX1090" s="274"/>
      <c r="AY1090" s="263"/>
    </row>
    <row r="1091" spans="1:51" s="242" customFormat="1" x14ac:dyDescent="0.2">
      <c r="A1091" s="248" t="s">
        <v>180</v>
      </c>
      <c r="B1091" s="43" t="s">
        <v>604</v>
      </c>
      <c r="C1091" s="248" t="s">
        <v>225</v>
      </c>
      <c r="D1091" s="248" t="s">
        <v>457</v>
      </c>
      <c r="E1091" s="248" t="s">
        <v>186</v>
      </c>
      <c r="F1091" s="248" t="s">
        <v>152</v>
      </c>
      <c r="G1091" s="248">
        <v>3</v>
      </c>
      <c r="H1091" s="249">
        <v>63.969299999999997</v>
      </c>
      <c r="I1091" s="250">
        <v>37.8247</v>
      </c>
      <c r="J1091" s="251" t="s">
        <v>27</v>
      </c>
      <c r="K1091" s="251" t="s">
        <v>27</v>
      </c>
      <c r="L1091" s="251" t="s">
        <v>73</v>
      </c>
      <c r="M1091" s="251" t="s">
        <v>73</v>
      </c>
      <c r="N1091" s="248" t="s">
        <v>73</v>
      </c>
      <c r="O1091" s="251" t="s">
        <v>27</v>
      </c>
      <c r="P1091" s="251" t="s">
        <v>27</v>
      </c>
      <c r="Q1091" s="251" t="s">
        <v>27</v>
      </c>
      <c r="R1091" s="251" t="s">
        <v>73</v>
      </c>
      <c r="S1091" s="251" t="s">
        <v>27</v>
      </c>
      <c r="T1091" s="251" t="s">
        <v>27</v>
      </c>
      <c r="X1091" s="251">
        <v>101.794</v>
      </c>
      <c r="Z1091" s="251" t="s">
        <v>85</v>
      </c>
      <c r="AB1091" s="520"/>
      <c r="AC1091" s="239">
        <v>49.261026601826593</v>
      </c>
      <c r="AD1091" s="239">
        <v>50.738973398173407</v>
      </c>
      <c r="AE1091" s="239" t="s">
        <v>27</v>
      </c>
      <c r="AF1091" s="239" t="s">
        <v>27</v>
      </c>
      <c r="AG1091" s="239" t="s">
        <v>27</v>
      </c>
      <c r="AH1091" s="239" t="s">
        <v>27</v>
      </c>
      <c r="AI1091" s="239" t="s">
        <v>27</v>
      </c>
      <c r="AJ1091" s="239" t="s">
        <v>27</v>
      </c>
      <c r="AK1091" s="239" t="s">
        <v>27</v>
      </c>
      <c r="AL1091" s="239" t="s">
        <v>27</v>
      </c>
      <c r="AM1091" s="239" t="s">
        <v>27</v>
      </c>
      <c r="AN1091" s="239" t="s">
        <v>27</v>
      </c>
      <c r="AO1091" s="239" t="s">
        <v>27</v>
      </c>
      <c r="AR1091" s="239">
        <v>100</v>
      </c>
      <c r="AS1091" s="239"/>
      <c r="AT1091" s="53" t="s">
        <v>134</v>
      </c>
      <c r="AU1091" s="53" t="str">
        <f t="shared" si="111"/>
        <v>po</v>
      </c>
      <c r="AV1091" s="263">
        <v>0.97087156681810161</v>
      </c>
      <c r="AW1091" s="86">
        <f t="shared" si="112"/>
        <v>0.97087156681810161</v>
      </c>
      <c r="AX1091" s="274"/>
      <c r="AY1091" s="263"/>
    </row>
    <row r="1092" spans="1:51" s="242" customFormat="1" ht="16" thickBot="1" x14ac:dyDescent="0.25">
      <c r="A1092" s="263"/>
      <c r="B1092" s="263"/>
      <c r="C1092" s="254"/>
      <c r="D1092" s="254"/>
      <c r="E1092" s="254"/>
      <c r="F1092" s="254"/>
      <c r="G1092" s="254"/>
      <c r="H1092" s="266"/>
      <c r="I1092" s="267"/>
      <c r="J1092" s="238"/>
      <c r="K1092" s="238"/>
      <c r="L1092" s="238"/>
      <c r="M1092" s="238"/>
      <c r="N1092" s="238"/>
      <c r="O1092" s="238"/>
      <c r="P1092" s="238"/>
      <c r="Q1092" s="238"/>
      <c r="R1092" s="238"/>
      <c r="S1092" s="238"/>
      <c r="T1092" s="238"/>
      <c r="X1092" s="238"/>
      <c r="Z1092" s="62"/>
      <c r="AB1092" s="520"/>
      <c r="AC1092" s="238"/>
      <c r="AD1092" s="238"/>
      <c r="AE1092" s="238"/>
      <c r="AF1092" s="238"/>
      <c r="AG1092" s="238"/>
      <c r="AH1092" s="238"/>
      <c r="AI1092" s="238"/>
      <c r="AJ1092" s="238"/>
      <c r="AK1092" s="238"/>
      <c r="AL1092" s="238"/>
      <c r="AM1092" s="238"/>
      <c r="AN1092" s="238"/>
      <c r="AO1092" s="238"/>
      <c r="AR1092" s="238"/>
      <c r="AS1092" s="238"/>
      <c r="AT1092" s="18"/>
      <c r="AU1092" s="62"/>
      <c r="AV1092" s="86"/>
      <c r="AW1092" s="44"/>
      <c r="AX1092" s="53" t="s">
        <v>84</v>
      </c>
      <c r="AY1092" s="263"/>
    </row>
    <row r="1093" spans="1:51" s="242" customFormat="1" x14ac:dyDescent="0.2">
      <c r="A1093" s="263"/>
      <c r="B1093" s="263"/>
      <c r="C1093" s="254"/>
      <c r="D1093" s="254"/>
      <c r="E1093" s="339" t="s">
        <v>231</v>
      </c>
      <c r="F1093" s="336" t="s">
        <v>386</v>
      </c>
      <c r="G1093" s="336" t="s">
        <v>511</v>
      </c>
      <c r="H1093" s="364">
        <v>63.091861249999994</v>
      </c>
      <c r="I1093" s="364">
        <v>36.755144375</v>
      </c>
      <c r="J1093" s="100">
        <v>8.6938750000000002E-3</v>
      </c>
      <c r="K1093" s="100" t="s">
        <v>27</v>
      </c>
      <c r="L1093" s="100" t="s">
        <v>27</v>
      </c>
      <c r="M1093" s="100" t="s">
        <v>27</v>
      </c>
      <c r="N1093" s="100" t="s">
        <v>27</v>
      </c>
      <c r="O1093" s="100">
        <v>2.2659374999999999E-2</v>
      </c>
      <c r="P1093" s="100" t="s">
        <v>27</v>
      </c>
      <c r="Q1093" s="100" t="s">
        <v>27</v>
      </c>
      <c r="R1093" s="100" t="s">
        <v>27</v>
      </c>
      <c r="S1093" s="100" t="s">
        <v>27</v>
      </c>
      <c r="T1093" s="100" t="s">
        <v>27</v>
      </c>
      <c r="U1093" s="473"/>
      <c r="V1093" s="473"/>
      <c r="W1093" s="473"/>
      <c r="X1093" s="99">
        <v>99.878358875000004</v>
      </c>
      <c r="Z1093" s="62"/>
      <c r="AB1093" s="520"/>
      <c r="AC1093" s="238"/>
      <c r="AD1093" s="238"/>
      <c r="AE1093" s="238"/>
      <c r="AF1093" s="238"/>
      <c r="AG1093" s="238"/>
      <c r="AH1093" s="238"/>
      <c r="AI1093" s="238"/>
      <c r="AJ1093" s="238"/>
      <c r="AK1093" s="238"/>
      <c r="AL1093" s="238"/>
      <c r="AM1093" s="238"/>
      <c r="AN1093" s="238"/>
      <c r="AO1093" s="238"/>
      <c r="AR1093" s="238"/>
      <c r="AS1093" s="238"/>
      <c r="AT1093" s="72" t="s">
        <v>625</v>
      </c>
      <c r="AU1093" s="53" t="s">
        <v>214</v>
      </c>
      <c r="AV1093" s="209">
        <f>AVERAGE(AV1076:AV1091)</f>
        <v>0.98543928967744532</v>
      </c>
      <c r="AW1093" s="209">
        <f>AVERAGE(AW1076:AW1091)</f>
        <v>0.98578036702673555</v>
      </c>
      <c r="AX1093" s="317">
        <f>COUNT(AV1076:AV1091)</f>
        <v>16</v>
      </c>
      <c r="AY1093" s="263"/>
    </row>
    <row r="1094" spans="1:51" s="242" customFormat="1" x14ac:dyDescent="0.2">
      <c r="A1094" s="263"/>
      <c r="B1094" s="263"/>
      <c r="C1094" s="254"/>
      <c r="D1094" s="254"/>
      <c r="E1094" s="340"/>
      <c r="F1094" s="3"/>
      <c r="G1094" s="3" t="s">
        <v>83</v>
      </c>
      <c r="H1094" s="78">
        <v>0.79424389952436314</v>
      </c>
      <c r="I1094" s="78">
        <v>0.43055822678578226</v>
      </c>
      <c r="J1094" s="18">
        <v>1.171310988522405E-2</v>
      </c>
      <c r="K1094" s="18" t="s">
        <v>27</v>
      </c>
      <c r="L1094" s="18" t="s">
        <v>27</v>
      </c>
      <c r="M1094" s="18" t="s">
        <v>27</v>
      </c>
      <c r="N1094" s="18" t="s">
        <v>27</v>
      </c>
      <c r="O1094" s="18">
        <v>4.5514082356819342E-2</v>
      </c>
      <c r="P1094" s="18" t="s">
        <v>27</v>
      </c>
      <c r="Q1094" s="18" t="s">
        <v>27</v>
      </c>
      <c r="R1094" s="18" t="s">
        <v>27</v>
      </c>
      <c r="S1094" s="18" t="s">
        <v>27</v>
      </c>
      <c r="T1094" s="18" t="s">
        <v>27</v>
      </c>
      <c r="X1094" s="98">
        <v>1.1416178658192597</v>
      </c>
      <c r="Z1094" s="62"/>
      <c r="AB1094" s="520"/>
      <c r="AC1094" s="238"/>
      <c r="AD1094" s="238"/>
      <c r="AE1094" s="238"/>
      <c r="AF1094" s="238"/>
      <c r="AG1094" s="238"/>
      <c r="AH1094" s="238"/>
      <c r="AI1094" s="238"/>
      <c r="AJ1094" s="238"/>
      <c r="AK1094" s="238"/>
      <c r="AL1094" s="238"/>
      <c r="AM1094" s="238"/>
      <c r="AN1094" s="238"/>
      <c r="AO1094" s="238"/>
      <c r="AR1094" s="238"/>
      <c r="AS1094" s="238"/>
      <c r="AT1094" s="3"/>
      <c r="AU1094" s="53" t="s">
        <v>195</v>
      </c>
      <c r="AV1094" s="209">
        <f>STDEV(AV1076:AV1091)</f>
        <v>7.9951932209266774E-3</v>
      </c>
      <c r="AW1094" s="209">
        <f>STDEV(AW1076:AW1091)</f>
        <v>8.0073737581894261E-3</v>
      </c>
      <c r="AX1094" s="62"/>
      <c r="AY1094" s="263"/>
    </row>
    <row r="1095" spans="1:51" s="242" customFormat="1" x14ac:dyDescent="0.2">
      <c r="A1095" s="263"/>
      <c r="B1095" s="263"/>
      <c r="C1095" s="254"/>
      <c r="D1095" s="254"/>
      <c r="E1095" s="337"/>
      <c r="F1095" s="3"/>
      <c r="G1095" s="3" t="s">
        <v>82</v>
      </c>
      <c r="H1095" s="78">
        <v>61.801400000000001</v>
      </c>
      <c r="I1095" s="78">
        <v>36.068199999999997</v>
      </c>
      <c r="J1095" s="18" t="s">
        <v>27</v>
      </c>
      <c r="K1095" s="18" t="s">
        <v>27</v>
      </c>
      <c r="L1095" s="18" t="s">
        <v>27</v>
      </c>
      <c r="M1095" s="18" t="s">
        <v>27</v>
      </c>
      <c r="N1095" s="18" t="s">
        <v>27</v>
      </c>
      <c r="O1095" s="18" t="s">
        <v>27</v>
      </c>
      <c r="P1095" s="18" t="s">
        <v>27</v>
      </c>
      <c r="Q1095" s="18" t="s">
        <v>27</v>
      </c>
      <c r="R1095" s="18" t="s">
        <v>27</v>
      </c>
      <c r="S1095" s="18" t="s">
        <v>27</v>
      </c>
      <c r="T1095" s="18" t="s">
        <v>27</v>
      </c>
      <c r="X1095" s="474"/>
      <c r="Z1095" s="62"/>
      <c r="AB1095" s="520"/>
      <c r="AC1095" s="238"/>
      <c r="AD1095" s="238"/>
      <c r="AE1095" s="238"/>
      <c r="AF1095" s="238"/>
      <c r="AG1095" s="238"/>
      <c r="AH1095" s="238"/>
      <c r="AI1095" s="238"/>
      <c r="AJ1095" s="238"/>
      <c r="AK1095" s="238"/>
      <c r="AL1095" s="238"/>
      <c r="AM1095" s="238"/>
      <c r="AN1095" s="238"/>
      <c r="AO1095" s="238"/>
      <c r="AR1095" s="238"/>
      <c r="AS1095" s="238"/>
      <c r="AT1095" s="3"/>
      <c r="AU1095" s="53" t="s">
        <v>82</v>
      </c>
      <c r="AV1095" s="209">
        <f>MIN(AV1076:AV1091)</f>
        <v>0.97087156681810161</v>
      </c>
      <c r="AW1095" s="209">
        <f>MIN(AW1076:AW1091)</f>
        <v>0.97087156681810161</v>
      </c>
      <c r="AX1095" s="62"/>
      <c r="AY1095" s="263"/>
    </row>
    <row r="1096" spans="1:51" s="242" customFormat="1" ht="16" thickBot="1" x14ac:dyDescent="0.25">
      <c r="A1096" s="263"/>
      <c r="B1096" s="263"/>
      <c r="C1096" s="254"/>
      <c r="D1096" s="254"/>
      <c r="E1096" s="338"/>
      <c r="F1096" s="178"/>
      <c r="G1096" s="178" t="s">
        <v>81</v>
      </c>
      <c r="H1096" s="177">
        <v>64.022559999999999</v>
      </c>
      <c r="I1096" s="177">
        <v>37.8247</v>
      </c>
      <c r="J1096" s="97">
        <v>2.7106999999999999E-2</v>
      </c>
      <c r="K1096" s="97" t="s">
        <v>27</v>
      </c>
      <c r="L1096" s="97" t="s">
        <v>27</v>
      </c>
      <c r="M1096" s="97" t="s">
        <v>27</v>
      </c>
      <c r="N1096" s="97" t="s">
        <v>27</v>
      </c>
      <c r="O1096" s="97">
        <v>0.147372</v>
      </c>
      <c r="P1096" s="97" t="s">
        <v>27</v>
      </c>
      <c r="Q1096" s="97" t="s">
        <v>27</v>
      </c>
      <c r="R1096" s="97" t="s">
        <v>27</v>
      </c>
      <c r="S1096" s="97" t="s">
        <v>27</v>
      </c>
      <c r="T1096" s="97" t="s">
        <v>27</v>
      </c>
      <c r="U1096" s="475"/>
      <c r="V1096" s="475"/>
      <c r="W1096" s="475"/>
      <c r="X1096" s="476"/>
      <c r="Z1096" s="62"/>
      <c r="AB1096" s="520"/>
      <c r="AC1096" s="238"/>
      <c r="AD1096" s="238"/>
      <c r="AE1096" s="238"/>
      <c r="AF1096" s="238"/>
      <c r="AG1096" s="238"/>
      <c r="AH1096" s="238"/>
      <c r="AI1096" s="238"/>
      <c r="AJ1096" s="238"/>
      <c r="AK1096" s="238"/>
      <c r="AL1096" s="238"/>
      <c r="AM1096" s="238"/>
      <c r="AN1096" s="238"/>
      <c r="AO1096" s="238"/>
      <c r="AR1096" s="238"/>
      <c r="AS1096" s="238"/>
      <c r="AT1096" s="63"/>
      <c r="AU1096" s="166" t="s">
        <v>81</v>
      </c>
      <c r="AV1096" s="316">
        <f>MAX(AV1076:AV1091)</f>
        <v>0.99583633152197737</v>
      </c>
      <c r="AW1096" s="316">
        <f>MAX(AW1076:AW1091)</f>
        <v>0.99583633152197737</v>
      </c>
      <c r="AX1096" s="94"/>
      <c r="AY1096" s="263"/>
    </row>
    <row r="1097" spans="1:51" s="62" customFormat="1" x14ac:dyDescent="0.2">
      <c r="A1097" s="417"/>
      <c r="B1097" s="417"/>
      <c r="C1097" s="3"/>
      <c r="D1097" s="3"/>
      <c r="E1097" s="131"/>
      <c r="F1097" s="131"/>
      <c r="G1097" s="133"/>
      <c r="H1097" s="378"/>
      <c r="I1097" s="378"/>
      <c r="J1097" s="61"/>
      <c r="K1097" s="61"/>
      <c r="L1097" s="275"/>
      <c r="M1097" s="275"/>
      <c r="N1097" s="132"/>
      <c r="O1097" s="169"/>
      <c r="P1097" s="18"/>
      <c r="Q1097" s="18"/>
      <c r="R1097" s="18"/>
      <c r="S1097" s="18"/>
      <c r="T1097" s="18"/>
      <c r="X1097" s="18"/>
      <c r="Z1097" s="18"/>
      <c r="AB1097" s="513"/>
      <c r="AC1097" s="18"/>
      <c r="AD1097" s="18"/>
      <c r="AE1097" s="18"/>
      <c r="AF1097" s="18"/>
      <c r="AG1097" s="61"/>
      <c r="AH1097" s="131"/>
      <c r="AI1097" s="131"/>
      <c r="AJ1097" s="131"/>
      <c r="AK1097" s="61"/>
      <c r="AL1097" s="61"/>
      <c r="AM1097" s="131"/>
      <c r="AN1097" s="61"/>
      <c r="AO1097" s="61"/>
      <c r="AR1097" s="61"/>
      <c r="AS1097" s="61"/>
      <c r="AT1097" s="18"/>
      <c r="AV1097" s="86"/>
      <c r="AW1097" s="44"/>
      <c r="AX1097" s="275"/>
      <c r="AY1097" s="132"/>
    </row>
    <row r="1098" spans="1:51" s="272" customFormat="1" x14ac:dyDescent="0.2">
      <c r="A1098" s="265" t="s">
        <v>444</v>
      </c>
      <c r="B1098" s="273" t="s">
        <v>605</v>
      </c>
      <c r="C1098" s="240" t="s">
        <v>225</v>
      </c>
      <c r="D1098" s="264" t="s">
        <v>458</v>
      </c>
      <c r="E1098" s="264" t="s">
        <v>226</v>
      </c>
      <c r="F1098" s="264" t="s">
        <v>159</v>
      </c>
      <c r="G1098" s="240">
        <v>55</v>
      </c>
      <c r="H1098" s="236">
        <v>62.049370000000003</v>
      </c>
      <c r="I1098" s="237">
        <v>36.409109999999998</v>
      </c>
      <c r="J1098" s="239" t="s">
        <v>27</v>
      </c>
      <c r="K1098" s="239" t="s">
        <v>27</v>
      </c>
      <c r="L1098" s="239" t="s">
        <v>27</v>
      </c>
      <c r="M1098" s="239" t="s">
        <v>27</v>
      </c>
      <c r="N1098" s="239" t="s">
        <v>27</v>
      </c>
      <c r="O1098" s="239">
        <v>1.1733720000000001</v>
      </c>
      <c r="P1098" s="239" t="s">
        <v>27</v>
      </c>
      <c r="Q1098" s="239" t="s">
        <v>27</v>
      </c>
      <c r="R1098" s="239" t="s">
        <v>27</v>
      </c>
      <c r="S1098" s="239" t="s">
        <v>27</v>
      </c>
      <c r="T1098" s="239">
        <v>0.303004</v>
      </c>
      <c r="X1098" s="239">
        <v>99.934856000000011</v>
      </c>
      <c r="Z1098" s="240" t="s">
        <v>85</v>
      </c>
      <c r="AB1098" s="530"/>
      <c r="AC1098" s="239">
        <v>48.913721230602206</v>
      </c>
      <c r="AD1098" s="239">
        <v>49.996282629535891</v>
      </c>
      <c r="AE1098" s="239" t="s">
        <v>27</v>
      </c>
      <c r="AF1098" s="239" t="s">
        <v>27</v>
      </c>
      <c r="AG1098" s="239" t="s">
        <v>27</v>
      </c>
      <c r="AH1098" s="239" t="s">
        <v>27</v>
      </c>
      <c r="AI1098" s="239" t="s">
        <v>27</v>
      </c>
      <c r="AJ1098" s="239">
        <v>0.88008389830366851</v>
      </c>
      <c r="AK1098" s="239" t="s">
        <v>27</v>
      </c>
      <c r="AL1098" s="239" t="s">
        <v>27</v>
      </c>
      <c r="AM1098" s="239" t="s">
        <v>27</v>
      </c>
      <c r="AN1098" s="239" t="s">
        <v>27</v>
      </c>
      <c r="AO1098" s="239">
        <v>0.20991224155823335</v>
      </c>
      <c r="AR1098" s="239">
        <v>99.999999999999986</v>
      </c>
      <c r="AS1098" s="271"/>
      <c r="AT1098" s="18" t="s">
        <v>131</v>
      </c>
      <c r="AU1098" s="62" t="str">
        <f t="shared" ref="AU1098:AU1112" si="113">Z1098</f>
        <v>po</v>
      </c>
      <c r="AV1098" s="263">
        <v>0.97834716218893147</v>
      </c>
      <c r="AW1098" s="86">
        <f t="shared" ref="AW1098:AW1112" si="114">SUM(AC1098,AJ1098,AK1098,AL1098,AO1098,AG1098)/AD1098</f>
        <v>1.0001487058744609</v>
      </c>
      <c r="AX1098" s="274"/>
      <c r="AY1098" s="263"/>
    </row>
    <row r="1099" spans="1:51" s="272" customFormat="1" x14ac:dyDescent="0.2">
      <c r="A1099" s="265" t="s">
        <v>444</v>
      </c>
      <c r="B1099" s="273" t="s">
        <v>605</v>
      </c>
      <c r="C1099" s="240" t="s">
        <v>225</v>
      </c>
      <c r="D1099" s="264" t="s">
        <v>458</v>
      </c>
      <c r="E1099" s="240" t="s">
        <v>228</v>
      </c>
      <c r="F1099" s="240" t="s">
        <v>227</v>
      </c>
      <c r="G1099" s="240">
        <v>38</v>
      </c>
      <c r="H1099" s="236">
        <v>57.453789999999998</v>
      </c>
      <c r="I1099" s="237">
        <v>35.028599999999997</v>
      </c>
      <c r="J1099" s="239">
        <v>2.8587000000000001E-2</v>
      </c>
      <c r="K1099" s="239" t="s">
        <v>27</v>
      </c>
      <c r="L1099" s="239" t="s">
        <v>27</v>
      </c>
      <c r="M1099" s="239" t="s">
        <v>27</v>
      </c>
      <c r="N1099" s="239" t="s">
        <v>27</v>
      </c>
      <c r="O1099" s="239">
        <v>1.5160709999999999</v>
      </c>
      <c r="P1099" s="239">
        <v>0.47051900000000002</v>
      </c>
      <c r="Q1099" s="239" t="s">
        <v>27</v>
      </c>
      <c r="R1099" s="239" t="s">
        <v>27</v>
      </c>
      <c r="S1099" s="239" t="s">
        <v>27</v>
      </c>
      <c r="T1099" s="239">
        <v>4.1086840000000002</v>
      </c>
      <c r="X1099" s="239">
        <v>98.606250999999986</v>
      </c>
      <c r="Z1099" s="240" t="s">
        <v>85</v>
      </c>
      <c r="AB1099" s="530"/>
      <c r="AC1099" s="239">
        <v>46.323377591932726</v>
      </c>
      <c r="AD1099" s="239">
        <v>49.19700207519201</v>
      </c>
      <c r="AE1099" s="239">
        <v>4.5832700570184431E-2</v>
      </c>
      <c r="AF1099" s="239" t="s">
        <v>27</v>
      </c>
      <c r="AG1099" s="239" t="s">
        <v>27</v>
      </c>
      <c r="AH1099" s="239" t="s">
        <v>27</v>
      </c>
      <c r="AI1099" s="239" t="s">
        <v>27</v>
      </c>
      <c r="AJ1099" s="239">
        <v>1.1630438862677208</v>
      </c>
      <c r="AK1099" s="239">
        <v>0.35948803996918366</v>
      </c>
      <c r="AL1099" s="239" t="s">
        <v>27</v>
      </c>
      <c r="AM1099" s="239" t="s">
        <v>27</v>
      </c>
      <c r="AN1099" s="239" t="s">
        <v>27</v>
      </c>
      <c r="AO1099" s="239">
        <v>2.9112557060681579</v>
      </c>
      <c r="AR1099" s="239">
        <v>99.999999999999972</v>
      </c>
      <c r="AS1099" s="271"/>
      <c r="AT1099" s="18" t="s">
        <v>131</v>
      </c>
      <c r="AU1099" s="62" t="str">
        <f t="shared" si="113"/>
        <v>po</v>
      </c>
      <c r="AV1099" s="263">
        <v>0.94158943915185567</v>
      </c>
      <c r="AW1099" s="86">
        <f t="shared" si="114"/>
        <v>1.0317125654661081</v>
      </c>
      <c r="AX1099" s="274"/>
      <c r="AY1099" s="263"/>
    </row>
    <row r="1100" spans="1:51" s="272" customFormat="1" x14ac:dyDescent="0.2">
      <c r="A1100" s="265" t="s">
        <v>444</v>
      </c>
      <c r="B1100" s="273" t="s">
        <v>605</v>
      </c>
      <c r="C1100" s="243" t="s">
        <v>225</v>
      </c>
      <c r="D1100" s="385" t="s">
        <v>458</v>
      </c>
      <c r="E1100" s="245" t="s">
        <v>228</v>
      </c>
      <c r="F1100" s="245" t="s">
        <v>229</v>
      </c>
      <c r="G1100" s="245">
        <v>96</v>
      </c>
      <c r="H1100" s="246">
        <v>61.314329999999998</v>
      </c>
      <c r="I1100" s="247">
        <v>35.918790000000001</v>
      </c>
      <c r="J1100" s="243">
        <v>3.1460000000000002E-2</v>
      </c>
      <c r="K1100" s="243" t="s">
        <v>27</v>
      </c>
      <c r="L1100" s="243" t="s">
        <v>27</v>
      </c>
      <c r="M1100" s="243" t="s">
        <v>27</v>
      </c>
      <c r="N1100" s="243" t="s">
        <v>27</v>
      </c>
      <c r="O1100" s="243">
        <v>1.552835</v>
      </c>
      <c r="P1100" s="243" t="s">
        <v>27</v>
      </c>
      <c r="Q1100" s="243" t="s">
        <v>27</v>
      </c>
      <c r="R1100" s="243" t="s">
        <v>27</v>
      </c>
      <c r="S1100" s="243" t="s">
        <v>27</v>
      </c>
      <c r="T1100" s="243">
        <v>1.2622260000000001</v>
      </c>
      <c r="X1100" s="243">
        <v>100.079641</v>
      </c>
      <c r="Z1100" s="240" t="s">
        <v>85</v>
      </c>
      <c r="AB1100" s="530"/>
      <c r="AC1100" s="243">
        <v>48.457505406047069</v>
      </c>
      <c r="AD1100" s="243">
        <v>49.448723828115632</v>
      </c>
      <c r="AE1100" s="243">
        <v>4.9440529704206558E-2</v>
      </c>
      <c r="AF1100" s="243" t="s">
        <v>27</v>
      </c>
      <c r="AG1100" s="243" t="s">
        <v>27</v>
      </c>
      <c r="AH1100" s="243" t="s">
        <v>27</v>
      </c>
      <c r="AI1100" s="243" t="s">
        <v>27</v>
      </c>
      <c r="AJ1100" s="243">
        <v>1.1676680693869239</v>
      </c>
      <c r="AK1100" s="243" t="s">
        <v>27</v>
      </c>
      <c r="AL1100" s="243" t="s">
        <v>27</v>
      </c>
      <c r="AM1100" s="243" t="s">
        <v>27</v>
      </c>
      <c r="AN1100" s="243" t="s">
        <v>27</v>
      </c>
      <c r="AO1100" s="243">
        <v>0.87666216674616559</v>
      </c>
      <c r="AR1100" s="243">
        <v>100.00000000000001</v>
      </c>
      <c r="AS1100" s="243"/>
      <c r="AT1100" s="18" t="s">
        <v>131</v>
      </c>
      <c r="AU1100" s="62" t="str">
        <f t="shared" si="113"/>
        <v>po</v>
      </c>
      <c r="AV1100" s="263">
        <v>0.97995462076000084</v>
      </c>
      <c r="AW1100" s="86">
        <f t="shared" si="114"/>
        <v>1.0212970473762915</v>
      </c>
      <c r="AX1100" s="274"/>
      <c r="AY1100" s="263"/>
    </row>
    <row r="1101" spans="1:51" s="272" customFormat="1" x14ac:dyDescent="0.2">
      <c r="A1101" s="265" t="s">
        <v>444</v>
      </c>
      <c r="B1101" s="273" t="s">
        <v>605</v>
      </c>
      <c r="C1101" s="243" t="s">
        <v>225</v>
      </c>
      <c r="D1101" s="264" t="s">
        <v>458</v>
      </c>
      <c r="E1101" s="245" t="s">
        <v>228</v>
      </c>
      <c r="F1101" s="245" t="s">
        <v>229</v>
      </c>
      <c r="G1101" s="245">
        <v>90</v>
      </c>
      <c r="H1101" s="246">
        <v>60.993960000000001</v>
      </c>
      <c r="I1101" s="247">
        <v>35.804740000000002</v>
      </c>
      <c r="J1101" s="243" t="s">
        <v>27</v>
      </c>
      <c r="K1101" s="243" t="s">
        <v>27</v>
      </c>
      <c r="L1101" s="243" t="s">
        <v>27</v>
      </c>
      <c r="M1101" s="243" t="s">
        <v>27</v>
      </c>
      <c r="N1101" s="243" t="s">
        <v>27</v>
      </c>
      <c r="O1101" s="243">
        <v>1.619489</v>
      </c>
      <c r="P1101" s="243">
        <v>0.73324400000000001</v>
      </c>
      <c r="Q1101" s="243" t="s">
        <v>27</v>
      </c>
      <c r="R1101" s="243" t="s">
        <v>27</v>
      </c>
      <c r="S1101" s="243" t="s">
        <v>27</v>
      </c>
      <c r="T1101" s="243">
        <v>1.4114359999999999</v>
      </c>
      <c r="X1101" s="243">
        <v>100.56286899999999</v>
      </c>
      <c r="Z1101" s="240" t="s">
        <v>85</v>
      </c>
      <c r="AB1101" s="530"/>
      <c r="AC1101" s="243">
        <v>48.087346654153365</v>
      </c>
      <c r="AD1101" s="243">
        <v>49.172108581209258</v>
      </c>
      <c r="AE1101" s="243" t="s">
        <v>27</v>
      </c>
      <c r="AF1101" s="243" t="s">
        <v>27</v>
      </c>
      <c r="AG1101" s="243" t="s">
        <v>27</v>
      </c>
      <c r="AH1101" s="243" t="s">
        <v>27</v>
      </c>
      <c r="AI1101" s="243" t="s">
        <v>27</v>
      </c>
      <c r="AJ1101" s="243">
        <v>1.2148342105820353</v>
      </c>
      <c r="AK1101" s="243">
        <v>0.54779523149453924</v>
      </c>
      <c r="AL1101" s="243" t="s">
        <v>27</v>
      </c>
      <c r="AM1101" s="243" t="s">
        <v>27</v>
      </c>
      <c r="AN1101" s="243" t="s">
        <v>27</v>
      </c>
      <c r="AO1101" s="243">
        <v>0.97791532256081282</v>
      </c>
      <c r="AR1101" s="243">
        <v>100.00000000000001</v>
      </c>
      <c r="AS1101" s="243"/>
      <c r="AT1101" s="18" t="s">
        <v>131</v>
      </c>
      <c r="AU1101" s="62" t="str">
        <f t="shared" si="113"/>
        <v>po</v>
      </c>
      <c r="AV1101" s="263">
        <v>0.97793948727530411</v>
      </c>
      <c r="AW1101" s="86">
        <f t="shared" si="114"/>
        <v>1.0336732120170709</v>
      </c>
      <c r="AX1101" s="274"/>
      <c r="AY1101" s="263"/>
    </row>
    <row r="1102" spans="1:51" s="244" customFormat="1" x14ac:dyDescent="0.2">
      <c r="A1102" s="265" t="s">
        <v>444</v>
      </c>
      <c r="B1102" s="273" t="s">
        <v>605</v>
      </c>
      <c r="C1102" s="240" t="s">
        <v>225</v>
      </c>
      <c r="D1102" s="264" t="s">
        <v>458</v>
      </c>
      <c r="E1102" s="264" t="s">
        <v>224</v>
      </c>
      <c r="F1102" s="264" t="s">
        <v>159</v>
      </c>
      <c r="G1102" s="240">
        <v>77</v>
      </c>
      <c r="H1102" s="236">
        <v>61.229019999999998</v>
      </c>
      <c r="I1102" s="237">
        <v>36.092709999999997</v>
      </c>
      <c r="J1102" s="239" t="s">
        <v>27</v>
      </c>
      <c r="K1102" s="239" t="s">
        <v>27</v>
      </c>
      <c r="L1102" s="239" t="s">
        <v>27</v>
      </c>
      <c r="M1102" s="239" t="s">
        <v>27</v>
      </c>
      <c r="N1102" s="239" t="s">
        <v>27</v>
      </c>
      <c r="O1102" s="239">
        <v>2.115278</v>
      </c>
      <c r="P1102" s="239" t="s">
        <v>27</v>
      </c>
      <c r="Q1102" s="239" t="s">
        <v>27</v>
      </c>
      <c r="R1102" s="239" t="s">
        <v>27</v>
      </c>
      <c r="S1102" s="239" t="s">
        <v>27</v>
      </c>
      <c r="T1102" s="239">
        <v>1.2059880000000001</v>
      </c>
      <c r="X1102" s="239">
        <v>100.64299600000001</v>
      </c>
      <c r="Z1102" s="240" t="s">
        <v>85</v>
      </c>
      <c r="AB1102" s="519"/>
      <c r="AC1102" s="239">
        <v>48.146249570746171</v>
      </c>
      <c r="AD1102" s="239">
        <v>49.437781088293413</v>
      </c>
      <c r="AE1102" s="239" t="s">
        <v>27</v>
      </c>
      <c r="AF1102" s="239" t="s">
        <v>27</v>
      </c>
      <c r="AG1102" s="239" t="s">
        <v>27</v>
      </c>
      <c r="AH1102" s="239" t="s">
        <v>27</v>
      </c>
      <c r="AI1102" s="239" t="s">
        <v>27</v>
      </c>
      <c r="AJ1102" s="239">
        <v>1.5825871459913681</v>
      </c>
      <c r="AK1102" s="239" t="s">
        <v>27</v>
      </c>
      <c r="AL1102" s="239" t="s">
        <v>27</v>
      </c>
      <c r="AM1102" s="239" t="s">
        <v>27</v>
      </c>
      <c r="AN1102" s="239" t="s">
        <v>27</v>
      </c>
      <c r="AO1102" s="239">
        <v>0.8333821949690462</v>
      </c>
      <c r="AR1102" s="239">
        <v>100</v>
      </c>
      <c r="AS1102" s="271"/>
      <c r="AT1102" s="18" t="s">
        <v>131</v>
      </c>
      <c r="AU1102" s="62" t="str">
        <f t="shared" si="113"/>
        <v>po</v>
      </c>
      <c r="AV1102" s="263">
        <v>0.97387561720780647</v>
      </c>
      <c r="AW1102" s="86">
        <f t="shared" si="114"/>
        <v>1.0227445042771031</v>
      </c>
      <c r="AX1102" s="274"/>
      <c r="AY1102" s="263"/>
    </row>
    <row r="1103" spans="1:51" s="272" customFormat="1" x14ac:dyDescent="0.2">
      <c r="A1103" s="265" t="s">
        <v>444</v>
      </c>
      <c r="B1103" s="273" t="s">
        <v>605</v>
      </c>
      <c r="C1103" s="243" t="s">
        <v>225</v>
      </c>
      <c r="D1103" s="264" t="s">
        <v>458</v>
      </c>
      <c r="E1103" s="245" t="s">
        <v>228</v>
      </c>
      <c r="F1103" s="245" t="s">
        <v>229</v>
      </c>
      <c r="G1103" s="245">
        <v>89</v>
      </c>
      <c r="H1103" s="246">
        <v>57.747729999999997</v>
      </c>
      <c r="I1103" s="247">
        <v>34.106250000000003</v>
      </c>
      <c r="J1103" s="243">
        <v>1.7781999999999999E-2</v>
      </c>
      <c r="K1103" s="243" t="s">
        <v>27</v>
      </c>
      <c r="L1103" s="243" t="s">
        <v>27</v>
      </c>
      <c r="M1103" s="243" t="s">
        <v>27</v>
      </c>
      <c r="N1103" s="243" t="s">
        <v>27</v>
      </c>
      <c r="O1103" s="243">
        <v>4.0680329999999998</v>
      </c>
      <c r="P1103" s="243">
        <v>0.88157399999999997</v>
      </c>
      <c r="Q1103" s="243" t="s">
        <v>27</v>
      </c>
      <c r="R1103" s="243" t="s">
        <v>27</v>
      </c>
      <c r="S1103" s="243" t="s">
        <v>27</v>
      </c>
      <c r="T1103" s="243">
        <v>1.515215</v>
      </c>
      <c r="X1103" s="243">
        <v>98.336584000000002</v>
      </c>
      <c r="Z1103" s="240" t="s">
        <v>85</v>
      </c>
      <c r="AB1103" s="530"/>
      <c r="AC1103" s="243">
        <v>46.861036570793615</v>
      </c>
      <c r="AD1103" s="243">
        <v>48.210903295244648</v>
      </c>
      <c r="AE1103" s="243">
        <v>2.8693459324463481E-2</v>
      </c>
      <c r="AF1103" s="243" t="s">
        <v>27</v>
      </c>
      <c r="AG1103" s="243" t="s">
        <v>27</v>
      </c>
      <c r="AH1103" s="243" t="s">
        <v>27</v>
      </c>
      <c r="AI1103" s="243" t="s">
        <v>27</v>
      </c>
      <c r="AJ1103" s="243">
        <v>3.1409170580935961</v>
      </c>
      <c r="AK1103" s="243">
        <v>0.67789353586761869</v>
      </c>
      <c r="AL1103" s="243" t="s">
        <v>27</v>
      </c>
      <c r="AM1103" s="243" t="s">
        <v>27</v>
      </c>
      <c r="AN1103" s="243" t="s">
        <v>27</v>
      </c>
      <c r="AO1103" s="243">
        <v>1.0805560806760779</v>
      </c>
      <c r="AR1103" s="243">
        <v>100.00000000000001</v>
      </c>
      <c r="AS1103" s="243"/>
      <c r="AT1103" s="18" t="s">
        <v>131</v>
      </c>
      <c r="AU1103" s="62" t="str">
        <f t="shared" si="113"/>
        <v>po</v>
      </c>
      <c r="AV1103" s="263">
        <v>0.9720007999811906</v>
      </c>
      <c r="AW1103" s="86">
        <f t="shared" si="114"/>
        <v>1.0736244232647756</v>
      </c>
      <c r="AX1103" s="274"/>
      <c r="AY1103" s="263"/>
    </row>
    <row r="1104" spans="1:51" s="272" customFormat="1" x14ac:dyDescent="0.2">
      <c r="A1104" s="265" t="s">
        <v>444</v>
      </c>
      <c r="B1104" s="273" t="s">
        <v>605</v>
      </c>
      <c r="C1104" s="240" t="s">
        <v>225</v>
      </c>
      <c r="D1104" s="264" t="s">
        <v>458</v>
      </c>
      <c r="E1104" s="264" t="s">
        <v>224</v>
      </c>
      <c r="F1104" s="264" t="s">
        <v>159</v>
      </c>
      <c r="G1104" s="235">
        <v>78</v>
      </c>
      <c r="H1104" s="236">
        <v>60.130710000000001</v>
      </c>
      <c r="I1104" s="237">
        <v>36.189950000000003</v>
      </c>
      <c r="J1104" s="239" t="s">
        <v>27</v>
      </c>
      <c r="K1104" s="239" t="s">
        <v>27</v>
      </c>
      <c r="L1104" s="239" t="s">
        <v>27</v>
      </c>
      <c r="M1104" s="239" t="s">
        <v>27</v>
      </c>
      <c r="N1104" s="239" t="s">
        <v>27</v>
      </c>
      <c r="O1104" s="239">
        <v>4.2333020000000001</v>
      </c>
      <c r="P1104" s="239">
        <v>0.107169</v>
      </c>
      <c r="Q1104" s="239" t="s">
        <v>27</v>
      </c>
      <c r="R1104" s="239" t="s">
        <v>27</v>
      </c>
      <c r="S1104" s="239" t="s">
        <v>27</v>
      </c>
      <c r="T1104" s="239">
        <v>0.26191300000000001</v>
      </c>
      <c r="X1104" s="239">
        <v>100.923044</v>
      </c>
      <c r="Z1104" s="240" t="s">
        <v>85</v>
      </c>
      <c r="AB1104" s="530"/>
      <c r="AC1104" s="239">
        <v>47.149810431131016</v>
      </c>
      <c r="AD1104" s="239">
        <v>49.43174319271408</v>
      </c>
      <c r="AE1104" s="239" t="s">
        <v>27</v>
      </c>
      <c r="AF1104" s="239" t="s">
        <v>27</v>
      </c>
      <c r="AG1104" s="239" t="s">
        <v>27</v>
      </c>
      <c r="AH1104" s="239" t="s">
        <v>27</v>
      </c>
      <c r="AI1104" s="239" t="s">
        <v>27</v>
      </c>
      <c r="AJ1104" s="239">
        <v>3.1583328541540259</v>
      </c>
      <c r="AK1104" s="239">
        <v>7.9630335069058783E-2</v>
      </c>
      <c r="AL1104" s="239" t="s">
        <v>27</v>
      </c>
      <c r="AM1104" s="239" t="s">
        <v>27</v>
      </c>
      <c r="AN1104" s="239" t="s">
        <v>27</v>
      </c>
      <c r="AO1104" s="239">
        <v>0.18048318693179632</v>
      </c>
      <c r="AR1104" s="239">
        <v>99.999999999999972</v>
      </c>
      <c r="AS1104" s="271"/>
      <c r="AT1104" s="18" t="s">
        <v>131</v>
      </c>
      <c r="AU1104" s="62" t="str">
        <f t="shared" si="113"/>
        <v>po</v>
      </c>
      <c r="AV1104" s="263">
        <v>0.95383669249359171</v>
      </c>
      <c r="AW1104" s="86">
        <f t="shared" si="114"/>
        <v>1.0229915746677396</v>
      </c>
      <c r="AX1104" s="274"/>
      <c r="AY1104" s="263"/>
    </row>
    <row r="1105" spans="1:51" s="272" customFormat="1" x14ac:dyDescent="0.2">
      <c r="A1105" s="265" t="s">
        <v>444</v>
      </c>
      <c r="B1105" s="273" t="s">
        <v>605</v>
      </c>
      <c r="C1105" s="243" t="s">
        <v>225</v>
      </c>
      <c r="D1105" s="264" t="s">
        <v>458</v>
      </c>
      <c r="E1105" s="245" t="s">
        <v>228</v>
      </c>
      <c r="F1105" s="245" t="s">
        <v>229</v>
      </c>
      <c r="G1105" s="245">
        <v>93</v>
      </c>
      <c r="H1105" s="246">
        <v>59.806899999999999</v>
      </c>
      <c r="I1105" s="247">
        <v>35.81962</v>
      </c>
      <c r="J1105" s="243">
        <v>1.6056999999999998E-2</v>
      </c>
      <c r="K1105" s="243" t="s">
        <v>27</v>
      </c>
      <c r="L1105" s="243" t="s">
        <v>27</v>
      </c>
      <c r="M1105" s="243" t="s">
        <v>27</v>
      </c>
      <c r="N1105" s="243" t="s">
        <v>27</v>
      </c>
      <c r="O1105" s="243">
        <v>4.5325280000000001</v>
      </c>
      <c r="P1105" s="243">
        <v>0.133992</v>
      </c>
      <c r="Q1105" s="243" t="s">
        <v>27</v>
      </c>
      <c r="R1105" s="243" t="s">
        <v>27</v>
      </c>
      <c r="S1105" s="243" t="s">
        <v>27</v>
      </c>
      <c r="T1105" s="243">
        <v>1.216262</v>
      </c>
      <c r="X1105" s="243">
        <v>101.52535900000001</v>
      </c>
      <c r="Z1105" s="240" t="s">
        <v>85</v>
      </c>
      <c r="AB1105" s="530"/>
      <c r="AC1105" s="243">
        <v>46.818134832796076</v>
      </c>
      <c r="AD1105" s="243">
        <v>48.844775072440186</v>
      </c>
      <c r="AE1105" s="243">
        <v>2.4994966229719216E-2</v>
      </c>
      <c r="AF1105" s="243" t="s">
        <v>27</v>
      </c>
      <c r="AG1105" s="243" t="s">
        <v>27</v>
      </c>
      <c r="AH1105" s="243" t="s">
        <v>27</v>
      </c>
      <c r="AI1105" s="243" t="s">
        <v>27</v>
      </c>
      <c r="AJ1105" s="243">
        <v>3.375968135686902</v>
      </c>
      <c r="AK1105" s="243">
        <v>9.9395662176613012E-2</v>
      </c>
      <c r="AL1105" s="243" t="s">
        <v>27</v>
      </c>
      <c r="AM1105" s="243" t="s">
        <v>27</v>
      </c>
      <c r="AN1105" s="243" t="s">
        <v>27</v>
      </c>
      <c r="AO1105" s="243">
        <v>0.83673133067051364</v>
      </c>
      <c r="AR1105" s="243">
        <v>100.00000000000001</v>
      </c>
      <c r="AS1105" s="243"/>
      <c r="AT1105" s="18" t="s">
        <v>131</v>
      </c>
      <c r="AU1105" s="62" t="str">
        <f t="shared" si="113"/>
        <v>po</v>
      </c>
      <c r="AV1105" s="263">
        <v>0.95850855620404718</v>
      </c>
      <c r="AW1105" s="86">
        <f t="shared" si="114"/>
        <v>1.0467901609844745</v>
      </c>
      <c r="AX1105" s="274"/>
      <c r="AY1105" s="263"/>
    </row>
    <row r="1106" spans="1:51" s="272" customFormat="1" x14ac:dyDescent="0.2">
      <c r="A1106" s="265" t="s">
        <v>444</v>
      </c>
      <c r="B1106" s="273" t="s">
        <v>605</v>
      </c>
      <c r="C1106" s="243" t="s">
        <v>225</v>
      </c>
      <c r="D1106" s="264" t="s">
        <v>458</v>
      </c>
      <c r="E1106" s="245" t="s">
        <v>228</v>
      </c>
      <c r="F1106" s="245" t="s">
        <v>229</v>
      </c>
      <c r="G1106" s="245">
        <v>91</v>
      </c>
      <c r="H1106" s="246">
        <v>59.38467</v>
      </c>
      <c r="I1106" s="247">
        <v>35.471200000000003</v>
      </c>
      <c r="J1106" s="243">
        <v>1.7055000000000001E-2</v>
      </c>
      <c r="K1106" s="243" t="s">
        <v>27</v>
      </c>
      <c r="L1106" s="243" t="s">
        <v>27</v>
      </c>
      <c r="M1106" s="243" t="s">
        <v>27</v>
      </c>
      <c r="N1106" s="243" t="s">
        <v>27</v>
      </c>
      <c r="O1106" s="243">
        <v>4.9108609999999997</v>
      </c>
      <c r="P1106" s="243" t="s">
        <v>27</v>
      </c>
      <c r="Q1106" s="243" t="s">
        <v>27</v>
      </c>
      <c r="R1106" s="243" t="s">
        <v>27</v>
      </c>
      <c r="S1106" s="243" t="s">
        <v>27</v>
      </c>
      <c r="T1106" s="243">
        <v>1.2610969999999999</v>
      </c>
      <c r="X1106" s="243">
        <v>101.04488300000001</v>
      </c>
      <c r="Z1106" s="240" t="s">
        <v>85</v>
      </c>
      <c r="AB1106" s="530"/>
      <c r="AC1106" s="243">
        <v>46.763909049091964</v>
      </c>
      <c r="AD1106" s="243">
        <v>48.657149681783004</v>
      </c>
      <c r="AE1106" s="243">
        <v>2.6706287156362113E-2</v>
      </c>
      <c r="AF1106" s="243" t="s">
        <v>27</v>
      </c>
      <c r="AG1106" s="243" t="s">
        <v>27</v>
      </c>
      <c r="AH1106" s="243" t="s">
        <v>27</v>
      </c>
      <c r="AI1106" s="243" t="s">
        <v>27</v>
      </c>
      <c r="AJ1106" s="243">
        <v>3.6795027230497643</v>
      </c>
      <c r="AK1106" s="243" t="s">
        <v>27</v>
      </c>
      <c r="AL1106" s="243" t="s">
        <v>27</v>
      </c>
      <c r="AM1106" s="243" t="s">
        <v>27</v>
      </c>
      <c r="AN1106" s="243" t="s">
        <v>27</v>
      </c>
      <c r="AO1106" s="243">
        <v>0.87273225891891104</v>
      </c>
      <c r="AR1106" s="243">
        <v>100</v>
      </c>
      <c r="AS1106" s="243"/>
      <c r="AT1106" s="18" t="s">
        <v>131</v>
      </c>
      <c r="AU1106" s="62" t="str">
        <f t="shared" si="113"/>
        <v>po</v>
      </c>
      <c r="AV1106" s="263">
        <v>0.96109018623012643</v>
      </c>
      <c r="AW1106" s="86">
        <f t="shared" si="114"/>
        <v>1.0546475567653966</v>
      </c>
      <c r="AX1106" s="274"/>
      <c r="AY1106" s="263"/>
    </row>
    <row r="1107" spans="1:51" s="272" customFormat="1" x14ac:dyDescent="0.2">
      <c r="A1107" s="265" t="s">
        <v>444</v>
      </c>
      <c r="B1107" s="273" t="s">
        <v>605</v>
      </c>
      <c r="C1107" s="240" t="s">
        <v>225</v>
      </c>
      <c r="D1107" s="264" t="s">
        <v>458</v>
      </c>
      <c r="E1107" s="240" t="s">
        <v>228</v>
      </c>
      <c r="F1107" s="240" t="s">
        <v>227</v>
      </c>
      <c r="G1107" s="240">
        <v>30</v>
      </c>
      <c r="H1107" s="236">
        <v>54.260820000000002</v>
      </c>
      <c r="I1107" s="237">
        <v>34.647309999999997</v>
      </c>
      <c r="J1107" s="239" t="s">
        <v>27</v>
      </c>
      <c r="K1107" s="239" t="s">
        <v>27</v>
      </c>
      <c r="L1107" s="239" t="s">
        <v>27</v>
      </c>
      <c r="M1107" s="239" t="s">
        <v>27</v>
      </c>
      <c r="N1107" s="239" t="s">
        <v>27</v>
      </c>
      <c r="O1107" s="239">
        <v>8.7803749999999994</v>
      </c>
      <c r="P1107" s="239">
        <v>0.49832500000000002</v>
      </c>
      <c r="Q1107" s="239" t="s">
        <v>27</v>
      </c>
      <c r="R1107" s="239" t="s">
        <v>27</v>
      </c>
      <c r="S1107" s="239" t="s">
        <v>27</v>
      </c>
      <c r="T1107" s="239">
        <v>2.6920459999999999</v>
      </c>
      <c r="X1107" s="239">
        <v>100.87887599999999</v>
      </c>
      <c r="Z1107" s="240" t="s">
        <v>85</v>
      </c>
      <c r="AB1107" s="530"/>
      <c r="AC1107" s="239">
        <v>43.130279076477208</v>
      </c>
      <c r="AD1107" s="239">
        <v>47.973318493896564</v>
      </c>
      <c r="AE1107" s="239" t="s">
        <v>27</v>
      </c>
      <c r="AF1107" s="239" t="s">
        <v>27</v>
      </c>
      <c r="AG1107" s="239" t="s">
        <v>27</v>
      </c>
      <c r="AH1107" s="239" t="s">
        <v>27</v>
      </c>
      <c r="AI1107" s="239" t="s">
        <v>27</v>
      </c>
      <c r="AJ1107" s="239">
        <v>6.6405493315803028</v>
      </c>
      <c r="AK1107" s="239">
        <v>0.375348199398085</v>
      </c>
      <c r="AL1107" s="239" t="s">
        <v>27</v>
      </c>
      <c r="AM1107" s="239" t="s">
        <v>27</v>
      </c>
      <c r="AN1107" s="239" t="s">
        <v>27</v>
      </c>
      <c r="AO1107" s="239">
        <v>1.8805048986478359</v>
      </c>
      <c r="AR1107" s="239">
        <v>100.00000000000001</v>
      </c>
      <c r="AS1107" s="271"/>
      <c r="AT1107" s="18" t="s">
        <v>131</v>
      </c>
      <c r="AU1107" s="62" t="str">
        <f t="shared" si="113"/>
        <v>po</v>
      </c>
      <c r="AV1107" s="263">
        <v>0.89904722938782078</v>
      </c>
      <c r="AW1107" s="86">
        <f t="shared" si="114"/>
        <v>1.0844920288914881</v>
      </c>
      <c r="AX1107" s="274"/>
      <c r="AY1107" s="263"/>
    </row>
    <row r="1108" spans="1:51" s="272" customFormat="1" x14ac:dyDescent="0.2">
      <c r="A1108" s="265" t="s">
        <v>444</v>
      </c>
      <c r="B1108" s="273" t="s">
        <v>605</v>
      </c>
      <c r="C1108" s="240" t="s">
        <v>225</v>
      </c>
      <c r="D1108" s="264" t="s">
        <v>458</v>
      </c>
      <c r="E1108" s="264" t="s">
        <v>226</v>
      </c>
      <c r="F1108" s="264" t="s">
        <v>159</v>
      </c>
      <c r="G1108" s="240">
        <v>56</v>
      </c>
      <c r="H1108" s="236">
        <v>52.892749999999999</v>
      </c>
      <c r="I1108" s="237">
        <v>34.403179999999999</v>
      </c>
      <c r="J1108" s="239" t="s">
        <v>27</v>
      </c>
      <c r="K1108" s="239" t="s">
        <v>27</v>
      </c>
      <c r="L1108" s="239" t="s">
        <v>27</v>
      </c>
      <c r="M1108" s="239" t="s">
        <v>27</v>
      </c>
      <c r="N1108" s="239" t="s">
        <v>27</v>
      </c>
      <c r="O1108" s="239">
        <v>10.60927</v>
      </c>
      <c r="P1108" s="239">
        <v>0.37852999999999998</v>
      </c>
      <c r="Q1108" s="239" t="s">
        <v>27</v>
      </c>
      <c r="R1108" s="239" t="s">
        <v>27</v>
      </c>
      <c r="S1108" s="239" t="s">
        <v>27</v>
      </c>
      <c r="T1108" s="239">
        <v>1.2997160000000001</v>
      </c>
      <c r="X1108" s="239">
        <v>99.583445999999995</v>
      </c>
      <c r="Z1108" s="240" t="s">
        <v>85</v>
      </c>
      <c r="AB1108" s="530"/>
      <c r="AC1108" s="239">
        <v>42.512654555789418</v>
      </c>
      <c r="AD1108" s="239">
        <v>48.167597801334622</v>
      </c>
      <c r="AE1108" s="239" t="s">
        <v>27</v>
      </c>
      <c r="AF1108" s="239" t="s">
        <v>27</v>
      </c>
      <c r="AG1108" s="239" t="s">
        <v>27</v>
      </c>
      <c r="AH1108" s="239" t="s">
        <v>27</v>
      </c>
      <c r="AI1108" s="239" t="s">
        <v>27</v>
      </c>
      <c r="AJ1108" s="239">
        <v>8.1133947302387384</v>
      </c>
      <c r="AK1108" s="239">
        <v>0.28830231313935067</v>
      </c>
      <c r="AL1108" s="239" t="s">
        <v>27</v>
      </c>
      <c r="AM1108" s="239" t="s">
        <v>27</v>
      </c>
      <c r="AN1108" s="239" t="s">
        <v>27</v>
      </c>
      <c r="AO1108" s="239">
        <v>0.91805059949787216</v>
      </c>
      <c r="AR1108" s="239">
        <v>100</v>
      </c>
      <c r="AS1108" s="271"/>
      <c r="AT1108" s="18" t="s">
        <v>131</v>
      </c>
      <c r="AU1108" s="62" t="str">
        <f t="shared" si="113"/>
        <v>po</v>
      </c>
      <c r="AV1108" s="263">
        <v>0.88259860354944841</v>
      </c>
      <c r="AW1108" s="86">
        <f t="shared" si="114"/>
        <v>1.0760844336154378</v>
      </c>
      <c r="AX1108" s="274"/>
      <c r="AY1108" s="263"/>
    </row>
    <row r="1109" spans="1:51" s="272" customFormat="1" x14ac:dyDescent="0.2">
      <c r="A1109" s="265" t="s">
        <v>444</v>
      </c>
      <c r="B1109" s="273" t="s">
        <v>605</v>
      </c>
      <c r="C1109" s="240" t="s">
        <v>225</v>
      </c>
      <c r="D1109" s="264" t="s">
        <v>458</v>
      </c>
      <c r="E1109" s="264" t="s">
        <v>226</v>
      </c>
      <c r="F1109" s="264" t="s">
        <v>159</v>
      </c>
      <c r="G1109" s="240">
        <v>54</v>
      </c>
      <c r="H1109" s="236">
        <v>54.242280000000001</v>
      </c>
      <c r="I1109" s="237">
        <v>34.933489999999999</v>
      </c>
      <c r="J1109" s="239" t="s">
        <v>27</v>
      </c>
      <c r="K1109" s="239" t="s">
        <v>27</v>
      </c>
      <c r="L1109" s="239" t="s">
        <v>27</v>
      </c>
      <c r="M1109" s="239" t="s">
        <v>27</v>
      </c>
      <c r="N1109" s="239" t="s">
        <v>27</v>
      </c>
      <c r="O1109" s="239">
        <v>11.65166</v>
      </c>
      <c r="P1109" s="239">
        <v>0.58885799999999999</v>
      </c>
      <c r="Q1109" s="239" t="s">
        <v>27</v>
      </c>
      <c r="R1109" s="239" t="s">
        <v>27</v>
      </c>
      <c r="S1109" s="239" t="s">
        <v>27</v>
      </c>
      <c r="T1109" s="239">
        <v>0.235567</v>
      </c>
      <c r="X1109" s="239">
        <v>101.651855</v>
      </c>
      <c r="Z1109" s="240" t="s">
        <v>85</v>
      </c>
      <c r="AB1109" s="530"/>
      <c r="AC1109" s="239">
        <v>42.728723343316808</v>
      </c>
      <c r="AD1109" s="239">
        <v>47.935612421336963</v>
      </c>
      <c r="AE1109" s="239" t="s">
        <v>27</v>
      </c>
      <c r="AF1109" s="239" t="s">
        <v>27</v>
      </c>
      <c r="AG1109" s="239" t="s">
        <v>27</v>
      </c>
      <c r="AH1109" s="239" t="s">
        <v>27</v>
      </c>
      <c r="AI1109" s="239" t="s">
        <v>27</v>
      </c>
      <c r="AJ1109" s="239">
        <v>8.7330271689872987</v>
      </c>
      <c r="AK1109" s="239">
        <v>0.43956014319641518</v>
      </c>
      <c r="AL1109" s="239" t="s">
        <v>27</v>
      </c>
      <c r="AM1109" s="239" t="s">
        <v>27</v>
      </c>
      <c r="AN1109" s="239" t="s">
        <v>27</v>
      </c>
      <c r="AO1109" s="239">
        <v>0.16307692316249864</v>
      </c>
      <c r="AR1109" s="239">
        <v>99.999999999999972</v>
      </c>
      <c r="AS1109" s="271"/>
      <c r="AT1109" s="18" t="s">
        <v>131</v>
      </c>
      <c r="AU1109" s="62" t="str">
        <f t="shared" si="113"/>
        <v>po</v>
      </c>
      <c r="AV1109" s="263">
        <v>0.89137743704506256</v>
      </c>
      <c r="AW1109" s="86">
        <f t="shared" si="114"/>
        <v>1.0861316868351572</v>
      </c>
      <c r="AX1109" s="274"/>
      <c r="AY1109" s="263"/>
    </row>
    <row r="1110" spans="1:51" s="272" customFormat="1" x14ac:dyDescent="0.2">
      <c r="A1110" s="265" t="s">
        <v>444</v>
      </c>
      <c r="B1110" s="273" t="s">
        <v>605</v>
      </c>
      <c r="C1110" s="240" t="s">
        <v>225</v>
      </c>
      <c r="D1110" s="264" t="s">
        <v>458</v>
      </c>
      <c r="E1110" s="264" t="s">
        <v>224</v>
      </c>
      <c r="F1110" s="264" t="s">
        <v>159</v>
      </c>
      <c r="G1110" s="240">
        <v>79</v>
      </c>
      <c r="H1110" s="236">
        <v>51.527030000000003</v>
      </c>
      <c r="I1110" s="237">
        <v>34.525889999999997</v>
      </c>
      <c r="J1110" s="239" t="s">
        <v>27</v>
      </c>
      <c r="K1110" s="239" t="s">
        <v>27</v>
      </c>
      <c r="L1110" s="239" t="s">
        <v>27</v>
      </c>
      <c r="M1110" s="239" t="s">
        <v>27</v>
      </c>
      <c r="N1110" s="239" t="s">
        <v>27</v>
      </c>
      <c r="O1110" s="239">
        <v>11.956860000000001</v>
      </c>
      <c r="P1110" s="239">
        <v>0.39843600000000001</v>
      </c>
      <c r="Q1110" s="239" t="s">
        <v>27</v>
      </c>
      <c r="R1110" s="239" t="s">
        <v>27</v>
      </c>
      <c r="S1110" s="239" t="s">
        <v>27</v>
      </c>
      <c r="T1110" s="239">
        <v>0.49207200000000001</v>
      </c>
      <c r="X1110" s="239">
        <v>98.900288000000003</v>
      </c>
      <c r="Z1110" s="240" t="s">
        <v>85</v>
      </c>
      <c r="AB1110" s="530"/>
      <c r="AC1110" s="239">
        <v>41.602434483772342</v>
      </c>
      <c r="AD1110" s="239">
        <v>48.558229238263984</v>
      </c>
      <c r="AE1110" s="239" t="s">
        <v>27</v>
      </c>
      <c r="AF1110" s="239" t="s">
        <v>27</v>
      </c>
      <c r="AG1110" s="239" t="s">
        <v>27</v>
      </c>
      <c r="AH1110" s="239" t="s">
        <v>27</v>
      </c>
      <c r="AI1110" s="239" t="s">
        <v>27</v>
      </c>
      <c r="AJ1110" s="239">
        <v>9.1853520459723885</v>
      </c>
      <c r="AK1110" s="239">
        <v>0.30483719161548345</v>
      </c>
      <c r="AL1110" s="239" t="s">
        <v>27</v>
      </c>
      <c r="AM1110" s="239" t="s">
        <v>27</v>
      </c>
      <c r="AN1110" s="239" t="s">
        <v>27</v>
      </c>
      <c r="AO1110" s="239">
        <v>0.34914704037578143</v>
      </c>
      <c r="AR1110" s="239">
        <v>99.999999999999986</v>
      </c>
      <c r="AS1110" s="271"/>
      <c r="AT1110" s="18" t="s">
        <v>131</v>
      </c>
      <c r="AU1110" s="62" t="str">
        <f t="shared" si="113"/>
        <v>po</v>
      </c>
      <c r="AV1110" s="263">
        <v>0.85675353356974426</v>
      </c>
      <c r="AW1110" s="86">
        <f t="shared" si="114"/>
        <v>1.0593831687997342</v>
      </c>
      <c r="AX1110" s="274"/>
      <c r="AY1110" s="263"/>
    </row>
    <row r="1111" spans="1:51" s="272" customFormat="1" x14ac:dyDescent="0.2">
      <c r="A1111" s="265" t="s">
        <v>444</v>
      </c>
      <c r="B1111" s="273" t="s">
        <v>605</v>
      </c>
      <c r="C1111" s="243" t="s">
        <v>225</v>
      </c>
      <c r="D1111" s="264" t="s">
        <v>458</v>
      </c>
      <c r="E1111" s="245" t="s">
        <v>228</v>
      </c>
      <c r="F1111" s="245" t="s">
        <v>229</v>
      </c>
      <c r="G1111" s="245">
        <v>92</v>
      </c>
      <c r="H1111" s="246">
        <v>49.629420000000003</v>
      </c>
      <c r="I1111" s="247">
        <v>34.049939999999999</v>
      </c>
      <c r="J1111" s="243">
        <v>2.1787999999999998E-2</v>
      </c>
      <c r="K1111" s="243" t="s">
        <v>27</v>
      </c>
      <c r="L1111" s="243" t="s">
        <v>27</v>
      </c>
      <c r="M1111" s="243" t="s">
        <v>27</v>
      </c>
      <c r="N1111" s="243" t="s">
        <v>27</v>
      </c>
      <c r="O1111" s="243">
        <v>14.96278</v>
      </c>
      <c r="P1111" s="243">
        <v>0.54336099999999998</v>
      </c>
      <c r="Q1111" s="243" t="s">
        <v>27</v>
      </c>
      <c r="R1111" s="243" t="s">
        <v>27</v>
      </c>
      <c r="S1111" s="243" t="s">
        <v>27</v>
      </c>
      <c r="T1111" s="243">
        <v>1.680936</v>
      </c>
      <c r="X1111" s="243">
        <v>100.88822500000001</v>
      </c>
      <c r="Z1111" s="240" t="s">
        <v>85</v>
      </c>
      <c r="AB1111" s="530"/>
      <c r="AC1111" s="243">
        <v>39.635488791341828</v>
      </c>
      <c r="AD1111" s="243">
        <v>47.369161076932706</v>
      </c>
      <c r="AE1111" s="243">
        <v>3.4600925554539877E-2</v>
      </c>
      <c r="AF1111" s="243" t="s">
        <v>27</v>
      </c>
      <c r="AG1111" s="243" t="s">
        <v>27</v>
      </c>
      <c r="AH1111" s="243" t="s">
        <v>27</v>
      </c>
      <c r="AI1111" s="243" t="s">
        <v>27</v>
      </c>
      <c r="AJ1111" s="243">
        <v>11.369787195053762</v>
      </c>
      <c r="AK1111" s="243">
        <v>0.41120579631629683</v>
      </c>
      <c r="AL1111" s="243" t="s">
        <v>27</v>
      </c>
      <c r="AM1111" s="243" t="s">
        <v>27</v>
      </c>
      <c r="AN1111" s="243" t="s">
        <v>27</v>
      </c>
      <c r="AO1111" s="243">
        <v>1.1797562148008547</v>
      </c>
      <c r="AR1111" s="243">
        <v>99.999999999999986</v>
      </c>
      <c r="AS1111" s="243"/>
      <c r="AT1111" s="18" t="s">
        <v>131</v>
      </c>
      <c r="AU1111" s="62" t="str">
        <f t="shared" si="113"/>
        <v>po</v>
      </c>
      <c r="AV1111" s="263">
        <v>0.83673613571009742</v>
      </c>
      <c r="AW1111" s="86">
        <f t="shared" si="114"/>
        <v>1.1103476777241355</v>
      </c>
      <c r="AX1111" s="274"/>
      <c r="AY1111" s="21" t="s">
        <v>509</v>
      </c>
    </row>
    <row r="1112" spans="1:51" s="272" customFormat="1" x14ac:dyDescent="0.2">
      <c r="A1112" s="265" t="s">
        <v>444</v>
      </c>
      <c r="B1112" s="273" t="s">
        <v>605</v>
      </c>
      <c r="C1112" s="240" t="s">
        <v>225</v>
      </c>
      <c r="D1112" s="264" t="s">
        <v>458</v>
      </c>
      <c r="E1112" s="264" t="s">
        <v>226</v>
      </c>
      <c r="F1112" s="264" t="s">
        <v>159</v>
      </c>
      <c r="G1112" s="240">
        <v>53</v>
      </c>
      <c r="H1112" s="236">
        <v>49.76773</v>
      </c>
      <c r="I1112" s="237">
        <v>34.090200000000003</v>
      </c>
      <c r="J1112" s="239" t="s">
        <v>27</v>
      </c>
      <c r="K1112" s="239" t="s">
        <v>27</v>
      </c>
      <c r="L1112" s="239" t="s">
        <v>27</v>
      </c>
      <c r="M1112" s="239" t="s">
        <v>27</v>
      </c>
      <c r="N1112" s="239" t="s">
        <v>27</v>
      </c>
      <c r="O1112" s="239">
        <v>15.792260000000001</v>
      </c>
      <c r="P1112" s="239">
        <v>0.480267</v>
      </c>
      <c r="Q1112" s="239" t="s">
        <v>27</v>
      </c>
      <c r="R1112" s="239" t="s">
        <v>27</v>
      </c>
      <c r="S1112" s="239" t="s">
        <v>27</v>
      </c>
      <c r="T1112" s="239" t="s">
        <v>27</v>
      </c>
      <c r="X1112" s="239">
        <v>100.13045700000001</v>
      </c>
      <c r="Z1112" s="240" t="s">
        <v>85</v>
      </c>
      <c r="AB1112" s="530"/>
      <c r="AC1112" s="239">
        <v>39.931765926083699</v>
      </c>
      <c r="AD1112" s="239">
        <v>47.646889856781414</v>
      </c>
      <c r="AE1112" s="239" t="s">
        <v>27</v>
      </c>
      <c r="AF1112" s="239" t="s">
        <v>27</v>
      </c>
      <c r="AG1112" s="239" t="s">
        <v>27</v>
      </c>
      <c r="AH1112" s="239" t="s">
        <v>27</v>
      </c>
      <c r="AI1112" s="239" t="s">
        <v>27</v>
      </c>
      <c r="AJ1112" s="239">
        <v>12.056187598589883</v>
      </c>
      <c r="AK1112" s="239">
        <v>0.36515661854500497</v>
      </c>
      <c r="AL1112" s="239" t="s">
        <v>27</v>
      </c>
      <c r="AM1112" s="239" t="s">
        <v>27</v>
      </c>
      <c r="AN1112" s="239" t="s">
        <v>27</v>
      </c>
      <c r="AO1112" s="239" t="s">
        <v>27</v>
      </c>
      <c r="AR1112" s="239">
        <v>100</v>
      </c>
      <c r="AS1112" s="271"/>
      <c r="AT1112" s="18" t="s">
        <v>131</v>
      </c>
      <c r="AU1112" s="62" t="str">
        <f t="shared" si="113"/>
        <v>po</v>
      </c>
      <c r="AV1112" s="263">
        <v>0.83807707168530643</v>
      </c>
      <c r="AW1112" s="86">
        <f t="shared" si="114"/>
        <v>1.0987728748000822</v>
      </c>
      <c r="AX1112" s="274"/>
      <c r="AY1112" s="26">
        <f>COUNT(AV1073:AV1074,AV1098:AV1112)</f>
        <v>17</v>
      </c>
    </row>
    <row r="1113" spans="1:51" s="272" customFormat="1" x14ac:dyDescent="0.2">
      <c r="A1113" s="240"/>
      <c r="B1113" s="240"/>
      <c r="C1113" s="240"/>
      <c r="D1113" s="264"/>
      <c r="E1113" s="264"/>
      <c r="F1113" s="264"/>
      <c r="G1113" s="240"/>
      <c r="H1113" s="236"/>
      <c r="I1113" s="237"/>
      <c r="J1113" s="239"/>
      <c r="K1113" s="239"/>
      <c r="L1113" s="239"/>
      <c r="M1113" s="239"/>
      <c r="N1113" s="239"/>
      <c r="O1113" s="239"/>
      <c r="P1113" s="239"/>
      <c r="Q1113" s="239"/>
      <c r="R1113" s="239"/>
      <c r="S1113" s="239"/>
      <c r="T1113" s="239"/>
      <c r="X1113" s="239"/>
      <c r="Z1113" s="239"/>
      <c r="AB1113" s="530"/>
      <c r="AC1113" s="239"/>
      <c r="AD1113" s="239"/>
      <c r="AE1113" s="239"/>
      <c r="AF1113" s="239"/>
      <c r="AG1113" s="239"/>
      <c r="AH1113" s="239"/>
      <c r="AI1113" s="239"/>
      <c r="AJ1113" s="239"/>
      <c r="AK1113" s="239"/>
      <c r="AL1113" s="239"/>
      <c r="AM1113" s="239"/>
      <c r="AN1113" s="239"/>
      <c r="AO1113" s="239"/>
      <c r="AR1113" s="239"/>
      <c r="AS1113" s="271"/>
      <c r="AT1113" s="253"/>
      <c r="AU1113" s="238"/>
      <c r="AV1113" s="263"/>
      <c r="AW1113" s="234"/>
      <c r="AX1113" s="263"/>
      <c r="AY1113" s="263"/>
    </row>
    <row r="1114" spans="1:51" s="272" customFormat="1" x14ac:dyDescent="0.2">
      <c r="A1114" s="265" t="s">
        <v>444</v>
      </c>
      <c r="B1114" s="273" t="s">
        <v>605</v>
      </c>
      <c r="C1114" s="240" t="s">
        <v>225</v>
      </c>
      <c r="D1114" s="264" t="s">
        <v>458</v>
      </c>
      <c r="E1114" s="264" t="s">
        <v>226</v>
      </c>
      <c r="F1114" s="264" t="s">
        <v>159</v>
      </c>
      <c r="G1114" s="240">
        <v>73</v>
      </c>
      <c r="H1114" s="236">
        <v>63.891120000000001</v>
      </c>
      <c r="I1114" s="237">
        <v>36.664110000000001</v>
      </c>
      <c r="J1114" s="239" t="s">
        <v>27</v>
      </c>
      <c r="K1114" s="239" t="s">
        <v>27</v>
      </c>
      <c r="L1114" s="239" t="s">
        <v>27</v>
      </c>
      <c r="M1114" s="239" t="s">
        <v>27</v>
      </c>
      <c r="N1114" s="239" t="s">
        <v>27</v>
      </c>
      <c r="O1114" s="239" t="s">
        <v>27</v>
      </c>
      <c r="P1114" s="239" t="s">
        <v>27</v>
      </c>
      <c r="Q1114" s="239" t="s">
        <v>27</v>
      </c>
      <c r="R1114" s="239" t="s">
        <v>27</v>
      </c>
      <c r="S1114" s="239" t="s">
        <v>27</v>
      </c>
      <c r="T1114" s="239" t="s">
        <v>27</v>
      </c>
      <c r="X1114" s="239">
        <v>100.55522999999999</v>
      </c>
      <c r="Z1114" s="240" t="s">
        <v>85</v>
      </c>
      <c r="AB1114" s="530"/>
      <c r="AC1114" s="239">
        <v>50.009499908791568</v>
      </c>
      <c r="AD1114" s="239">
        <v>49.990500091208418</v>
      </c>
      <c r="AE1114" s="239" t="s">
        <v>27</v>
      </c>
      <c r="AF1114" s="239" t="s">
        <v>27</v>
      </c>
      <c r="AG1114" s="239" t="s">
        <v>27</v>
      </c>
      <c r="AH1114" s="239" t="s">
        <v>27</v>
      </c>
      <c r="AI1114" s="239" t="s">
        <v>27</v>
      </c>
      <c r="AJ1114" s="239" t="s">
        <v>27</v>
      </c>
      <c r="AK1114" s="239" t="s">
        <v>27</v>
      </c>
      <c r="AL1114" s="239" t="s">
        <v>27</v>
      </c>
      <c r="AM1114" s="239" t="s">
        <v>27</v>
      </c>
      <c r="AN1114" s="239" t="s">
        <v>27</v>
      </c>
      <c r="AO1114" s="239" t="s">
        <v>27</v>
      </c>
      <c r="AR1114" s="239">
        <v>99.999999999999986</v>
      </c>
      <c r="AS1114" s="271"/>
      <c r="AT1114" s="53" t="s">
        <v>134</v>
      </c>
      <c r="AU1114" s="53" t="str">
        <f t="shared" ref="AU1114:AU1125" si="115">Z1114</f>
        <v>po</v>
      </c>
      <c r="AV1114" s="263">
        <v>1.000380068563997</v>
      </c>
      <c r="AW1114" s="86">
        <f t="shared" ref="AW1114:AW1125" si="116">SUM(AC1114,AJ1114,AK1114,AL1114,AO1114,AG1114)/AD1114</f>
        <v>1.000380068563997</v>
      </c>
      <c r="AX1114" s="274"/>
      <c r="AY1114" s="263"/>
    </row>
    <row r="1115" spans="1:51" s="244" customFormat="1" x14ac:dyDescent="0.2">
      <c r="A1115" s="265" t="s">
        <v>444</v>
      </c>
      <c r="B1115" s="273" t="s">
        <v>605</v>
      </c>
      <c r="C1115" s="240" t="s">
        <v>225</v>
      </c>
      <c r="D1115" s="264" t="s">
        <v>458</v>
      </c>
      <c r="E1115" s="264" t="s">
        <v>226</v>
      </c>
      <c r="F1115" s="264" t="s">
        <v>159</v>
      </c>
      <c r="G1115" s="240">
        <v>49</v>
      </c>
      <c r="H1115" s="236">
        <v>63.662219999999998</v>
      </c>
      <c r="I1115" s="237">
        <v>36.59158</v>
      </c>
      <c r="J1115" s="239" t="s">
        <v>27</v>
      </c>
      <c r="K1115" s="239" t="s">
        <v>27</v>
      </c>
      <c r="L1115" s="239" t="s">
        <v>27</v>
      </c>
      <c r="M1115" s="239" t="s">
        <v>27</v>
      </c>
      <c r="N1115" s="239" t="s">
        <v>27</v>
      </c>
      <c r="O1115" s="239" t="s">
        <v>27</v>
      </c>
      <c r="P1115" s="239" t="s">
        <v>27</v>
      </c>
      <c r="Q1115" s="239" t="s">
        <v>27</v>
      </c>
      <c r="R1115" s="239" t="s">
        <v>27</v>
      </c>
      <c r="S1115" s="239" t="s">
        <v>27</v>
      </c>
      <c r="T1115" s="239" t="s">
        <v>27</v>
      </c>
      <c r="X1115" s="239">
        <v>100.2538</v>
      </c>
      <c r="Z1115" s="240" t="s">
        <v>85</v>
      </c>
      <c r="AB1115" s="519"/>
      <c r="AC1115" s="239">
        <v>49.969277351311796</v>
      </c>
      <c r="AD1115" s="239">
        <v>50.030722648688212</v>
      </c>
      <c r="AE1115" s="239" t="s">
        <v>27</v>
      </c>
      <c r="AF1115" s="239" t="s">
        <v>27</v>
      </c>
      <c r="AG1115" s="239" t="s">
        <v>27</v>
      </c>
      <c r="AH1115" s="239" t="s">
        <v>27</v>
      </c>
      <c r="AI1115" s="239" t="s">
        <v>27</v>
      </c>
      <c r="AJ1115" s="239" t="s">
        <v>27</v>
      </c>
      <c r="AK1115" s="239" t="s">
        <v>27</v>
      </c>
      <c r="AL1115" s="239" t="s">
        <v>27</v>
      </c>
      <c r="AM1115" s="239" t="s">
        <v>27</v>
      </c>
      <c r="AN1115" s="239" t="s">
        <v>27</v>
      </c>
      <c r="AO1115" s="239" t="s">
        <v>27</v>
      </c>
      <c r="AR1115" s="239">
        <v>100</v>
      </c>
      <c r="AS1115" s="271"/>
      <c r="AT1115" s="53" t="s">
        <v>134</v>
      </c>
      <c r="AU1115" s="53" t="str">
        <f t="shared" si="115"/>
        <v>po</v>
      </c>
      <c r="AV1115" s="263">
        <v>0.99877184869369406</v>
      </c>
      <c r="AW1115" s="86">
        <f t="shared" si="116"/>
        <v>0.99877184869369406</v>
      </c>
      <c r="AX1115" s="274"/>
      <c r="AY1115" s="263"/>
    </row>
    <row r="1116" spans="1:51" s="244" customFormat="1" x14ac:dyDescent="0.2">
      <c r="A1116" s="265" t="s">
        <v>444</v>
      </c>
      <c r="B1116" s="273" t="s">
        <v>605</v>
      </c>
      <c r="C1116" s="240" t="s">
        <v>225</v>
      </c>
      <c r="D1116" s="264" t="s">
        <v>458</v>
      </c>
      <c r="E1116" s="240" t="s">
        <v>228</v>
      </c>
      <c r="F1116" s="240" t="s">
        <v>227</v>
      </c>
      <c r="G1116" s="240">
        <v>35</v>
      </c>
      <c r="H1116" s="236">
        <v>63.470239999999997</v>
      </c>
      <c r="I1116" s="237">
        <v>36.500749999999996</v>
      </c>
      <c r="J1116" s="239">
        <v>2.7019999999999999E-2</v>
      </c>
      <c r="K1116" s="239" t="s">
        <v>27</v>
      </c>
      <c r="L1116" s="239" t="s">
        <v>27</v>
      </c>
      <c r="M1116" s="239" t="s">
        <v>27</v>
      </c>
      <c r="N1116" s="239" t="s">
        <v>27</v>
      </c>
      <c r="O1116" s="239" t="s">
        <v>27</v>
      </c>
      <c r="P1116" s="239" t="s">
        <v>27</v>
      </c>
      <c r="Q1116" s="239" t="s">
        <v>27</v>
      </c>
      <c r="R1116" s="239" t="s">
        <v>27</v>
      </c>
      <c r="S1116" s="239" t="s">
        <v>27</v>
      </c>
      <c r="T1116" s="239" t="s">
        <v>27</v>
      </c>
      <c r="X1116" s="239">
        <v>99.998009999999994</v>
      </c>
      <c r="Z1116" s="240" t="s">
        <v>85</v>
      </c>
      <c r="AB1116" s="519"/>
      <c r="AC1116" s="239">
        <v>49.934790226710916</v>
      </c>
      <c r="AD1116" s="239">
        <v>50.022938652319262</v>
      </c>
      <c r="AE1116" s="239">
        <v>4.2271120969831294E-2</v>
      </c>
      <c r="AF1116" s="239" t="s">
        <v>27</v>
      </c>
      <c r="AG1116" s="239" t="s">
        <v>27</v>
      </c>
      <c r="AH1116" s="239" t="s">
        <v>27</v>
      </c>
      <c r="AI1116" s="239" t="s">
        <v>27</v>
      </c>
      <c r="AJ1116" s="239" t="s">
        <v>27</v>
      </c>
      <c r="AK1116" s="239" t="s">
        <v>27</v>
      </c>
      <c r="AL1116" s="239" t="s">
        <v>27</v>
      </c>
      <c r="AM1116" s="239" t="s">
        <v>27</v>
      </c>
      <c r="AN1116" s="239" t="s">
        <v>27</v>
      </c>
      <c r="AO1116" s="239" t="s">
        <v>27</v>
      </c>
      <c r="AR1116" s="239">
        <v>100.00000000000001</v>
      </c>
      <c r="AS1116" s="271"/>
      <c r="AT1116" s="53" t="s">
        <v>134</v>
      </c>
      <c r="AU1116" s="53" t="str">
        <f t="shared" si="115"/>
        <v>po</v>
      </c>
      <c r="AV1116" s="263">
        <v>0.99823783991938153</v>
      </c>
      <c r="AW1116" s="86">
        <f t="shared" si="116"/>
        <v>0.99823783991938153</v>
      </c>
      <c r="AX1116" s="274"/>
      <c r="AY1116" s="263"/>
    </row>
    <row r="1117" spans="1:51" s="244" customFormat="1" x14ac:dyDescent="0.2">
      <c r="A1117" s="265" t="s">
        <v>444</v>
      </c>
      <c r="B1117" s="273" t="s">
        <v>605</v>
      </c>
      <c r="C1117" s="240" t="s">
        <v>225</v>
      </c>
      <c r="D1117" s="264" t="s">
        <v>458</v>
      </c>
      <c r="E1117" s="264" t="s">
        <v>224</v>
      </c>
      <c r="F1117" s="264" t="s">
        <v>159</v>
      </c>
      <c r="G1117" s="235">
        <v>81</v>
      </c>
      <c r="H1117" s="236">
        <v>63.684190000000001</v>
      </c>
      <c r="I1117" s="237">
        <v>36.633450000000003</v>
      </c>
      <c r="J1117" s="239" t="s">
        <v>27</v>
      </c>
      <c r="K1117" s="239" t="s">
        <v>27</v>
      </c>
      <c r="L1117" s="239" t="s">
        <v>27</v>
      </c>
      <c r="M1117" s="239" t="s">
        <v>27</v>
      </c>
      <c r="N1117" s="239" t="s">
        <v>27</v>
      </c>
      <c r="O1117" s="239" t="s">
        <v>27</v>
      </c>
      <c r="P1117" s="239" t="s">
        <v>27</v>
      </c>
      <c r="Q1117" s="239" t="s">
        <v>27</v>
      </c>
      <c r="R1117" s="239" t="s">
        <v>27</v>
      </c>
      <c r="S1117" s="239" t="s">
        <v>27</v>
      </c>
      <c r="T1117" s="239" t="s">
        <v>27</v>
      </c>
      <c r="X1117" s="239">
        <v>100.31764000000001</v>
      </c>
      <c r="Z1117" s="240" t="s">
        <v>85</v>
      </c>
      <c r="AB1117" s="519"/>
      <c r="AC1117" s="239">
        <v>49.949313488530606</v>
      </c>
      <c r="AD1117" s="239">
        <v>50.050686511469401</v>
      </c>
      <c r="AE1117" s="239" t="s">
        <v>27</v>
      </c>
      <c r="AF1117" s="239" t="s">
        <v>27</v>
      </c>
      <c r="AG1117" s="239" t="s">
        <v>27</v>
      </c>
      <c r="AH1117" s="239" t="s">
        <v>27</v>
      </c>
      <c r="AI1117" s="239" t="s">
        <v>27</v>
      </c>
      <c r="AJ1117" s="239" t="s">
        <v>27</v>
      </c>
      <c r="AK1117" s="239" t="s">
        <v>27</v>
      </c>
      <c r="AL1117" s="239" t="s">
        <v>27</v>
      </c>
      <c r="AM1117" s="239" t="s">
        <v>27</v>
      </c>
      <c r="AN1117" s="239" t="s">
        <v>27</v>
      </c>
      <c r="AO1117" s="239" t="s">
        <v>27</v>
      </c>
      <c r="AR1117" s="239">
        <v>100</v>
      </c>
      <c r="AS1117" s="271"/>
      <c r="AT1117" s="53" t="s">
        <v>134</v>
      </c>
      <c r="AU1117" s="53" t="str">
        <f t="shared" si="115"/>
        <v>po</v>
      </c>
      <c r="AV1117" s="263">
        <v>0.99797459275777234</v>
      </c>
      <c r="AW1117" s="86">
        <f t="shared" si="116"/>
        <v>0.99797459275777234</v>
      </c>
      <c r="AX1117" s="274"/>
      <c r="AY1117" s="263"/>
    </row>
    <row r="1118" spans="1:51" s="244" customFormat="1" x14ac:dyDescent="0.2">
      <c r="A1118" s="265" t="s">
        <v>444</v>
      </c>
      <c r="B1118" s="273" t="s">
        <v>605</v>
      </c>
      <c r="C1118" s="240" t="s">
        <v>225</v>
      </c>
      <c r="D1118" s="264" t="s">
        <v>458</v>
      </c>
      <c r="E1118" s="264" t="s">
        <v>226</v>
      </c>
      <c r="F1118" s="264" t="s">
        <v>159</v>
      </c>
      <c r="G1118" s="240">
        <v>51</v>
      </c>
      <c r="H1118" s="236">
        <v>63.334319999999998</v>
      </c>
      <c r="I1118" s="237">
        <v>36.473030000000001</v>
      </c>
      <c r="J1118" s="239" t="s">
        <v>27</v>
      </c>
      <c r="K1118" s="239" t="s">
        <v>27</v>
      </c>
      <c r="L1118" s="239" t="s">
        <v>27</v>
      </c>
      <c r="M1118" s="239" t="s">
        <v>27</v>
      </c>
      <c r="N1118" s="239" t="s">
        <v>27</v>
      </c>
      <c r="O1118" s="239" t="s">
        <v>27</v>
      </c>
      <c r="P1118" s="239" t="s">
        <v>27</v>
      </c>
      <c r="Q1118" s="239" t="s">
        <v>27</v>
      </c>
      <c r="R1118" s="239" t="s">
        <v>27</v>
      </c>
      <c r="S1118" s="239" t="s">
        <v>27</v>
      </c>
      <c r="T1118" s="239" t="s">
        <v>27</v>
      </c>
      <c r="X1118" s="239">
        <v>99.80735</v>
      </c>
      <c r="Z1118" s="240" t="s">
        <v>85</v>
      </c>
      <c r="AB1118" s="519"/>
      <c r="AC1118" s="239">
        <v>49.921306018726959</v>
      </c>
      <c r="AD1118" s="239">
        <v>50.078693981273034</v>
      </c>
      <c r="AE1118" s="239" t="s">
        <v>27</v>
      </c>
      <c r="AF1118" s="239" t="s">
        <v>27</v>
      </c>
      <c r="AG1118" s="239" t="s">
        <v>27</v>
      </c>
      <c r="AH1118" s="239" t="s">
        <v>27</v>
      </c>
      <c r="AI1118" s="239" t="s">
        <v>27</v>
      </c>
      <c r="AJ1118" s="239" t="s">
        <v>27</v>
      </c>
      <c r="AK1118" s="239" t="s">
        <v>27</v>
      </c>
      <c r="AL1118" s="239" t="s">
        <v>27</v>
      </c>
      <c r="AM1118" s="239" t="s">
        <v>27</v>
      </c>
      <c r="AN1118" s="239" t="s">
        <v>27</v>
      </c>
      <c r="AO1118" s="239" t="s">
        <v>27</v>
      </c>
      <c r="AR1118" s="239">
        <v>100</v>
      </c>
      <c r="AS1118" s="271"/>
      <c r="AT1118" s="53" t="s">
        <v>134</v>
      </c>
      <c r="AU1118" s="53" t="str">
        <f t="shared" si="115"/>
        <v>po</v>
      </c>
      <c r="AV1118" s="263">
        <v>0.99685718715817684</v>
      </c>
      <c r="AW1118" s="86">
        <f t="shared" si="116"/>
        <v>0.99685718715817684</v>
      </c>
      <c r="AX1118" s="274"/>
      <c r="AY1118" s="263"/>
    </row>
    <row r="1119" spans="1:51" s="244" customFormat="1" x14ac:dyDescent="0.2">
      <c r="A1119" s="265" t="s">
        <v>444</v>
      </c>
      <c r="B1119" s="273" t="s">
        <v>605</v>
      </c>
      <c r="C1119" s="240" t="s">
        <v>225</v>
      </c>
      <c r="D1119" s="264" t="s">
        <v>458</v>
      </c>
      <c r="E1119" s="264" t="s">
        <v>224</v>
      </c>
      <c r="F1119" s="264" t="s">
        <v>159</v>
      </c>
      <c r="G1119" s="240">
        <v>80</v>
      </c>
      <c r="H1119" s="236">
        <v>63.579059999999998</v>
      </c>
      <c r="I1119" s="237">
        <v>36.62509</v>
      </c>
      <c r="J1119" s="239" t="s">
        <v>27</v>
      </c>
      <c r="K1119" s="239" t="s">
        <v>27</v>
      </c>
      <c r="L1119" s="239" t="s">
        <v>27</v>
      </c>
      <c r="M1119" s="239" t="s">
        <v>27</v>
      </c>
      <c r="N1119" s="239" t="s">
        <v>27</v>
      </c>
      <c r="O1119" s="239" t="s">
        <v>27</v>
      </c>
      <c r="P1119" s="239" t="s">
        <v>27</v>
      </c>
      <c r="Q1119" s="239" t="s">
        <v>27</v>
      </c>
      <c r="R1119" s="239" t="s">
        <v>27</v>
      </c>
      <c r="S1119" s="239" t="s">
        <v>27</v>
      </c>
      <c r="T1119" s="239" t="s">
        <v>27</v>
      </c>
      <c r="X1119" s="239">
        <v>100.20415</v>
      </c>
      <c r="Z1119" s="240" t="s">
        <v>85</v>
      </c>
      <c r="AB1119" s="519"/>
      <c r="AC1119" s="239">
        <v>49.913715219754835</v>
      </c>
      <c r="AD1119" s="239">
        <v>50.086284780245172</v>
      </c>
      <c r="AE1119" s="239" t="s">
        <v>27</v>
      </c>
      <c r="AF1119" s="239" t="s">
        <v>27</v>
      </c>
      <c r="AG1119" s="239" t="s">
        <v>27</v>
      </c>
      <c r="AH1119" s="239" t="s">
        <v>27</v>
      </c>
      <c r="AI1119" s="239" t="s">
        <v>27</v>
      </c>
      <c r="AJ1119" s="239" t="s">
        <v>27</v>
      </c>
      <c r="AK1119" s="239" t="s">
        <v>27</v>
      </c>
      <c r="AL1119" s="239" t="s">
        <v>27</v>
      </c>
      <c r="AM1119" s="239" t="s">
        <v>27</v>
      </c>
      <c r="AN1119" s="239" t="s">
        <v>27</v>
      </c>
      <c r="AO1119" s="239" t="s">
        <v>27</v>
      </c>
      <c r="AR1119" s="239">
        <v>100</v>
      </c>
      <c r="AS1119" s="271"/>
      <c r="AT1119" s="53" t="s">
        <v>134</v>
      </c>
      <c r="AU1119" s="53" t="str">
        <f t="shared" si="115"/>
        <v>po</v>
      </c>
      <c r="AV1119" s="263">
        <v>0.99655455458021114</v>
      </c>
      <c r="AW1119" s="86">
        <f t="shared" si="116"/>
        <v>0.99655455458021114</v>
      </c>
      <c r="AX1119" s="274"/>
      <c r="AY1119" s="263"/>
    </row>
    <row r="1120" spans="1:51" s="272" customFormat="1" x14ac:dyDescent="0.2">
      <c r="A1120" s="265" t="s">
        <v>444</v>
      </c>
      <c r="B1120" s="273" t="s">
        <v>605</v>
      </c>
      <c r="C1120" s="240" t="s">
        <v>225</v>
      </c>
      <c r="D1120" s="264" t="s">
        <v>458</v>
      </c>
      <c r="E1120" s="240" t="s">
        <v>228</v>
      </c>
      <c r="F1120" s="240" t="s">
        <v>227</v>
      </c>
      <c r="G1120" s="240">
        <v>37</v>
      </c>
      <c r="H1120" s="236">
        <v>63.48762</v>
      </c>
      <c r="I1120" s="237">
        <v>36.691589999999998</v>
      </c>
      <c r="J1120" s="239">
        <v>2.9801999999999999E-2</v>
      </c>
      <c r="K1120" s="239" t="s">
        <v>27</v>
      </c>
      <c r="L1120" s="239" t="s">
        <v>27</v>
      </c>
      <c r="M1120" s="239" t="s">
        <v>27</v>
      </c>
      <c r="N1120" s="239" t="s">
        <v>27</v>
      </c>
      <c r="O1120" s="239" t="s">
        <v>27</v>
      </c>
      <c r="P1120" s="239" t="s">
        <v>27</v>
      </c>
      <c r="Q1120" s="239" t="s">
        <v>27</v>
      </c>
      <c r="R1120" s="239" t="s">
        <v>27</v>
      </c>
      <c r="S1120" s="239" t="s">
        <v>27</v>
      </c>
      <c r="T1120" s="239" t="s">
        <v>27</v>
      </c>
      <c r="X1120" s="239">
        <v>100.209012</v>
      </c>
      <c r="Z1120" s="240" t="s">
        <v>85</v>
      </c>
      <c r="AB1120" s="530"/>
      <c r="AC1120" s="239">
        <v>49.809214653182565</v>
      </c>
      <c r="AD1120" s="239">
        <v>50.14429193802998</v>
      </c>
      <c r="AE1120" s="239">
        <v>4.6493408787462345E-2</v>
      </c>
      <c r="AF1120" s="239" t="s">
        <v>27</v>
      </c>
      <c r="AG1120" s="239" t="s">
        <v>27</v>
      </c>
      <c r="AH1120" s="239" t="s">
        <v>27</v>
      </c>
      <c r="AI1120" s="239" t="s">
        <v>27</v>
      </c>
      <c r="AJ1120" s="239" t="s">
        <v>27</v>
      </c>
      <c r="AK1120" s="239" t="s">
        <v>27</v>
      </c>
      <c r="AL1120" s="239" t="s">
        <v>27</v>
      </c>
      <c r="AM1120" s="239" t="s">
        <v>27</v>
      </c>
      <c r="AN1120" s="239" t="s">
        <v>27</v>
      </c>
      <c r="AO1120" s="239" t="s">
        <v>27</v>
      </c>
      <c r="AR1120" s="239">
        <v>100</v>
      </c>
      <c r="AS1120" s="271"/>
      <c r="AT1120" s="53" t="s">
        <v>134</v>
      </c>
      <c r="AU1120" s="53" t="str">
        <f t="shared" si="115"/>
        <v>po</v>
      </c>
      <c r="AV1120" s="263">
        <v>0.99331773823306724</v>
      </c>
      <c r="AW1120" s="86">
        <f t="shared" si="116"/>
        <v>0.99331773823306724</v>
      </c>
      <c r="AX1120" s="274"/>
      <c r="AY1120" s="263"/>
    </row>
    <row r="1121" spans="1:51" s="272" customFormat="1" x14ac:dyDescent="0.2">
      <c r="A1121" s="265" t="s">
        <v>444</v>
      </c>
      <c r="B1121" s="273" t="s">
        <v>605</v>
      </c>
      <c r="C1121" s="240" t="s">
        <v>225</v>
      </c>
      <c r="D1121" s="264" t="s">
        <v>458</v>
      </c>
      <c r="E1121" s="264" t="s">
        <v>224</v>
      </c>
      <c r="F1121" s="264" t="s">
        <v>159</v>
      </c>
      <c r="G1121" s="240">
        <v>75</v>
      </c>
      <c r="H1121" s="236">
        <v>62.787909999999997</v>
      </c>
      <c r="I1121" s="237">
        <v>36.448619999999998</v>
      </c>
      <c r="J1121" s="239" t="s">
        <v>27</v>
      </c>
      <c r="K1121" s="239" t="s">
        <v>27</v>
      </c>
      <c r="L1121" s="239" t="s">
        <v>27</v>
      </c>
      <c r="M1121" s="239" t="s">
        <v>27</v>
      </c>
      <c r="N1121" s="239" t="s">
        <v>27</v>
      </c>
      <c r="O1121" s="239" t="s">
        <v>27</v>
      </c>
      <c r="P1121" s="239" t="s">
        <v>27</v>
      </c>
      <c r="Q1121" s="239" t="s">
        <v>27</v>
      </c>
      <c r="R1121" s="239" t="s">
        <v>27</v>
      </c>
      <c r="S1121" s="239" t="s">
        <v>27</v>
      </c>
      <c r="T1121" s="239">
        <v>0.65986299999999998</v>
      </c>
      <c r="X1121" s="239">
        <v>99.896392999999989</v>
      </c>
      <c r="Z1121" s="240" t="s">
        <v>85</v>
      </c>
      <c r="AB1121" s="530"/>
      <c r="AC1121" s="239">
        <v>49.494140183431554</v>
      </c>
      <c r="AD1121" s="239">
        <v>50.048742565883622</v>
      </c>
      <c r="AE1121" s="239" t="s">
        <v>27</v>
      </c>
      <c r="AF1121" s="239" t="s">
        <v>27</v>
      </c>
      <c r="AG1121" s="239" t="s">
        <v>27</v>
      </c>
      <c r="AH1121" s="239" t="s">
        <v>27</v>
      </c>
      <c r="AI1121" s="239" t="s">
        <v>27</v>
      </c>
      <c r="AJ1121" s="239" t="s">
        <v>27</v>
      </c>
      <c r="AK1121" s="239" t="s">
        <v>27</v>
      </c>
      <c r="AL1121" s="239" t="s">
        <v>27</v>
      </c>
      <c r="AM1121" s="239" t="s">
        <v>27</v>
      </c>
      <c r="AN1121" s="239" t="s">
        <v>27</v>
      </c>
      <c r="AO1121" s="239">
        <v>0.45711725068482967</v>
      </c>
      <c r="AR1121" s="239">
        <v>100</v>
      </c>
      <c r="AS1121" s="271"/>
      <c r="AT1121" s="53" t="s">
        <v>134</v>
      </c>
      <c r="AU1121" s="53" t="str">
        <f t="shared" si="115"/>
        <v>po</v>
      </c>
      <c r="AV1121" s="263">
        <v>0.98891875491732895</v>
      </c>
      <c r="AW1121" s="86">
        <f t="shared" si="116"/>
        <v>0.99805219618377206</v>
      </c>
      <c r="AX1121" s="274"/>
      <c r="AY1121" s="263"/>
    </row>
    <row r="1122" spans="1:51" s="272" customFormat="1" x14ac:dyDescent="0.2">
      <c r="A1122" s="265" t="s">
        <v>444</v>
      </c>
      <c r="B1122" s="273" t="s">
        <v>605</v>
      </c>
      <c r="C1122" s="240" t="s">
        <v>225</v>
      </c>
      <c r="D1122" s="264" t="s">
        <v>458</v>
      </c>
      <c r="E1122" s="240" t="s">
        <v>228</v>
      </c>
      <c r="F1122" s="240" t="s">
        <v>152</v>
      </c>
      <c r="G1122" s="240">
        <v>9</v>
      </c>
      <c r="H1122" s="236">
        <v>63.381149999999998</v>
      </c>
      <c r="I1122" s="237">
        <v>36.480029999999999</v>
      </c>
      <c r="J1122" s="239" t="s">
        <v>27</v>
      </c>
      <c r="K1122" s="239" t="s">
        <v>27</v>
      </c>
      <c r="L1122" s="239" t="s">
        <v>27</v>
      </c>
      <c r="M1122" s="239" t="s">
        <v>27</v>
      </c>
      <c r="N1122" s="239" t="s">
        <v>27</v>
      </c>
      <c r="O1122" s="239">
        <v>0.13833000000000001</v>
      </c>
      <c r="P1122" s="239" t="s">
        <v>27</v>
      </c>
      <c r="Q1122" s="239" t="s">
        <v>27</v>
      </c>
      <c r="R1122" s="239" t="s">
        <v>27</v>
      </c>
      <c r="S1122" s="239" t="s">
        <v>27</v>
      </c>
      <c r="T1122" s="239" t="s">
        <v>27</v>
      </c>
      <c r="X1122" s="239">
        <v>99.999509999999987</v>
      </c>
      <c r="Z1122" s="240" t="s">
        <v>85</v>
      </c>
      <c r="AB1122" s="530"/>
      <c r="AC1122" s="239">
        <v>49.883260534569793</v>
      </c>
      <c r="AD1122" s="239">
        <v>50.013152258796502</v>
      </c>
      <c r="AE1122" s="239" t="s">
        <v>27</v>
      </c>
      <c r="AF1122" s="239" t="s">
        <v>27</v>
      </c>
      <c r="AG1122" s="239" t="s">
        <v>27</v>
      </c>
      <c r="AH1122" s="239" t="s">
        <v>27</v>
      </c>
      <c r="AI1122" s="239" t="s">
        <v>27</v>
      </c>
      <c r="AJ1122" s="239">
        <v>0.10358720663371122</v>
      </c>
      <c r="AK1122" s="239" t="s">
        <v>27</v>
      </c>
      <c r="AL1122" s="239" t="s">
        <v>27</v>
      </c>
      <c r="AM1122" s="239" t="s">
        <v>27</v>
      </c>
      <c r="AN1122" s="239" t="s">
        <v>27</v>
      </c>
      <c r="AO1122" s="239" t="s">
        <v>27</v>
      </c>
      <c r="AR1122" s="239">
        <v>100</v>
      </c>
      <c r="AS1122" s="271"/>
      <c r="AT1122" s="53" t="s">
        <v>134</v>
      </c>
      <c r="AU1122" s="53" t="str">
        <f t="shared" si="115"/>
        <v>po</v>
      </c>
      <c r="AV1122" s="263">
        <v>0.99740284868359075</v>
      </c>
      <c r="AW1122" s="86">
        <f t="shared" si="116"/>
        <v>0.99947404799727713</v>
      </c>
      <c r="AX1122" s="274"/>
      <c r="AY1122" s="263"/>
    </row>
    <row r="1123" spans="1:51" s="272" customFormat="1" x14ac:dyDescent="0.2">
      <c r="A1123" s="265" t="s">
        <v>444</v>
      </c>
      <c r="B1123" s="273" t="s">
        <v>605</v>
      </c>
      <c r="C1123" s="240" t="s">
        <v>225</v>
      </c>
      <c r="D1123" s="264" t="s">
        <v>458</v>
      </c>
      <c r="E1123" s="240" t="s">
        <v>228</v>
      </c>
      <c r="F1123" s="240" t="s">
        <v>227</v>
      </c>
      <c r="G1123" s="240">
        <v>31</v>
      </c>
      <c r="H1123" s="236">
        <v>63.366669999999999</v>
      </c>
      <c r="I1123" s="237">
        <v>36.497920000000001</v>
      </c>
      <c r="J1123" s="239" t="s">
        <v>27</v>
      </c>
      <c r="K1123" s="239" t="s">
        <v>27</v>
      </c>
      <c r="L1123" s="239" t="s">
        <v>27</v>
      </c>
      <c r="M1123" s="239" t="s">
        <v>27</v>
      </c>
      <c r="N1123" s="239" t="s">
        <v>27</v>
      </c>
      <c r="O1123" s="239">
        <v>0.18418599999999999</v>
      </c>
      <c r="P1123" s="239" t="s">
        <v>27</v>
      </c>
      <c r="Q1123" s="239" t="s">
        <v>27</v>
      </c>
      <c r="R1123" s="239" t="s">
        <v>27</v>
      </c>
      <c r="S1123" s="239" t="s">
        <v>27</v>
      </c>
      <c r="T1123" s="239" t="s">
        <v>27</v>
      </c>
      <c r="X1123" s="239">
        <v>100.04877599999999</v>
      </c>
      <c r="Z1123" s="240" t="s">
        <v>85</v>
      </c>
      <c r="AB1123" s="530"/>
      <c r="AC1123" s="239">
        <v>49.848201660923344</v>
      </c>
      <c r="AD1123" s="239">
        <v>50.013937710702663</v>
      </c>
      <c r="AE1123" s="239" t="s">
        <v>27</v>
      </c>
      <c r="AF1123" s="239" t="s">
        <v>27</v>
      </c>
      <c r="AG1123" s="239" t="s">
        <v>27</v>
      </c>
      <c r="AH1123" s="239" t="s">
        <v>27</v>
      </c>
      <c r="AI1123" s="239" t="s">
        <v>27</v>
      </c>
      <c r="AJ1123" s="239">
        <v>0.13786062837400187</v>
      </c>
      <c r="AK1123" s="239" t="s">
        <v>27</v>
      </c>
      <c r="AL1123" s="239" t="s">
        <v>27</v>
      </c>
      <c r="AM1123" s="239" t="s">
        <v>27</v>
      </c>
      <c r="AN1123" s="239" t="s">
        <v>27</v>
      </c>
      <c r="AO1123" s="239" t="s">
        <v>27</v>
      </c>
      <c r="AR1123" s="239">
        <v>100</v>
      </c>
      <c r="AS1123" s="271"/>
      <c r="AT1123" s="53" t="s">
        <v>134</v>
      </c>
      <c r="AU1123" s="53" t="str">
        <f t="shared" si="115"/>
        <v>po</v>
      </c>
      <c r="AV1123" s="263">
        <v>0.99668620273936459</v>
      </c>
      <c r="AW1123" s="86">
        <f t="shared" si="116"/>
        <v>0.99944264693640883</v>
      </c>
      <c r="AX1123" s="274"/>
      <c r="AY1123" s="263"/>
    </row>
    <row r="1124" spans="1:51" s="272" customFormat="1" x14ac:dyDescent="0.2">
      <c r="A1124" s="265" t="s">
        <v>444</v>
      </c>
      <c r="B1124" s="273" t="s">
        <v>605</v>
      </c>
      <c r="C1124" s="240" t="s">
        <v>225</v>
      </c>
      <c r="D1124" s="264" t="s">
        <v>458</v>
      </c>
      <c r="E1124" s="240" t="s">
        <v>228</v>
      </c>
      <c r="F1124" s="240" t="s">
        <v>227</v>
      </c>
      <c r="G1124" s="240">
        <v>32</v>
      </c>
      <c r="H1124" s="236">
        <v>63.498440000000002</v>
      </c>
      <c r="I1124" s="237">
        <v>36.705460000000002</v>
      </c>
      <c r="J1124" s="239">
        <v>3.4299999999999997E-2</v>
      </c>
      <c r="K1124" s="239" t="s">
        <v>27</v>
      </c>
      <c r="L1124" s="239" t="s">
        <v>27</v>
      </c>
      <c r="M1124" s="239" t="s">
        <v>27</v>
      </c>
      <c r="N1124" s="239" t="s">
        <v>27</v>
      </c>
      <c r="O1124" s="239">
        <v>0.21579799999999999</v>
      </c>
      <c r="P1124" s="239" t="s">
        <v>27</v>
      </c>
      <c r="Q1124" s="239" t="s">
        <v>27</v>
      </c>
      <c r="R1124" s="239" t="s">
        <v>27</v>
      </c>
      <c r="S1124" s="239" t="s">
        <v>27</v>
      </c>
      <c r="T1124" s="239">
        <v>0.159637</v>
      </c>
      <c r="X1124" s="239">
        <v>100.61363500000002</v>
      </c>
      <c r="Z1124" s="240" t="s">
        <v>85</v>
      </c>
      <c r="AB1124" s="530"/>
      <c r="AC1124" s="239">
        <v>49.665917181438012</v>
      </c>
      <c r="AD1124" s="239">
        <v>50.010408153721244</v>
      </c>
      <c r="AE1124" s="239">
        <v>5.3347596180570306E-2</v>
      </c>
      <c r="AF1124" s="239" t="s">
        <v>27</v>
      </c>
      <c r="AG1124" s="239" t="s">
        <v>27</v>
      </c>
      <c r="AH1124" s="239" t="s">
        <v>27</v>
      </c>
      <c r="AI1124" s="239" t="s">
        <v>27</v>
      </c>
      <c r="AJ1124" s="239">
        <v>0.16059715470920644</v>
      </c>
      <c r="AK1124" s="239" t="s">
        <v>27</v>
      </c>
      <c r="AL1124" s="239" t="s">
        <v>27</v>
      </c>
      <c r="AM1124" s="239" t="s">
        <v>27</v>
      </c>
      <c r="AN1124" s="239" t="s">
        <v>27</v>
      </c>
      <c r="AO1124" s="239">
        <v>0.10972991395096898</v>
      </c>
      <c r="AR1124" s="239">
        <v>100</v>
      </c>
      <c r="AS1124" s="271"/>
      <c r="AT1124" s="53" t="s">
        <v>134</v>
      </c>
      <c r="AU1124" s="53" t="str">
        <f t="shared" si="115"/>
        <v>po</v>
      </c>
      <c r="AV1124" s="263">
        <v>0.99311161446184681</v>
      </c>
      <c r="AW1124" s="86">
        <f t="shared" si="116"/>
        <v>0.99851703062700292</v>
      </c>
      <c r="AX1124" s="274"/>
      <c r="AY1124" s="263"/>
    </row>
    <row r="1125" spans="1:51" s="272" customFormat="1" x14ac:dyDescent="0.2">
      <c r="A1125" s="265" t="s">
        <v>444</v>
      </c>
      <c r="B1125" s="273" t="s">
        <v>605</v>
      </c>
      <c r="C1125" s="240" t="s">
        <v>225</v>
      </c>
      <c r="D1125" s="385" t="s">
        <v>458</v>
      </c>
      <c r="E1125" s="240" t="s">
        <v>228</v>
      </c>
      <c r="F1125" s="240" t="s">
        <v>227</v>
      </c>
      <c r="G1125" s="240">
        <v>28</v>
      </c>
      <c r="H1125" s="236">
        <v>63.241869999999999</v>
      </c>
      <c r="I1125" s="237">
        <v>36.554290000000002</v>
      </c>
      <c r="J1125" s="239" t="s">
        <v>27</v>
      </c>
      <c r="K1125" s="239" t="s">
        <v>27</v>
      </c>
      <c r="L1125" s="239" t="s">
        <v>27</v>
      </c>
      <c r="M1125" s="239" t="s">
        <v>27</v>
      </c>
      <c r="N1125" s="239" t="s">
        <v>27</v>
      </c>
      <c r="O1125" s="239">
        <v>0.29131200000000002</v>
      </c>
      <c r="P1125" s="239" t="s">
        <v>27</v>
      </c>
      <c r="Q1125" s="239" t="s">
        <v>27</v>
      </c>
      <c r="R1125" s="239" t="s">
        <v>27</v>
      </c>
      <c r="S1125" s="239" t="s">
        <v>27</v>
      </c>
      <c r="T1125" s="239" t="s">
        <v>27</v>
      </c>
      <c r="X1125" s="239">
        <v>100.08747200000001</v>
      </c>
      <c r="Z1125" s="240" t="s">
        <v>85</v>
      </c>
      <c r="AB1125" s="530"/>
      <c r="AC1125" s="239">
        <v>49.720565768529781</v>
      </c>
      <c r="AD1125" s="239">
        <v>50.061520418072114</v>
      </c>
      <c r="AE1125" s="239" t="s">
        <v>27</v>
      </c>
      <c r="AF1125" s="239" t="s">
        <v>27</v>
      </c>
      <c r="AG1125" s="239" t="s">
        <v>27</v>
      </c>
      <c r="AH1125" s="239" t="s">
        <v>27</v>
      </c>
      <c r="AI1125" s="239" t="s">
        <v>27</v>
      </c>
      <c r="AJ1125" s="239">
        <v>0.21791381339811444</v>
      </c>
      <c r="AK1125" s="239" t="s">
        <v>27</v>
      </c>
      <c r="AL1125" s="239" t="s">
        <v>27</v>
      </c>
      <c r="AM1125" s="239" t="s">
        <v>27</v>
      </c>
      <c r="AN1125" s="239" t="s">
        <v>27</v>
      </c>
      <c r="AO1125" s="239" t="s">
        <v>27</v>
      </c>
      <c r="AR1125" s="239">
        <v>100.00000000000001</v>
      </c>
      <c r="AS1125" s="271"/>
      <c r="AT1125" s="53" t="s">
        <v>134</v>
      </c>
      <c r="AU1125" s="53" t="str">
        <f t="shared" si="115"/>
        <v>po</v>
      </c>
      <c r="AV1125" s="234">
        <v>0.99318928696741604</v>
      </c>
      <c r="AW1125" s="86">
        <f t="shared" si="116"/>
        <v>0.99754220736572352</v>
      </c>
      <c r="AX1125" s="274"/>
      <c r="AY1125" s="263"/>
    </row>
    <row r="1126" spans="1:51" ht="16" thickBot="1" x14ac:dyDescent="0.25">
      <c r="A1126" s="139"/>
      <c r="B1126" s="139"/>
      <c r="C1126" s="43"/>
      <c r="D1126" s="3"/>
      <c r="E1126" s="3"/>
      <c r="F1126" s="3"/>
      <c r="G1126" s="3"/>
      <c r="H1126" s="78"/>
      <c r="I1126" s="7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62"/>
      <c r="Z1126" s="18"/>
      <c r="AA1126" s="18"/>
      <c r="AB1126" s="501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62"/>
      <c r="AV1126" s="86"/>
      <c r="AX1126" s="53" t="s">
        <v>84</v>
      </c>
      <c r="AY1126" s="62"/>
    </row>
    <row r="1127" spans="1:51" x14ac:dyDescent="0.2">
      <c r="A1127" s="139"/>
      <c r="B1127" s="139"/>
      <c r="C1127" s="43"/>
      <c r="D1127" s="3"/>
      <c r="E1127" s="339" t="s">
        <v>230</v>
      </c>
      <c r="F1127" s="336" t="s">
        <v>386</v>
      </c>
      <c r="G1127" s="336" t="s">
        <v>511</v>
      </c>
      <c r="H1127" s="364">
        <v>63.448734166666661</v>
      </c>
      <c r="I1127" s="364">
        <v>36.572160000000004</v>
      </c>
      <c r="J1127" s="100">
        <v>7.5934999999999996E-3</v>
      </c>
      <c r="K1127" s="100" t="s">
        <v>27</v>
      </c>
      <c r="L1127" s="100" t="s">
        <v>27</v>
      </c>
      <c r="M1127" s="100" t="s">
        <v>27</v>
      </c>
      <c r="N1127" s="100" t="s">
        <v>27</v>
      </c>
      <c r="O1127" s="100">
        <v>6.9135500000000003E-2</v>
      </c>
      <c r="P1127" s="100" t="s">
        <v>27</v>
      </c>
      <c r="Q1127" s="100" t="s">
        <v>27</v>
      </c>
      <c r="R1127" s="100" t="s">
        <v>27</v>
      </c>
      <c r="S1127" s="100" t="s">
        <v>27</v>
      </c>
      <c r="T1127" s="100">
        <v>6.8291666666666667E-2</v>
      </c>
      <c r="U1127" s="100"/>
      <c r="V1127" s="100"/>
      <c r="W1127" s="100"/>
      <c r="X1127" s="99">
        <v>100.16591483333332</v>
      </c>
      <c r="Y1127" s="62"/>
      <c r="Z1127" s="18"/>
      <c r="AA1127" s="18"/>
      <c r="AB1127" s="501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72" t="s">
        <v>626</v>
      </c>
      <c r="AU1127" s="53" t="s">
        <v>214</v>
      </c>
      <c r="AV1127" s="209">
        <f>AVERAGE(AV1114:AV1125)</f>
        <v>0.99595021147298723</v>
      </c>
      <c r="AW1127" s="209">
        <f>AVERAGE(AW1114:AW1125)</f>
        <v>0.99792682991804027</v>
      </c>
      <c r="AX1127" s="317">
        <f>COUNT(AV1114:AV1125)</f>
        <v>12</v>
      </c>
      <c r="AY1127" s="62"/>
    </row>
    <row r="1128" spans="1:51" x14ac:dyDescent="0.2">
      <c r="A1128" s="139"/>
      <c r="B1128" s="139"/>
      <c r="C1128" s="43"/>
      <c r="D1128" s="3"/>
      <c r="E1128" s="340"/>
      <c r="F1128" s="3"/>
      <c r="G1128" s="3" t="s">
        <v>83</v>
      </c>
      <c r="H1128" s="78">
        <v>0.27336706739401984</v>
      </c>
      <c r="I1128" s="78">
        <v>9.1417887050223343E-2</v>
      </c>
      <c r="J1128" s="18">
        <v>1.382617641550719E-2</v>
      </c>
      <c r="K1128" s="18" t="s">
        <v>27</v>
      </c>
      <c r="L1128" s="18" t="s">
        <v>27</v>
      </c>
      <c r="M1128" s="18" t="s">
        <v>27</v>
      </c>
      <c r="N1128" s="18" t="s">
        <v>27</v>
      </c>
      <c r="O1128" s="18">
        <v>0.10750666842784473</v>
      </c>
      <c r="P1128" s="18" t="s">
        <v>27</v>
      </c>
      <c r="Q1128" s="18" t="s">
        <v>27</v>
      </c>
      <c r="R1128" s="18" t="s">
        <v>27</v>
      </c>
      <c r="S1128" s="18" t="s">
        <v>27</v>
      </c>
      <c r="T1128" s="18">
        <v>0.19186598772549238</v>
      </c>
      <c r="U1128" s="18"/>
      <c r="V1128" s="18"/>
      <c r="W1128" s="18"/>
      <c r="X1128" s="98">
        <v>0.24551456417412104</v>
      </c>
      <c r="Y1128" s="62"/>
      <c r="Z1128" s="18"/>
      <c r="AA1128" s="18"/>
      <c r="AB1128" s="501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U1128" s="53" t="s">
        <v>195</v>
      </c>
      <c r="AV1128" s="209">
        <f>STDEV(AV1114:AV1125)</f>
        <v>3.20238464005837E-3</v>
      </c>
      <c r="AW1128" s="209">
        <f>STDEV(AW1114:AW1125)</f>
        <v>1.8167408279447133E-3</v>
      </c>
      <c r="AX1128" s="62"/>
      <c r="AY1128" s="62"/>
    </row>
    <row r="1129" spans="1:51" x14ac:dyDescent="0.2">
      <c r="A1129" s="139"/>
      <c r="B1129" s="139"/>
      <c r="C1129" s="43"/>
      <c r="D1129" s="3"/>
      <c r="E1129" s="337"/>
      <c r="F1129" s="3"/>
      <c r="G1129" s="3" t="s">
        <v>82</v>
      </c>
      <c r="H1129" s="78">
        <v>62.787909999999997</v>
      </c>
      <c r="I1129" s="78">
        <v>36.448619999999998</v>
      </c>
      <c r="J1129" s="18" t="s">
        <v>27</v>
      </c>
      <c r="K1129" s="18" t="s">
        <v>27</v>
      </c>
      <c r="L1129" s="18" t="s">
        <v>27</v>
      </c>
      <c r="M1129" s="18" t="s">
        <v>27</v>
      </c>
      <c r="N1129" s="18" t="s">
        <v>27</v>
      </c>
      <c r="O1129" s="18" t="s">
        <v>27</v>
      </c>
      <c r="P1129" s="18" t="s">
        <v>27</v>
      </c>
      <c r="Q1129" s="18" t="s">
        <v>27</v>
      </c>
      <c r="R1129" s="18" t="s">
        <v>27</v>
      </c>
      <c r="S1129" s="18" t="s">
        <v>27</v>
      </c>
      <c r="T1129" s="18" t="s">
        <v>27</v>
      </c>
      <c r="U1129" s="18"/>
      <c r="V1129" s="18"/>
      <c r="W1129" s="18"/>
      <c r="X1129" s="98"/>
      <c r="Y1129" s="62"/>
      <c r="Z1129" s="18"/>
      <c r="AA1129" s="18"/>
      <c r="AB1129" s="501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U1129" s="53" t="s">
        <v>82</v>
      </c>
      <c r="AV1129" s="209">
        <f>MIN(AV1114:AV1125)</f>
        <v>0.98891875491732895</v>
      </c>
      <c r="AW1129" s="209">
        <f>MIN(AW1114:AW1125)</f>
        <v>0.99331773823306724</v>
      </c>
      <c r="AX1129" s="62"/>
      <c r="AY1129" s="62"/>
    </row>
    <row r="1130" spans="1:51" ht="16" thickBot="1" x14ac:dyDescent="0.25">
      <c r="A1130" s="137"/>
      <c r="B1130" s="137"/>
      <c r="C1130" s="107"/>
      <c r="D1130" s="63"/>
      <c r="E1130" s="338"/>
      <c r="F1130" s="178"/>
      <c r="G1130" s="178" t="s">
        <v>81</v>
      </c>
      <c r="H1130" s="177">
        <v>63.891120000000001</v>
      </c>
      <c r="I1130" s="177">
        <v>36.705460000000002</v>
      </c>
      <c r="J1130" s="97">
        <v>3.4299999999999997E-2</v>
      </c>
      <c r="K1130" s="97" t="s">
        <v>27</v>
      </c>
      <c r="L1130" s="97" t="s">
        <v>27</v>
      </c>
      <c r="M1130" s="97" t="s">
        <v>27</v>
      </c>
      <c r="N1130" s="97" t="s">
        <v>27</v>
      </c>
      <c r="O1130" s="97">
        <v>0.29131200000000002</v>
      </c>
      <c r="P1130" s="97" t="s">
        <v>27</v>
      </c>
      <c r="Q1130" s="97" t="s">
        <v>27</v>
      </c>
      <c r="R1130" s="97" t="s">
        <v>27</v>
      </c>
      <c r="S1130" s="97" t="s">
        <v>27</v>
      </c>
      <c r="T1130" s="97">
        <v>0.65986299999999998</v>
      </c>
      <c r="U1130" s="97"/>
      <c r="V1130" s="97"/>
      <c r="W1130" s="97"/>
      <c r="X1130" s="96"/>
      <c r="Y1130" s="94"/>
      <c r="Z1130" s="19"/>
      <c r="AA1130" s="19"/>
      <c r="AB1130" s="496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63"/>
      <c r="AU1130" s="166" t="s">
        <v>81</v>
      </c>
      <c r="AV1130" s="316">
        <f>MAX(AV1114:AV1125)</f>
        <v>1.000380068563997</v>
      </c>
      <c r="AW1130" s="316">
        <f>MAX(AW1114:AW1125)</f>
        <v>1.000380068563997</v>
      </c>
      <c r="AX1130" s="94"/>
      <c r="AY1130" s="94"/>
    </row>
    <row r="1131" spans="1:51" x14ac:dyDescent="0.2">
      <c r="A1131" s="139"/>
      <c r="B1131" s="139"/>
      <c r="C1131" s="43"/>
      <c r="D1131" s="3"/>
      <c r="E1131" s="339" t="s">
        <v>493</v>
      </c>
      <c r="F1131" s="336" t="s">
        <v>386</v>
      </c>
      <c r="G1131" s="336" t="s">
        <v>511</v>
      </c>
      <c r="H1131" s="364">
        <v>63.244806785714282</v>
      </c>
      <c r="I1131" s="364">
        <v>36.676722500000004</v>
      </c>
      <c r="J1131" s="100">
        <v>8.2222857142857132E-3</v>
      </c>
      <c r="K1131" s="100" t="s">
        <v>27</v>
      </c>
      <c r="L1131" s="100" t="s">
        <v>27</v>
      </c>
      <c r="M1131" s="100" t="s">
        <v>27</v>
      </c>
      <c r="N1131" s="100" t="s">
        <v>27</v>
      </c>
      <c r="O1131" s="100">
        <v>4.2577714285714281E-2</v>
      </c>
      <c r="P1131" s="100" t="s">
        <v>27</v>
      </c>
      <c r="Q1131" s="100" t="s">
        <v>27</v>
      </c>
      <c r="R1131" s="100" t="s">
        <v>27</v>
      </c>
      <c r="S1131" s="100" t="s">
        <v>27</v>
      </c>
      <c r="T1131" s="100">
        <v>2.9267857142857144E-2</v>
      </c>
      <c r="U1131" s="100"/>
      <c r="V1131" s="100"/>
      <c r="W1131" s="100"/>
      <c r="X1131" s="99">
        <v>100.00159714285715</v>
      </c>
      <c r="Y1131" s="62"/>
      <c r="Z1131" s="18"/>
      <c r="AA1131" s="18"/>
      <c r="AB1131" s="501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62"/>
      <c r="AV1131" s="86"/>
      <c r="AX1131" s="53" t="s">
        <v>84</v>
      </c>
      <c r="AY1131" s="62"/>
    </row>
    <row r="1132" spans="1:51" x14ac:dyDescent="0.2">
      <c r="A1132" s="139"/>
      <c r="B1132" s="139"/>
      <c r="C1132" s="43"/>
      <c r="D1132" s="3"/>
      <c r="E1132" s="340"/>
      <c r="F1132" s="3"/>
      <c r="G1132" s="3" t="s">
        <v>83</v>
      </c>
      <c r="H1132" s="78">
        <v>0.64284349741656954</v>
      </c>
      <c r="I1132" s="78">
        <v>0.33896547268312821</v>
      </c>
      <c r="J1132" s="18">
        <v>1.2426154683233274E-2</v>
      </c>
      <c r="K1132" s="18" t="s">
        <v>27</v>
      </c>
      <c r="L1132" s="18" t="s">
        <v>27</v>
      </c>
      <c r="M1132" s="18" t="s">
        <v>27</v>
      </c>
      <c r="N1132" s="18" t="s">
        <v>27</v>
      </c>
      <c r="O1132" s="18">
        <v>8.0050709006440804E-2</v>
      </c>
      <c r="P1132" s="18" t="s">
        <v>27</v>
      </c>
      <c r="Q1132" s="18" t="s">
        <v>27</v>
      </c>
      <c r="R1132" s="18" t="s">
        <v>27</v>
      </c>
      <c r="S1132" s="18" t="s">
        <v>27</v>
      </c>
      <c r="T1132" s="18">
        <v>0.12720909320068985</v>
      </c>
      <c r="U1132" s="18"/>
      <c r="V1132" s="18"/>
      <c r="W1132" s="18"/>
      <c r="X1132" s="98">
        <v>0.87727330211445298</v>
      </c>
      <c r="Y1132" s="62"/>
      <c r="Z1132" s="18"/>
      <c r="AA1132" s="18"/>
      <c r="AB1132" s="501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72" t="s">
        <v>493</v>
      </c>
      <c r="AU1132" s="53" t="s">
        <v>214</v>
      </c>
      <c r="AV1132" s="209">
        <f>AVERAGE(AV1076:AV1091,AV1114:AV1125)</f>
        <v>0.98994397044696303</v>
      </c>
      <c r="AW1132" s="209">
        <f>AVERAGE(AW1076:AW1091,AW1114:AW1125)</f>
        <v>0.99098599398015164</v>
      </c>
      <c r="AX1132" s="317">
        <f>COUNT(AV1076:AV1091,AV1114:AV1125)</f>
        <v>28</v>
      </c>
      <c r="AY1132" s="62"/>
    </row>
    <row r="1133" spans="1:51" x14ac:dyDescent="0.2">
      <c r="A1133" s="139"/>
      <c r="B1133" s="139"/>
      <c r="C1133" s="43"/>
      <c r="D1133" s="3"/>
      <c r="E1133" s="337"/>
      <c r="F1133" s="3"/>
      <c r="G1133" s="3" t="s">
        <v>82</v>
      </c>
      <c r="H1133" s="78">
        <v>61.801400000000001</v>
      </c>
      <c r="I1133" s="78">
        <v>36.068199999999997</v>
      </c>
      <c r="J1133" s="18" t="s">
        <v>27</v>
      </c>
      <c r="K1133" s="18" t="s">
        <v>27</v>
      </c>
      <c r="L1133" s="18" t="s">
        <v>27</v>
      </c>
      <c r="M1133" s="18" t="s">
        <v>27</v>
      </c>
      <c r="N1133" s="18" t="s">
        <v>27</v>
      </c>
      <c r="O1133" s="18" t="s">
        <v>27</v>
      </c>
      <c r="P1133" s="18" t="s">
        <v>27</v>
      </c>
      <c r="Q1133" s="18" t="s">
        <v>27</v>
      </c>
      <c r="R1133" s="18" t="s">
        <v>27</v>
      </c>
      <c r="S1133" s="18" t="s">
        <v>27</v>
      </c>
      <c r="T1133" s="18" t="s">
        <v>27</v>
      </c>
      <c r="U1133" s="18"/>
      <c r="V1133" s="18"/>
      <c r="W1133" s="18"/>
      <c r="X1133" s="98"/>
      <c r="Y1133" s="62"/>
      <c r="Z1133" s="18"/>
      <c r="AA1133" s="18"/>
      <c r="AB1133" s="501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U1133" s="53" t="s">
        <v>195</v>
      </c>
      <c r="AV1133" s="209">
        <f>STDEV(AV1076:AV1091,AV1114:AV1125)</f>
        <v>8.2309898089083788E-3</v>
      </c>
      <c r="AW1133" s="209">
        <f>STDEV(AW1076:AW1091,AW1114:AW1125)</f>
        <v>8.6275952853181771E-3</v>
      </c>
      <c r="AX1133" s="62"/>
      <c r="AY1133" s="62"/>
    </row>
    <row r="1134" spans="1:51" ht="16" thickBot="1" x14ac:dyDescent="0.25">
      <c r="A1134" s="139"/>
      <c r="B1134" s="139"/>
      <c r="C1134" s="43"/>
      <c r="D1134" s="3"/>
      <c r="E1134" s="338"/>
      <c r="F1134" s="178"/>
      <c r="G1134" s="178" t="s">
        <v>81</v>
      </c>
      <c r="H1134" s="177">
        <v>64.022559999999999</v>
      </c>
      <c r="I1134" s="177">
        <v>37.8247</v>
      </c>
      <c r="J1134" s="97">
        <v>3.4299999999999997E-2</v>
      </c>
      <c r="K1134" s="97" t="s">
        <v>27</v>
      </c>
      <c r="L1134" s="97" t="s">
        <v>27</v>
      </c>
      <c r="M1134" s="97" t="s">
        <v>27</v>
      </c>
      <c r="N1134" s="97" t="s">
        <v>27</v>
      </c>
      <c r="O1134" s="97">
        <v>0.29131200000000002</v>
      </c>
      <c r="P1134" s="97" t="s">
        <v>27</v>
      </c>
      <c r="Q1134" s="97" t="s">
        <v>27</v>
      </c>
      <c r="R1134" s="97" t="s">
        <v>27</v>
      </c>
      <c r="S1134" s="97" t="s">
        <v>27</v>
      </c>
      <c r="T1134" s="97">
        <v>0.65986299999999998</v>
      </c>
      <c r="U1134" s="97"/>
      <c r="V1134" s="97"/>
      <c r="W1134" s="97"/>
      <c r="X1134" s="96"/>
      <c r="Y1134" s="62"/>
      <c r="Z1134" s="18"/>
      <c r="AA1134" s="18"/>
      <c r="AB1134" s="501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U1134" s="53" t="s">
        <v>82</v>
      </c>
      <c r="AV1134" s="209">
        <f>MIN(AV1076:AV1091,AV1114:AV1125)</f>
        <v>0.97087156681810161</v>
      </c>
      <c r="AW1134" s="209">
        <f>MIN(AW1076:AW1091,AW1114:AW1125)</f>
        <v>0.97087156681810161</v>
      </c>
      <c r="AX1134" s="62"/>
      <c r="AY1134" s="62"/>
    </row>
    <row r="1135" spans="1:51" s="62" customFormat="1" ht="16" thickBot="1" x14ac:dyDescent="0.25">
      <c r="A1135" s="417"/>
      <c r="B1135" s="417"/>
      <c r="C1135" s="3"/>
      <c r="D1135" s="76"/>
      <c r="E1135" s="132"/>
      <c r="F1135" s="132"/>
      <c r="G1135" s="43"/>
      <c r="H1135" s="78"/>
      <c r="I1135" s="7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61"/>
      <c r="V1135" s="131"/>
      <c r="W1135" s="131"/>
      <c r="X1135" s="18"/>
      <c r="Y1135" s="132"/>
      <c r="Z1135" s="61"/>
      <c r="AA1135" s="61"/>
      <c r="AB1135" s="53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3"/>
      <c r="AU1135" s="166" t="s">
        <v>81</v>
      </c>
      <c r="AV1135" s="316">
        <f>MAX(AV1076:AV1091,AV1114:AV1125)</f>
        <v>1.000380068563997</v>
      </c>
      <c r="AW1135" s="316">
        <f>MAX(AW1076:AW1091,AW1114:AW1125)</f>
        <v>1.000380068563997</v>
      </c>
      <c r="AX1135" s="94"/>
      <c r="AY1135" s="61"/>
    </row>
    <row r="1136" spans="1:51" s="62" customFormat="1" x14ac:dyDescent="0.2">
      <c r="A1136" s="417"/>
      <c r="B1136" s="417"/>
      <c r="C1136" s="3"/>
      <c r="D1136" s="76"/>
      <c r="E1136" s="339" t="s">
        <v>529</v>
      </c>
      <c r="F1136" s="336" t="s">
        <v>386</v>
      </c>
      <c r="G1136" s="336" t="s">
        <v>511</v>
      </c>
      <c r="H1136" s="364">
        <v>63.246099127906959</v>
      </c>
      <c r="I1136" s="364">
        <v>36.838492732558137</v>
      </c>
      <c r="J1136" s="100">
        <v>2.066220348837209E-2</v>
      </c>
      <c r="K1136" s="100">
        <v>5.5176744186046509E-4</v>
      </c>
      <c r="L1136" s="100" t="s">
        <v>27</v>
      </c>
      <c r="M1136" s="100">
        <v>2.2543362831858407E-4</v>
      </c>
      <c r="N1136" s="100">
        <v>4.6498141592920348E-3</v>
      </c>
      <c r="O1136" s="100">
        <v>6.126274418604654E-2</v>
      </c>
      <c r="P1136" s="100">
        <v>8.0720348837209292E-4</v>
      </c>
      <c r="Q1136" s="100">
        <v>1.3556523255813956E-2</v>
      </c>
      <c r="R1136" s="100">
        <v>3.2566194690265486E-3</v>
      </c>
      <c r="S1136" s="100" t="s">
        <v>27</v>
      </c>
      <c r="T1136" s="99">
        <v>2.4207622093023257E-2</v>
      </c>
      <c r="U1136" s="61"/>
      <c r="V1136" s="131"/>
      <c r="W1136" s="131"/>
      <c r="X1136" s="18"/>
      <c r="Y1136" s="132"/>
      <c r="Z1136" s="61"/>
      <c r="AA1136" s="61"/>
      <c r="AB1136" s="53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23"/>
      <c r="AU1136" s="18"/>
      <c r="AV1136" s="44"/>
      <c r="AW1136" s="44"/>
      <c r="AX1136" s="61"/>
      <c r="AY1136" s="61"/>
    </row>
    <row r="1137" spans="1:51" s="62" customFormat="1" x14ac:dyDescent="0.2">
      <c r="A1137" s="417"/>
      <c r="B1137" s="417"/>
      <c r="C1137" s="3"/>
      <c r="D1137" s="76"/>
      <c r="E1137" s="340"/>
      <c r="F1137" s="3"/>
      <c r="G1137" s="3" t="s">
        <v>83</v>
      </c>
      <c r="H1137" s="78">
        <v>0.49872776358625709</v>
      </c>
      <c r="I1137" s="78">
        <v>0.31827432214511742</v>
      </c>
      <c r="J1137" s="18">
        <v>3.6792571304598488E-2</v>
      </c>
      <c r="K1137" s="18">
        <v>5.5614481226074772E-3</v>
      </c>
      <c r="L1137" s="18" t="s">
        <v>27</v>
      </c>
      <c r="M1137" s="18">
        <v>2.3963923401203761E-3</v>
      </c>
      <c r="N1137" s="18">
        <v>1.5213550002822127E-2</v>
      </c>
      <c r="O1137" s="18">
        <v>0.12397119483280525</v>
      </c>
      <c r="P1137" s="18">
        <v>1.0586374503204248E-2</v>
      </c>
      <c r="Q1137" s="18">
        <v>2.9730934371685853E-2</v>
      </c>
      <c r="R1137" s="18">
        <v>2.1588287891701249E-2</v>
      </c>
      <c r="S1137" s="18" t="s">
        <v>27</v>
      </c>
      <c r="T1137" s="98">
        <v>9.8344800953578851E-2</v>
      </c>
      <c r="U1137" s="61"/>
      <c r="V1137" s="131"/>
      <c r="W1137" s="131"/>
      <c r="X1137" s="18"/>
      <c r="Y1137" s="132"/>
      <c r="Z1137" s="61"/>
      <c r="AA1137" s="61"/>
      <c r="AB1137" s="53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23"/>
      <c r="AU1137" s="18"/>
      <c r="AV1137" s="44"/>
      <c r="AW1137" s="44"/>
      <c r="AX1137" s="61"/>
      <c r="AY1137" s="61"/>
    </row>
    <row r="1138" spans="1:51" s="62" customFormat="1" x14ac:dyDescent="0.2">
      <c r="A1138" s="417"/>
      <c r="B1138" s="417"/>
      <c r="C1138" s="3"/>
      <c r="D1138" s="76"/>
      <c r="E1138" s="337"/>
      <c r="F1138" s="3"/>
      <c r="G1138" s="3" t="s">
        <v>82</v>
      </c>
      <c r="H1138" s="78">
        <v>61.801400000000001</v>
      </c>
      <c r="I1138" s="78">
        <v>35.759830000000001</v>
      </c>
      <c r="J1138" s="18" t="s">
        <v>27</v>
      </c>
      <c r="K1138" s="18" t="s">
        <v>27</v>
      </c>
      <c r="L1138" s="18" t="s">
        <v>27</v>
      </c>
      <c r="M1138" s="18" t="s">
        <v>27</v>
      </c>
      <c r="N1138" s="18" t="s">
        <v>27</v>
      </c>
      <c r="O1138" s="18" t="s">
        <v>27</v>
      </c>
      <c r="P1138" s="18" t="s">
        <v>27</v>
      </c>
      <c r="Q1138" s="18" t="s">
        <v>27</v>
      </c>
      <c r="R1138" s="18" t="s">
        <v>27</v>
      </c>
      <c r="S1138" s="18" t="s">
        <v>27</v>
      </c>
      <c r="T1138" s="98" t="s">
        <v>27</v>
      </c>
      <c r="U1138" s="61"/>
      <c r="V1138" s="131"/>
      <c r="W1138" s="131"/>
      <c r="X1138" s="18"/>
      <c r="Y1138" s="132"/>
      <c r="Z1138" s="61"/>
      <c r="AA1138" s="61"/>
      <c r="AB1138" s="53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23"/>
      <c r="AU1138" s="18"/>
      <c r="AV1138" s="44"/>
      <c r="AW1138" s="44"/>
      <c r="AX1138" s="61"/>
      <c r="AY1138" s="61"/>
    </row>
    <row r="1139" spans="1:51" s="62" customFormat="1" ht="16" thickBot="1" x14ac:dyDescent="0.25">
      <c r="A1139" s="417"/>
      <c r="B1139" s="417"/>
      <c r="C1139" s="3"/>
      <c r="D1139" s="76"/>
      <c r="E1139" s="338"/>
      <c r="F1139" s="178"/>
      <c r="G1139" s="178" t="s">
        <v>81</v>
      </c>
      <c r="H1139" s="177">
        <v>64.281599999999997</v>
      </c>
      <c r="I1139" s="177">
        <v>37.8247</v>
      </c>
      <c r="J1139" s="97">
        <v>0.313166</v>
      </c>
      <c r="K1139" s="97">
        <v>6.7920999999999995E-2</v>
      </c>
      <c r="L1139" s="97" t="s">
        <v>27</v>
      </c>
      <c r="M1139" s="97">
        <v>2.5474E-2</v>
      </c>
      <c r="N1139" s="97">
        <v>0.10749599999999999</v>
      </c>
      <c r="O1139" s="97">
        <v>0.90267699999999995</v>
      </c>
      <c r="P1139" s="97">
        <v>0.13883899999999999</v>
      </c>
      <c r="Q1139" s="97">
        <v>0.25070300000000001</v>
      </c>
      <c r="R1139" s="97">
        <v>0.19235099999999999</v>
      </c>
      <c r="S1139" s="97" t="s">
        <v>27</v>
      </c>
      <c r="T1139" s="96">
        <v>0.883108</v>
      </c>
      <c r="U1139" s="61"/>
      <c r="V1139" s="131"/>
      <c r="W1139" s="131"/>
      <c r="X1139" s="18"/>
      <c r="Y1139" s="132"/>
      <c r="Z1139" s="61"/>
      <c r="AA1139" s="61"/>
      <c r="AB1139" s="53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23"/>
      <c r="AU1139" s="18"/>
      <c r="AV1139" s="44"/>
      <c r="AW1139" s="44"/>
      <c r="AX1139" s="61"/>
      <c r="AY1139" s="61"/>
    </row>
    <row r="1140" spans="1:51" s="62" customFormat="1" x14ac:dyDescent="0.2">
      <c r="A1140" s="417"/>
      <c r="B1140" s="417"/>
      <c r="C1140" s="3"/>
      <c r="D1140" s="76"/>
      <c r="E1140" s="132"/>
      <c r="F1140" s="132"/>
      <c r="G1140" s="43"/>
      <c r="H1140" s="78"/>
      <c r="I1140" s="7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61"/>
      <c r="V1140" s="131"/>
      <c r="W1140" s="131"/>
      <c r="X1140" s="18"/>
      <c r="Y1140" s="132"/>
      <c r="Z1140" s="61"/>
      <c r="AA1140" s="61"/>
      <c r="AB1140" s="53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23"/>
      <c r="AU1140" s="18"/>
      <c r="AV1140" s="44"/>
      <c r="AW1140" s="44"/>
      <c r="AX1140" s="61"/>
      <c r="AY1140" s="61"/>
    </row>
    <row r="1141" spans="1:51" x14ac:dyDescent="0.2">
      <c r="Y1141" s="83"/>
      <c r="AB1141" s="501"/>
    </row>
    <row r="1142" spans="1:51" x14ac:dyDescent="0.2">
      <c r="N1142" s="9"/>
      <c r="U1142" s="9"/>
      <c r="V1142" s="9"/>
      <c r="W1142" s="82"/>
      <c r="Y1142" s="83"/>
      <c r="AB1142" s="501"/>
    </row>
    <row r="1143" spans="1:51" x14ac:dyDescent="0.2">
      <c r="A1143" s="396" t="s">
        <v>220</v>
      </c>
      <c r="B1143" s="70"/>
      <c r="C1143" s="70"/>
      <c r="D1143" s="70"/>
      <c r="E1143" s="70"/>
      <c r="F1143" s="70"/>
      <c r="G1143" s="70"/>
      <c r="H1143" s="182"/>
      <c r="I1143" s="182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532"/>
      <c r="AC1143" s="35"/>
      <c r="AD1143" s="69"/>
      <c r="AE1143" s="91"/>
      <c r="AF1143" s="91"/>
      <c r="AG1143" s="91"/>
      <c r="AH1143" s="91"/>
      <c r="AI1143" s="91"/>
      <c r="AJ1143" s="91"/>
      <c r="AK1143" s="91"/>
      <c r="AL1143" s="91"/>
      <c r="AM1143" s="91"/>
      <c r="AN1143" s="91"/>
      <c r="AO1143" s="91"/>
      <c r="AP1143" s="35"/>
      <c r="AQ1143" s="35"/>
      <c r="AR1143" s="35"/>
      <c r="AS1143" s="35"/>
      <c r="AT1143" s="35"/>
      <c r="AU1143" s="35"/>
      <c r="AV1143" s="91"/>
      <c r="AW1143" s="91"/>
      <c r="AX1143" s="35"/>
      <c r="AY1143" s="35"/>
    </row>
    <row r="1144" spans="1:51" x14ac:dyDescent="0.2">
      <c r="A1144" s="152"/>
      <c r="B1144" s="87"/>
      <c r="C1144" s="87"/>
      <c r="D1144" s="87"/>
      <c r="E1144" s="87"/>
      <c r="F1144" s="87"/>
      <c r="G1144" s="87"/>
      <c r="H1144" s="101"/>
      <c r="I1144" s="101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513"/>
      <c r="AC1144" s="62"/>
      <c r="AD1144" s="74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62"/>
      <c r="AQ1144" s="62"/>
      <c r="AR1144" s="62"/>
      <c r="AS1144" s="62"/>
      <c r="AT1144" s="62"/>
      <c r="AU1144" s="62"/>
      <c r="AV1144" s="86"/>
      <c r="AW1144" s="86"/>
      <c r="AX1144" s="62"/>
      <c r="AY1144" s="62"/>
    </row>
    <row r="1145" spans="1:51" s="36" customFormat="1" x14ac:dyDescent="0.2">
      <c r="A1145" s="126" t="s">
        <v>180</v>
      </c>
      <c r="B1145" s="59" t="s">
        <v>604</v>
      </c>
      <c r="C1145" s="126" t="s">
        <v>216</v>
      </c>
      <c r="D1145" s="126" t="s">
        <v>494</v>
      </c>
      <c r="E1145" s="126" t="s">
        <v>61</v>
      </c>
      <c r="F1145" s="126" t="s">
        <v>34</v>
      </c>
      <c r="G1145" s="126">
        <v>64</v>
      </c>
      <c r="H1145" s="365">
        <v>53.204700000000003</v>
      </c>
      <c r="I1145" s="365">
        <v>36.119</v>
      </c>
      <c r="J1145" s="125" t="s">
        <v>27</v>
      </c>
      <c r="K1145" s="125" t="s">
        <v>27</v>
      </c>
      <c r="L1145" s="125"/>
      <c r="M1145" s="125"/>
      <c r="N1145" s="126"/>
      <c r="O1145" s="125">
        <v>8.3318600000000007</v>
      </c>
      <c r="P1145" s="125" t="s">
        <v>27</v>
      </c>
      <c r="Q1145" s="125">
        <v>0.27589200000000003</v>
      </c>
      <c r="R1145" s="125"/>
      <c r="S1145" s="125" t="s">
        <v>27</v>
      </c>
      <c r="T1145" s="125">
        <v>0.106541</v>
      </c>
      <c r="U1145" s="123"/>
      <c r="V1145" s="123"/>
      <c r="W1145" s="123"/>
      <c r="X1145" s="125">
        <v>98.037993</v>
      </c>
      <c r="Y1145" s="47"/>
      <c r="Z1145" s="124" t="s">
        <v>85</v>
      </c>
      <c r="AA1145" s="123"/>
      <c r="AB1145" s="508"/>
      <c r="AC1145" s="20">
        <v>42.75549197883695</v>
      </c>
      <c r="AD1145" s="20">
        <v>50.560568793626103</v>
      </c>
      <c r="AE1145" s="20" t="s">
        <v>27</v>
      </c>
      <c r="AF1145" s="20" t="s">
        <v>27</v>
      </c>
      <c r="AG1145" s="20" t="s">
        <v>27</v>
      </c>
      <c r="AH1145" s="20" t="s">
        <v>27</v>
      </c>
      <c r="AI1145" s="20" t="s">
        <v>27</v>
      </c>
      <c r="AJ1145" s="20">
        <v>6.3705789239036816</v>
      </c>
      <c r="AK1145" s="20" t="s">
        <v>27</v>
      </c>
      <c r="AL1145" s="20">
        <v>0.2381192696612158</v>
      </c>
      <c r="AM1145" s="20" t="s">
        <v>27</v>
      </c>
      <c r="AN1145" s="20" t="s">
        <v>27</v>
      </c>
      <c r="AO1145" s="20">
        <v>7.5241033972037755E-2</v>
      </c>
      <c r="AP1145" s="20" t="s">
        <v>27</v>
      </c>
      <c r="AQ1145" s="20" t="s">
        <v>27</v>
      </c>
      <c r="AR1145" s="20">
        <v>99.999999999999986</v>
      </c>
      <c r="AS1145" s="20"/>
      <c r="AT1145" s="20" t="s">
        <v>131</v>
      </c>
      <c r="AU1145" s="95" t="str">
        <f t="shared" ref="AU1145:AU1154" si="117">Z1145</f>
        <v>po</v>
      </c>
      <c r="AV1145" s="56">
        <f t="shared" ref="AV1145:AV1154" si="118">AC1145/AD1145</f>
        <v>0.84562917306869589</v>
      </c>
      <c r="AW1145" s="195">
        <f t="shared" ref="AW1145:AW1154" si="119">SUM(AC1145,AJ1145,AK1145,AL1145,AO1145,AG1145)/AD1145</f>
        <v>0.97782585097433572</v>
      </c>
      <c r="AX1145" s="20"/>
      <c r="AY1145" s="20"/>
    </row>
    <row r="1146" spans="1:51" s="36" customFormat="1" x14ac:dyDescent="0.2">
      <c r="A1146" s="120" t="s">
        <v>180</v>
      </c>
      <c r="B1146" s="43" t="s">
        <v>604</v>
      </c>
      <c r="C1146" s="120" t="s">
        <v>216</v>
      </c>
      <c r="D1146" s="120" t="s">
        <v>494</v>
      </c>
      <c r="E1146" s="120" t="s">
        <v>61</v>
      </c>
      <c r="F1146" s="120" t="s">
        <v>43</v>
      </c>
      <c r="G1146" s="120">
        <v>61</v>
      </c>
      <c r="H1146" s="366">
        <v>54.594999999999999</v>
      </c>
      <c r="I1146" s="366">
        <v>37.962699999999998</v>
      </c>
      <c r="J1146" s="119" t="s">
        <v>27</v>
      </c>
      <c r="K1146" s="119" t="s">
        <v>27</v>
      </c>
      <c r="L1146" s="119"/>
      <c r="M1146" s="119"/>
      <c r="N1146" s="120"/>
      <c r="O1146" s="119">
        <v>6.8838999999999997</v>
      </c>
      <c r="P1146" s="119" t="s">
        <v>27</v>
      </c>
      <c r="Q1146" s="119" t="s">
        <v>27</v>
      </c>
      <c r="R1146" s="119"/>
      <c r="S1146" s="119" t="s">
        <v>27</v>
      </c>
      <c r="T1146" s="119" t="s">
        <v>27</v>
      </c>
      <c r="U1146" s="116"/>
      <c r="V1146" s="116"/>
      <c r="W1146" s="116"/>
      <c r="X1146" s="119">
        <v>99.441599999999994</v>
      </c>
      <c r="Y1146" s="21"/>
      <c r="Z1146" s="118" t="s">
        <v>85</v>
      </c>
      <c r="AA1146" s="116"/>
      <c r="AB1146" s="501"/>
      <c r="AC1146" s="18">
        <v>42.895729689320156</v>
      </c>
      <c r="AD1146" s="18">
        <v>51.958021619002579</v>
      </c>
      <c r="AE1146" s="18" t="s">
        <v>27</v>
      </c>
      <c r="AF1146" s="18" t="s">
        <v>27</v>
      </c>
      <c r="AG1146" s="18" t="s">
        <v>27</v>
      </c>
      <c r="AH1146" s="18" t="s">
        <v>27</v>
      </c>
      <c r="AI1146" s="18" t="s">
        <v>27</v>
      </c>
      <c r="AJ1146" s="18">
        <v>5.146248691677263</v>
      </c>
      <c r="AK1146" s="18" t="s">
        <v>27</v>
      </c>
      <c r="AL1146" s="18" t="s">
        <v>27</v>
      </c>
      <c r="AM1146" s="18" t="s">
        <v>27</v>
      </c>
      <c r="AN1146" s="18" t="s">
        <v>27</v>
      </c>
      <c r="AO1146" s="18" t="s">
        <v>27</v>
      </c>
      <c r="AP1146" s="18" t="s">
        <v>27</v>
      </c>
      <c r="AQ1146" s="18" t="s">
        <v>27</v>
      </c>
      <c r="AR1146" s="18">
        <v>99.999999999999986</v>
      </c>
      <c r="AS1146" s="18"/>
      <c r="AT1146" s="18" t="s">
        <v>131</v>
      </c>
      <c r="AU1146" s="62" t="str">
        <f t="shared" si="117"/>
        <v>po</v>
      </c>
      <c r="AV1146" s="44">
        <f t="shared" si="118"/>
        <v>0.82558435353573822</v>
      </c>
      <c r="AW1146" s="86">
        <f t="shared" si="119"/>
        <v>0.92463063226847442</v>
      </c>
      <c r="AX1146" s="18"/>
      <c r="AY1146" s="18"/>
    </row>
    <row r="1147" spans="1:51" s="36" customFormat="1" x14ac:dyDescent="0.2">
      <c r="A1147" s="120" t="s">
        <v>180</v>
      </c>
      <c r="B1147" s="43" t="s">
        <v>604</v>
      </c>
      <c r="C1147" s="120" t="s">
        <v>216</v>
      </c>
      <c r="D1147" s="120" t="s">
        <v>494</v>
      </c>
      <c r="E1147" s="120" t="s">
        <v>61</v>
      </c>
      <c r="F1147" s="120" t="s">
        <v>34</v>
      </c>
      <c r="G1147" s="120">
        <v>63</v>
      </c>
      <c r="H1147" s="366">
        <v>58.053100000000001</v>
      </c>
      <c r="I1147" s="366">
        <v>37.485300000000002</v>
      </c>
      <c r="J1147" s="119">
        <v>5.722E-2</v>
      </c>
      <c r="K1147" s="119" t="s">
        <v>27</v>
      </c>
      <c r="L1147" s="119"/>
      <c r="M1147" s="119"/>
      <c r="N1147" s="120"/>
      <c r="O1147" s="119">
        <v>5.5313600000000003</v>
      </c>
      <c r="P1147" s="119" t="s">
        <v>27</v>
      </c>
      <c r="Q1147" s="119">
        <v>9.6022999999999997E-2</v>
      </c>
      <c r="R1147" s="119"/>
      <c r="S1147" s="119" t="s">
        <v>27</v>
      </c>
      <c r="T1147" s="119" t="s">
        <v>27</v>
      </c>
      <c r="U1147" s="116"/>
      <c r="V1147" s="116"/>
      <c r="W1147" s="116"/>
      <c r="X1147" s="119">
        <v>101.22300300000001</v>
      </c>
      <c r="Y1147" s="21"/>
      <c r="Z1147" s="118" t="s">
        <v>85</v>
      </c>
      <c r="AA1147" s="116"/>
      <c r="AB1147" s="501"/>
      <c r="AC1147" s="18">
        <v>45.061699869611864</v>
      </c>
      <c r="AD1147" s="18">
        <v>50.684768776547806</v>
      </c>
      <c r="AE1147" s="18">
        <v>8.8319243263954197E-2</v>
      </c>
      <c r="AF1147" s="18" t="s">
        <v>27</v>
      </c>
      <c r="AG1147" s="18" t="s">
        <v>27</v>
      </c>
      <c r="AH1147" s="18" t="s">
        <v>27</v>
      </c>
      <c r="AI1147" s="18" t="s">
        <v>27</v>
      </c>
      <c r="AJ1147" s="18">
        <v>4.0851603385056876</v>
      </c>
      <c r="AK1147" s="18" t="s">
        <v>27</v>
      </c>
      <c r="AL1147" s="18">
        <v>8.0051772070679011E-2</v>
      </c>
      <c r="AM1147" s="18" t="s">
        <v>27</v>
      </c>
      <c r="AN1147" s="18" t="s">
        <v>27</v>
      </c>
      <c r="AO1147" s="18" t="s">
        <v>27</v>
      </c>
      <c r="AP1147" s="18" t="s">
        <v>27</v>
      </c>
      <c r="AQ1147" s="18" t="s">
        <v>27</v>
      </c>
      <c r="AR1147" s="18">
        <v>99.999999999999986</v>
      </c>
      <c r="AS1147" s="18"/>
      <c r="AT1147" s="18" t="s">
        <v>131</v>
      </c>
      <c r="AU1147" s="62" t="str">
        <f t="shared" si="117"/>
        <v>po</v>
      </c>
      <c r="AV1147" s="44">
        <f t="shared" si="118"/>
        <v>0.88905801402140805</v>
      </c>
      <c r="AW1147" s="86">
        <f t="shared" si="119"/>
        <v>0.97123678707528938</v>
      </c>
      <c r="AX1147" s="18"/>
      <c r="AY1147" s="18"/>
    </row>
    <row r="1148" spans="1:51" s="36" customFormat="1" x14ac:dyDescent="0.2">
      <c r="A1148" s="120" t="s">
        <v>180</v>
      </c>
      <c r="B1148" s="43" t="s">
        <v>604</v>
      </c>
      <c r="C1148" s="120" t="s">
        <v>216</v>
      </c>
      <c r="D1148" s="120" t="s">
        <v>494</v>
      </c>
      <c r="E1148" s="120" t="s">
        <v>42</v>
      </c>
      <c r="F1148" s="120" t="s">
        <v>31</v>
      </c>
      <c r="G1148" s="120">
        <v>13</v>
      </c>
      <c r="H1148" s="366">
        <v>55.196300000000001</v>
      </c>
      <c r="I1148" s="366">
        <v>40.018000000000001</v>
      </c>
      <c r="J1148" s="119" t="s">
        <v>27</v>
      </c>
      <c r="K1148" s="119" t="s">
        <v>27</v>
      </c>
      <c r="L1148" s="119"/>
      <c r="M1148" s="119"/>
      <c r="N1148" s="120"/>
      <c r="O1148" s="119">
        <v>3.1078999999999999</v>
      </c>
      <c r="P1148" s="119" t="s">
        <v>27</v>
      </c>
      <c r="Q1148" s="119" t="s">
        <v>27</v>
      </c>
      <c r="R1148" s="119"/>
      <c r="S1148" s="119" t="s">
        <v>27</v>
      </c>
      <c r="T1148" s="119" t="s">
        <v>27</v>
      </c>
      <c r="U1148" s="116"/>
      <c r="V1148" s="116"/>
      <c r="W1148" s="116"/>
      <c r="X1148" s="119">
        <v>98.322200000000009</v>
      </c>
      <c r="Y1148" s="21"/>
      <c r="Z1148" s="118" t="s">
        <v>85</v>
      </c>
      <c r="AA1148" s="116"/>
      <c r="AB1148" s="501"/>
      <c r="AC1148" s="18">
        <v>43.168478488401959</v>
      </c>
      <c r="AD1148" s="18">
        <v>54.518823968506638</v>
      </c>
      <c r="AE1148" s="18" t="s">
        <v>27</v>
      </c>
      <c r="AF1148" s="18" t="s">
        <v>27</v>
      </c>
      <c r="AG1148" s="18" t="s">
        <v>27</v>
      </c>
      <c r="AH1148" s="18" t="s">
        <v>27</v>
      </c>
      <c r="AI1148" s="18" t="s">
        <v>27</v>
      </c>
      <c r="AJ1148" s="18">
        <v>2.3126975430913981</v>
      </c>
      <c r="AK1148" s="18" t="s">
        <v>27</v>
      </c>
      <c r="AL1148" s="18" t="s">
        <v>27</v>
      </c>
      <c r="AM1148" s="18" t="s">
        <v>27</v>
      </c>
      <c r="AN1148" s="18" t="s">
        <v>27</v>
      </c>
      <c r="AO1148" s="18" t="s">
        <v>27</v>
      </c>
      <c r="AP1148" s="18" t="s">
        <v>27</v>
      </c>
      <c r="AQ1148" s="18" t="s">
        <v>27</v>
      </c>
      <c r="AR1148" s="18">
        <v>100</v>
      </c>
      <c r="AS1148" s="18"/>
      <c r="AT1148" s="18" t="s">
        <v>131</v>
      </c>
      <c r="AU1148" s="62" t="str">
        <f t="shared" si="117"/>
        <v>po</v>
      </c>
      <c r="AV1148" s="44">
        <f t="shared" si="118"/>
        <v>0.79180868819435057</v>
      </c>
      <c r="AW1148" s="86">
        <f t="shared" si="119"/>
        <v>0.83422885383158718</v>
      </c>
      <c r="AX1148" s="18"/>
      <c r="AY1148" s="18"/>
    </row>
    <row r="1149" spans="1:51" s="36" customFormat="1" x14ac:dyDescent="0.2">
      <c r="A1149" s="120" t="s">
        <v>180</v>
      </c>
      <c r="B1149" s="43" t="s">
        <v>604</v>
      </c>
      <c r="C1149" s="120" t="s">
        <v>216</v>
      </c>
      <c r="D1149" s="120" t="s">
        <v>494</v>
      </c>
      <c r="E1149" s="120" t="s">
        <v>32</v>
      </c>
      <c r="F1149" s="120" t="s">
        <v>31</v>
      </c>
      <c r="G1149" s="120">
        <v>34</v>
      </c>
      <c r="H1149" s="366">
        <v>61.933599999999998</v>
      </c>
      <c r="I1149" s="366">
        <v>34.673200000000001</v>
      </c>
      <c r="J1149" s="119" t="s">
        <v>27</v>
      </c>
      <c r="K1149" s="119" t="s">
        <v>27</v>
      </c>
      <c r="L1149" s="119"/>
      <c r="M1149" s="119"/>
      <c r="N1149" s="120"/>
      <c r="O1149" s="119">
        <v>2.8580999999999999</v>
      </c>
      <c r="P1149" s="119" t="s">
        <v>27</v>
      </c>
      <c r="Q1149" s="119">
        <v>8.7642999999999999E-2</v>
      </c>
      <c r="R1149" s="119"/>
      <c r="S1149" s="119" t="s">
        <v>27</v>
      </c>
      <c r="T1149" s="119">
        <v>9.3948000000000004E-2</v>
      </c>
      <c r="U1149" s="116"/>
      <c r="V1149" s="116"/>
      <c r="W1149" s="116"/>
      <c r="X1149" s="119">
        <v>99.646490999999983</v>
      </c>
      <c r="Y1149" s="21"/>
      <c r="Z1149" s="118" t="s">
        <v>85</v>
      </c>
      <c r="AA1149" s="116"/>
      <c r="AB1149" s="501"/>
      <c r="AC1149" s="18">
        <v>49.456481226381804</v>
      </c>
      <c r="AD1149" s="18">
        <v>48.230874577822085</v>
      </c>
      <c r="AE1149" s="18" t="s">
        <v>27</v>
      </c>
      <c r="AF1149" s="18" t="s">
        <v>27</v>
      </c>
      <c r="AG1149" s="18" t="s">
        <v>27</v>
      </c>
      <c r="AH1149" s="18" t="s">
        <v>27</v>
      </c>
      <c r="AI1149" s="18" t="s">
        <v>27</v>
      </c>
      <c r="AJ1149" s="18">
        <v>2.1715475114876583</v>
      </c>
      <c r="AK1149" s="18" t="s">
        <v>27</v>
      </c>
      <c r="AL1149" s="18">
        <v>7.5167074624700778E-2</v>
      </c>
      <c r="AM1149" s="18" t="s">
        <v>27</v>
      </c>
      <c r="AN1149" s="18" t="s">
        <v>27</v>
      </c>
      <c r="AO1149" s="18">
        <v>6.5929609683760534E-2</v>
      </c>
      <c r="AP1149" s="18" t="s">
        <v>27</v>
      </c>
      <c r="AQ1149" s="18" t="s">
        <v>27</v>
      </c>
      <c r="AR1149" s="18">
        <v>100.00000000000001</v>
      </c>
      <c r="AS1149" s="18"/>
      <c r="AT1149" s="18" t="s">
        <v>131</v>
      </c>
      <c r="AU1149" s="62" t="str">
        <f t="shared" si="117"/>
        <v>po</v>
      </c>
      <c r="AV1149" s="44">
        <f t="shared" si="118"/>
        <v>1.0254112466192618</v>
      </c>
      <c r="AW1149" s="86">
        <f t="shared" si="119"/>
        <v>1.0733607025650502</v>
      </c>
      <c r="AX1149" s="18"/>
      <c r="AY1149" s="18"/>
    </row>
    <row r="1150" spans="1:51" s="36" customFormat="1" x14ac:dyDescent="0.2">
      <c r="A1150" s="120" t="s">
        <v>180</v>
      </c>
      <c r="B1150" s="43" t="s">
        <v>604</v>
      </c>
      <c r="C1150" s="120" t="s">
        <v>216</v>
      </c>
      <c r="D1150" s="120" t="s">
        <v>494</v>
      </c>
      <c r="E1150" s="120" t="s">
        <v>42</v>
      </c>
      <c r="F1150" s="120" t="s">
        <v>38</v>
      </c>
      <c r="G1150" s="120">
        <v>25</v>
      </c>
      <c r="H1150" s="366">
        <v>58.723300000000002</v>
      </c>
      <c r="I1150" s="366">
        <v>40.402000000000001</v>
      </c>
      <c r="J1150" s="119" t="s">
        <v>27</v>
      </c>
      <c r="K1150" s="119" t="s">
        <v>27</v>
      </c>
      <c r="L1150" s="119"/>
      <c r="M1150" s="119"/>
      <c r="N1150" s="120"/>
      <c r="O1150" s="119">
        <v>1.94272</v>
      </c>
      <c r="P1150" s="119" t="s">
        <v>27</v>
      </c>
      <c r="Q1150" s="119" t="s">
        <v>27</v>
      </c>
      <c r="R1150" s="119"/>
      <c r="S1150" s="119" t="s">
        <v>27</v>
      </c>
      <c r="T1150" s="119" t="s">
        <v>27</v>
      </c>
      <c r="U1150" s="116"/>
      <c r="V1150" s="116"/>
      <c r="W1150" s="116"/>
      <c r="X1150" s="119">
        <v>101.06802</v>
      </c>
      <c r="Y1150" s="21"/>
      <c r="Z1150" s="118" t="s">
        <v>85</v>
      </c>
      <c r="AA1150" s="116"/>
      <c r="AB1150" s="501"/>
      <c r="AC1150" s="18">
        <v>44.844137004831154</v>
      </c>
      <c r="AD1150" s="18">
        <v>53.744299377942738</v>
      </c>
      <c r="AE1150" s="18" t="s">
        <v>27</v>
      </c>
      <c r="AF1150" s="18" t="s">
        <v>27</v>
      </c>
      <c r="AG1150" s="18" t="s">
        <v>27</v>
      </c>
      <c r="AH1150" s="18" t="s">
        <v>27</v>
      </c>
      <c r="AI1150" s="18" t="s">
        <v>27</v>
      </c>
      <c r="AJ1150" s="18">
        <v>1.4115636172261115</v>
      </c>
      <c r="AK1150" s="18" t="s">
        <v>27</v>
      </c>
      <c r="AL1150" s="18" t="s">
        <v>27</v>
      </c>
      <c r="AM1150" s="18" t="s">
        <v>27</v>
      </c>
      <c r="AN1150" s="18" t="s">
        <v>27</v>
      </c>
      <c r="AO1150" s="18" t="s">
        <v>27</v>
      </c>
      <c r="AP1150" s="18" t="s">
        <v>27</v>
      </c>
      <c r="AQ1150" s="18" t="s">
        <v>27</v>
      </c>
      <c r="AR1150" s="18">
        <v>100</v>
      </c>
      <c r="AS1150" s="18"/>
      <c r="AT1150" s="18" t="s">
        <v>131</v>
      </c>
      <c r="AU1150" s="62" t="str">
        <f t="shared" si="117"/>
        <v>po</v>
      </c>
      <c r="AV1150" s="44">
        <f t="shared" si="118"/>
        <v>0.83439802032726262</v>
      </c>
      <c r="AW1150" s="86">
        <f t="shared" si="119"/>
        <v>0.86066245457543589</v>
      </c>
      <c r="AX1150" s="18"/>
      <c r="AY1150" s="18"/>
    </row>
    <row r="1151" spans="1:51" s="36" customFormat="1" x14ac:dyDescent="0.2">
      <c r="A1151" s="120" t="s">
        <v>180</v>
      </c>
      <c r="B1151" s="43" t="s">
        <v>604</v>
      </c>
      <c r="C1151" s="120" t="s">
        <v>216</v>
      </c>
      <c r="D1151" s="120" t="s">
        <v>494</v>
      </c>
      <c r="E1151" s="120" t="s">
        <v>42</v>
      </c>
      <c r="F1151" s="120" t="s">
        <v>38</v>
      </c>
      <c r="G1151" s="120">
        <v>24</v>
      </c>
      <c r="H1151" s="366">
        <v>58.189</v>
      </c>
      <c r="I1151" s="366">
        <v>40.540100000000002</v>
      </c>
      <c r="J1151" s="119" t="s">
        <v>27</v>
      </c>
      <c r="K1151" s="119" t="s">
        <v>27</v>
      </c>
      <c r="L1151" s="119"/>
      <c r="M1151" s="119"/>
      <c r="N1151" s="120"/>
      <c r="O1151" s="119">
        <v>1.9164600000000001</v>
      </c>
      <c r="P1151" s="119" t="s">
        <v>27</v>
      </c>
      <c r="Q1151" s="119">
        <v>7.8645000000000007E-2</v>
      </c>
      <c r="R1151" s="119"/>
      <c r="S1151" s="119" t="s">
        <v>27</v>
      </c>
      <c r="T1151" s="119" t="s">
        <v>27</v>
      </c>
      <c r="U1151" s="116"/>
      <c r="V1151" s="116"/>
      <c r="W1151" s="116"/>
      <c r="X1151" s="119">
        <v>100.724205</v>
      </c>
      <c r="Y1151" s="21"/>
      <c r="Z1151" s="118" t="s">
        <v>85</v>
      </c>
      <c r="AA1151" s="116"/>
      <c r="AB1151" s="501"/>
      <c r="AC1151" s="18">
        <v>44.515752387225824</v>
      </c>
      <c r="AD1151" s="18">
        <v>54.024650214500703</v>
      </c>
      <c r="AE1151" s="18" t="s">
        <v>27</v>
      </c>
      <c r="AF1151" s="18" t="s">
        <v>27</v>
      </c>
      <c r="AG1151" s="18" t="s">
        <v>27</v>
      </c>
      <c r="AH1151" s="18" t="s">
        <v>27</v>
      </c>
      <c r="AI1151" s="18" t="s">
        <v>27</v>
      </c>
      <c r="AJ1151" s="18">
        <v>1.3949788099564979</v>
      </c>
      <c r="AK1151" s="18" t="s">
        <v>27</v>
      </c>
      <c r="AL1151" s="18">
        <v>6.4618588316970191E-2</v>
      </c>
      <c r="AM1151" s="18" t="s">
        <v>27</v>
      </c>
      <c r="AN1151" s="18" t="s">
        <v>27</v>
      </c>
      <c r="AO1151" s="18" t="s">
        <v>27</v>
      </c>
      <c r="AP1151" s="18" t="s">
        <v>27</v>
      </c>
      <c r="AQ1151" s="18" t="s">
        <v>27</v>
      </c>
      <c r="AR1151" s="18">
        <v>100</v>
      </c>
      <c r="AS1151" s="18"/>
      <c r="AT1151" s="18" t="s">
        <v>131</v>
      </c>
      <c r="AU1151" s="62" t="str">
        <f t="shared" si="117"/>
        <v>po</v>
      </c>
      <c r="AV1151" s="44">
        <f t="shared" si="118"/>
        <v>0.82398964566136879</v>
      </c>
      <c r="AW1151" s="86">
        <f t="shared" si="119"/>
        <v>0.85100689412995201</v>
      </c>
      <c r="AX1151" s="18"/>
      <c r="AY1151" s="18"/>
    </row>
    <row r="1152" spans="1:51" s="36" customFormat="1" x14ac:dyDescent="0.2">
      <c r="A1152" s="120" t="s">
        <v>180</v>
      </c>
      <c r="B1152" s="43" t="s">
        <v>604</v>
      </c>
      <c r="C1152" s="120" t="s">
        <v>216</v>
      </c>
      <c r="D1152" s="120" t="s">
        <v>494</v>
      </c>
      <c r="E1152" s="120" t="s">
        <v>42</v>
      </c>
      <c r="F1152" s="120" t="s">
        <v>31</v>
      </c>
      <c r="G1152" s="120">
        <v>15</v>
      </c>
      <c r="H1152" s="366">
        <v>57.680500000000002</v>
      </c>
      <c r="I1152" s="366">
        <v>39.976799999999997</v>
      </c>
      <c r="J1152" s="119" t="s">
        <v>27</v>
      </c>
      <c r="K1152" s="119" t="s">
        <v>27</v>
      </c>
      <c r="L1152" s="119"/>
      <c r="M1152" s="119"/>
      <c r="N1152" s="120"/>
      <c r="O1152" s="119">
        <v>1.83467</v>
      </c>
      <c r="P1152" s="119" t="s">
        <v>27</v>
      </c>
      <c r="Q1152" s="119" t="s">
        <v>27</v>
      </c>
      <c r="R1152" s="119"/>
      <c r="S1152" s="119" t="s">
        <v>27</v>
      </c>
      <c r="T1152" s="119" t="s">
        <v>27</v>
      </c>
      <c r="U1152" s="116"/>
      <c r="V1152" s="116"/>
      <c r="W1152" s="116"/>
      <c r="X1152" s="119">
        <v>99.491969999999995</v>
      </c>
      <c r="Y1152" s="21"/>
      <c r="Z1152" s="118" t="s">
        <v>85</v>
      </c>
      <c r="AA1152" s="116"/>
      <c r="AB1152" s="501"/>
      <c r="AC1152" s="18">
        <v>44.691565982702045</v>
      </c>
      <c r="AD1152" s="18">
        <v>53.955895807869304</v>
      </c>
      <c r="AE1152" s="18" t="s">
        <v>27</v>
      </c>
      <c r="AF1152" s="18" t="s">
        <v>27</v>
      </c>
      <c r="AG1152" s="18" t="s">
        <v>27</v>
      </c>
      <c r="AH1152" s="18" t="s">
        <v>27</v>
      </c>
      <c r="AI1152" s="18" t="s">
        <v>27</v>
      </c>
      <c r="AJ1152" s="18">
        <v>1.3525382094286496</v>
      </c>
      <c r="AK1152" s="18" t="s">
        <v>27</v>
      </c>
      <c r="AL1152" s="18" t="s">
        <v>27</v>
      </c>
      <c r="AM1152" s="18" t="s">
        <v>27</v>
      </c>
      <c r="AN1152" s="18" t="s">
        <v>27</v>
      </c>
      <c r="AO1152" s="18" t="s">
        <v>27</v>
      </c>
      <c r="AP1152" s="18" t="s">
        <v>27</v>
      </c>
      <c r="AQ1152" s="18" t="s">
        <v>27</v>
      </c>
      <c r="AR1152" s="18">
        <v>100</v>
      </c>
      <c r="AS1152" s="18"/>
      <c r="AT1152" s="18" t="s">
        <v>131</v>
      </c>
      <c r="AU1152" s="62" t="str">
        <f t="shared" si="117"/>
        <v>po</v>
      </c>
      <c r="AV1152" s="44">
        <f t="shared" si="118"/>
        <v>0.82829810002309179</v>
      </c>
      <c r="AW1152" s="86">
        <f t="shared" si="119"/>
        <v>0.85336557762081122</v>
      </c>
      <c r="AX1152" s="18"/>
      <c r="AY1152" s="18"/>
    </row>
    <row r="1153" spans="1:51" s="36" customFormat="1" x14ac:dyDescent="0.2">
      <c r="A1153" s="120" t="s">
        <v>180</v>
      </c>
      <c r="B1153" s="43" t="s">
        <v>604</v>
      </c>
      <c r="C1153" s="120" t="s">
        <v>216</v>
      </c>
      <c r="D1153" s="120" t="s">
        <v>494</v>
      </c>
      <c r="E1153" s="120" t="s">
        <v>42</v>
      </c>
      <c r="F1153" s="120" t="s">
        <v>43</v>
      </c>
      <c r="G1153" s="120">
        <v>11</v>
      </c>
      <c r="H1153" s="366">
        <v>57.255099999999999</v>
      </c>
      <c r="I1153" s="366">
        <v>40.319400000000002</v>
      </c>
      <c r="J1153" s="119" t="s">
        <v>27</v>
      </c>
      <c r="K1153" s="119" t="s">
        <v>27</v>
      </c>
      <c r="L1153" s="119"/>
      <c r="M1153" s="119"/>
      <c r="N1153" s="120"/>
      <c r="O1153" s="119">
        <v>1.6859999999999999</v>
      </c>
      <c r="P1153" s="119" t="s">
        <v>27</v>
      </c>
      <c r="Q1153" s="119" t="s">
        <v>27</v>
      </c>
      <c r="R1153" s="119"/>
      <c r="S1153" s="119" t="s">
        <v>27</v>
      </c>
      <c r="T1153" s="119" t="s">
        <v>27</v>
      </c>
      <c r="U1153" s="116"/>
      <c r="V1153" s="116"/>
      <c r="W1153" s="116"/>
      <c r="X1153" s="119">
        <v>99.260500000000008</v>
      </c>
      <c r="Y1153" s="21"/>
      <c r="Z1153" s="118" t="s">
        <v>85</v>
      </c>
      <c r="AA1153" s="116"/>
      <c r="AB1153" s="501"/>
      <c r="AC1153" s="18">
        <v>44.351673800269737</v>
      </c>
      <c r="AD1153" s="18">
        <v>54.405677315082812</v>
      </c>
      <c r="AE1153" s="18" t="s">
        <v>27</v>
      </c>
      <c r="AF1153" s="18" t="s">
        <v>27</v>
      </c>
      <c r="AG1153" s="18" t="s">
        <v>27</v>
      </c>
      <c r="AH1153" s="18" t="s">
        <v>27</v>
      </c>
      <c r="AI1153" s="18" t="s">
        <v>27</v>
      </c>
      <c r="AJ1153" s="18">
        <v>1.2426488846474402</v>
      </c>
      <c r="AK1153" s="18" t="s">
        <v>27</v>
      </c>
      <c r="AL1153" s="18" t="s">
        <v>27</v>
      </c>
      <c r="AM1153" s="18" t="s">
        <v>27</v>
      </c>
      <c r="AN1153" s="18" t="s">
        <v>27</v>
      </c>
      <c r="AO1153" s="18" t="s">
        <v>27</v>
      </c>
      <c r="AP1153" s="18" t="s">
        <v>27</v>
      </c>
      <c r="AQ1153" s="18" t="s">
        <v>27</v>
      </c>
      <c r="AR1153" s="18">
        <v>99.999999999999986</v>
      </c>
      <c r="AS1153" s="18"/>
      <c r="AT1153" s="18" t="s">
        <v>131</v>
      </c>
      <c r="AU1153" s="62" t="str">
        <f t="shared" si="117"/>
        <v>po</v>
      </c>
      <c r="AV1153" s="44">
        <f t="shared" si="118"/>
        <v>0.8152030447744133</v>
      </c>
      <c r="AW1153" s="86">
        <f t="shared" si="119"/>
        <v>0.83804347147199509</v>
      </c>
      <c r="AX1153" s="18"/>
      <c r="AY1153" s="21" t="s">
        <v>509</v>
      </c>
    </row>
    <row r="1154" spans="1:51" s="36" customFormat="1" x14ac:dyDescent="0.2">
      <c r="A1154" s="120" t="s">
        <v>180</v>
      </c>
      <c r="B1154" s="43" t="s">
        <v>604</v>
      </c>
      <c r="C1154" s="120" t="s">
        <v>216</v>
      </c>
      <c r="D1154" s="120" t="s">
        <v>494</v>
      </c>
      <c r="E1154" s="120" t="s">
        <v>61</v>
      </c>
      <c r="F1154" s="120" t="s">
        <v>43</v>
      </c>
      <c r="G1154" s="120">
        <v>60</v>
      </c>
      <c r="H1154" s="366">
        <v>60.994700000000002</v>
      </c>
      <c r="I1154" s="366">
        <v>38.685099999999998</v>
      </c>
      <c r="J1154" s="119" t="s">
        <v>27</v>
      </c>
      <c r="K1154" s="119" t="s">
        <v>27</v>
      </c>
      <c r="L1154" s="119"/>
      <c r="M1154" s="119"/>
      <c r="N1154" s="120"/>
      <c r="O1154" s="119">
        <v>1.0886100000000001</v>
      </c>
      <c r="P1154" s="119" t="s">
        <v>27</v>
      </c>
      <c r="Q1154" s="119">
        <v>5.4071000000000001E-2</v>
      </c>
      <c r="R1154" s="119"/>
      <c r="S1154" s="119" t="s">
        <v>27</v>
      </c>
      <c r="T1154" s="119" t="s">
        <v>27</v>
      </c>
      <c r="U1154" s="116"/>
      <c r="V1154" s="116"/>
      <c r="W1154" s="116"/>
      <c r="X1154" s="119">
        <v>100.822481</v>
      </c>
      <c r="Y1154" s="21"/>
      <c r="Z1154" s="118" t="s">
        <v>85</v>
      </c>
      <c r="AA1154" s="116"/>
      <c r="AB1154" s="501"/>
      <c r="AC1154" s="18">
        <v>47.108938969817125</v>
      </c>
      <c r="AD1154" s="18">
        <v>52.04622930352344</v>
      </c>
      <c r="AE1154" s="18" t="s">
        <v>27</v>
      </c>
      <c r="AF1154" s="18" t="s">
        <v>27</v>
      </c>
      <c r="AG1154" s="18" t="s">
        <v>27</v>
      </c>
      <c r="AH1154" s="18" t="s">
        <v>27</v>
      </c>
      <c r="AI1154" s="18" t="s">
        <v>27</v>
      </c>
      <c r="AJ1154" s="18">
        <v>0.79997896899960275</v>
      </c>
      <c r="AK1154" s="18" t="s">
        <v>27</v>
      </c>
      <c r="AL1154" s="18">
        <v>4.4852757659827262E-2</v>
      </c>
      <c r="AM1154" s="18" t="s">
        <v>27</v>
      </c>
      <c r="AN1154" s="18" t="s">
        <v>27</v>
      </c>
      <c r="AO1154" s="18" t="s">
        <v>27</v>
      </c>
      <c r="AP1154" s="18" t="s">
        <v>27</v>
      </c>
      <c r="AQ1154" s="18" t="s">
        <v>27</v>
      </c>
      <c r="AR1154" s="18">
        <v>99.999999999999986</v>
      </c>
      <c r="AS1154" s="18"/>
      <c r="AT1154" s="18" t="s">
        <v>131</v>
      </c>
      <c r="AU1154" s="62" t="str">
        <f t="shared" si="117"/>
        <v>po</v>
      </c>
      <c r="AV1154" s="44">
        <f t="shared" si="118"/>
        <v>0.90513644504555746</v>
      </c>
      <c r="AW1154" s="86">
        <f t="shared" si="119"/>
        <v>0.92136877806881134</v>
      </c>
      <c r="AX1154" s="18"/>
      <c r="AY1154" s="26">
        <f>COUNT(AV1145:AV1154)</f>
        <v>10</v>
      </c>
    </row>
    <row r="1155" spans="1:51" s="36" customFormat="1" x14ac:dyDescent="0.2">
      <c r="A1155" s="120"/>
      <c r="B1155" s="120"/>
      <c r="C1155" s="120"/>
      <c r="D1155" s="120"/>
      <c r="E1155" s="120"/>
      <c r="F1155" s="120"/>
      <c r="G1155" s="120"/>
      <c r="H1155" s="366"/>
      <c r="I1155" s="366"/>
      <c r="J1155" s="119"/>
      <c r="K1155" s="119"/>
      <c r="L1155" s="119"/>
      <c r="M1155" s="119"/>
      <c r="N1155" s="120"/>
      <c r="O1155" s="119"/>
      <c r="P1155" s="119"/>
      <c r="Q1155" s="119"/>
      <c r="R1155" s="119"/>
      <c r="S1155" s="119"/>
      <c r="T1155" s="119"/>
      <c r="U1155" s="116"/>
      <c r="V1155" s="116"/>
      <c r="W1155" s="116"/>
      <c r="X1155" s="119"/>
      <c r="Y1155" s="21"/>
      <c r="Z1155" s="118"/>
      <c r="AA1155" s="116"/>
      <c r="AB1155" s="501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62"/>
      <c r="AV1155" s="44"/>
      <c r="AW1155" s="44"/>
      <c r="AX1155" s="18"/>
      <c r="AY1155" s="18"/>
    </row>
    <row r="1156" spans="1:51" s="36" customFormat="1" x14ac:dyDescent="0.2">
      <c r="A1156" s="120" t="s">
        <v>180</v>
      </c>
      <c r="B1156" s="43" t="s">
        <v>604</v>
      </c>
      <c r="C1156" s="120" t="s">
        <v>216</v>
      </c>
      <c r="D1156" s="120" t="s">
        <v>494</v>
      </c>
      <c r="E1156" s="120" t="s">
        <v>54</v>
      </c>
      <c r="F1156" s="120" t="s">
        <v>34</v>
      </c>
      <c r="G1156" s="120">
        <v>83</v>
      </c>
      <c r="H1156" s="366">
        <v>61.7119</v>
      </c>
      <c r="I1156" s="366">
        <v>39.184399999999997</v>
      </c>
      <c r="J1156" s="119" t="s">
        <v>27</v>
      </c>
      <c r="K1156" s="119">
        <v>2.7685999999999999E-2</v>
      </c>
      <c r="L1156" s="119"/>
      <c r="M1156" s="119"/>
      <c r="N1156" s="120"/>
      <c r="O1156" s="119">
        <v>0.35689199999999999</v>
      </c>
      <c r="P1156" s="119" t="s">
        <v>27</v>
      </c>
      <c r="Q1156" s="119">
        <v>0.14219100000000001</v>
      </c>
      <c r="R1156" s="119"/>
      <c r="S1156" s="119" t="s">
        <v>27</v>
      </c>
      <c r="T1156" s="119" t="s">
        <v>27</v>
      </c>
      <c r="U1156" s="116"/>
      <c r="V1156" s="116"/>
      <c r="W1156" s="116"/>
      <c r="X1156" s="119">
        <v>101.423069</v>
      </c>
      <c r="Y1156" s="21"/>
      <c r="Z1156" s="118" t="s">
        <v>85</v>
      </c>
      <c r="AA1156" s="116"/>
      <c r="AB1156" s="501"/>
      <c r="AC1156" s="18">
        <v>47.284769159355001</v>
      </c>
      <c r="AD1156" s="18">
        <v>52.299782206003044</v>
      </c>
      <c r="AE1156" s="18" t="s">
        <v>27</v>
      </c>
      <c r="AF1156" s="18">
        <v>3.8248428197378517E-2</v>
      </c>
      <c r="AG1156" s="18" t="s">
        <v>27</v>
      </c>
      <c r="AH1156" s="18" t="s">
        <v>27</v>
      </c>
      <c r="AI1156" s="18" t="s">
        <v>27</v>
      </c>
      <c r="AJ1156" s="18">
        <v>0.26018616242233755</v>
      </c>
      <c r="AK1156" s="18" t="s">
        <v>27</v>
      </c>
      <c r="AL1156" s="18">
        <v>0.11701404402223069</v>
      </c>
      <c r="AM1156" s="18" t="s">
        <v>27</v>
      </c>
      <c r="AN1156" s="18" t="s">
        <v>27</v>
      </c>
      <c r="AO1156" s="18" t="s">
        <v>27</v>
      </c>
      <c r="AP1156" s="18" t="s">
        <v>27</v>
      </c>
      <c r="AQ1156" s="18" t="s">
        <v>27</v>
      </c>
      <c r="AR1156" s="18">
        <v>99.999999999999986</v>
      </c>
      <c r="AS1156" s="18"/>
      <c r="AT1156" s="53" t="s">
        <v>134</v>
      </c>
      <c r="AU1156" s="53" t="str">
        <f t="shared" ref="AU1156:AU1186" si="120">Z1156</f>
        <v>po</v>
      </c>
      <c r="AV1156" s="44">
        <f t="shared" ref="AV1156:AV1186" si="121">AC1156/AD1156</f>
        <v>0.9041102498879543</v>
      </c>
      <c r="AW1156" s="86">
        <f t="shared" ref="AW1156:AW1186" si="122">SUM(AC1156,AJ1156,AK1156,AL1156,AO1156,AG1156)/AD1156</f>
        <v>0.91132252096317257</v>
      </c>
      <c r="AX1156" s="18"/>
      <c r="AY1156" s="18"/>
    </row>
    <row r="1157" spans="1:51" s="36" customFormat="1" x14ac:dyDescent="0.2">
      <c r="A1157" s="120" t="s">
        <v>180</v>
      </c>
      <c r="B1157" s="43" t="s">
        <v>604</v>
      </c>
      <c r="C1157" s="120" t="s">
        <v>216</v>
      </c>
      <c r="D1157" s="120" t="s">
        <v>494</v>
      </c>
      <c r="E1157" s="120" t="s">
        <v>48</v>
      </c>
      <c r="F1157" s="120" t="s">
        <v>34</v>
      </c>
      <c r="G1157" s="120">
        <v>68</v>
      </c>
      <c r="H1157" s="366">
        <v>61.809399999999997</v>
      </c>
      <c r="I1157" s="366">
        <v>39.3337</v>
      </c>
      <c r="J1157" s="119" t="s">
        <v>27</v>
      </c>
      <c r="K1157" s="119" t="s">
        <v>27</v>
      </c>
      <c r="L1157" s="119"/>
      <c r="M1157" s="119"/>
      <c r="N1157" s="120"/>
      <c r="O1157" s="119">
        <v>0.33744600000000002</v>
      </c>
      <c r="P1157" s="119" t="s">
        <v>27</v>
      </c>
      <c r="Q1157" s="119">
        <v>5.2220999999999997E-2</v>
      </c>
      <c r="R1157" s="119"/>
      <c r="S1157" s="119" t="s">
        <v>27</v>
      </c>
      <c r="T1157" s="119" t="s">
        <v>27</v>
      </c>
      <c r="U1157" s="116"/>
      <c r="V1157" s="116"/>
      <c r="W1157" s="116"/>
      <c r="X1157" s="119">
        <v>101.53276700000001</v>
      </c>
      <c r="Y1157" s="21"/>
      <c r="Z1157" s="118" t="s">
        <v>85</v>
      </c>
      <c r="AA1157" s="116"/>
      <c r="AB1157" s="501"/>
      <c r="AC1157" s="18">
        <v>47.289716642513469</v>
      </c>
      <c r="AD1157" s="18">
        <v>52.421725116911134</v>
      </c>
      <c r="AE1157" s="18" t="s">
        <v>27</v>
      </c>
      <c r="AF1157" s="18" t="s">
        <v>27</v>
      </c>
      <c r="AG1157" s="18" t="s">
        <v>27</v>
      </c>
      <c r="AH1157" s="18" t="s">
        <v>27</v>
      </c>
      <c r="AI1157" s="18" t="s">
        <v>27</v>
      </c>
      <c r="AJ1157" s="18">
        <v>0.24564701752302145</v>
      </c>
      <c r="AK1157" s="18" t="s">
        <v>27</v>
      </c>
      <c r="AL1157" s="18">
        <v>4.2911223052359428E-2</v>
      </c>
      <c r="AM1157" s="18" t="s">
        <v>27</v>
      </c>
      <c r="AN1157" s="18" t="s">
        <v>27</v>
      </c>
      <c r="AO1157" s="18" t="s">
        <v>27</v>
      </c>
      <c r="AP1157" s="18" t="s">
        <v>27</v>
      </c>
      <c r="AQ1157" s="18" t="s">
        <v>27</v>
      </c>
      <c r="AR1157" s="18">
        <v>99.999999999999986</v>
      </c>
      <c r="AS1157" s="18"/>
      <c r="AT1157" s="53" t="s">
        <v>134</v>
      </c>
      <c r="AU1157" s="53" t="str">
        <f t="shared" si="120"/>
        <v>po</v>
      </c>
      <c r="AV1157" s="44">
        <f t="shared" si="121"/>
        <v>0.90210149584066068</v>
      </c>
      <c r="AW1157" s="86">
        <f t="shared" si="122"/>
        <v>0.90760605029650576</v>
      </c>
      <c r="AX1157" s="18"/>
      <c r="AY1157" s="18"/>
    </row>
    <row r="1158" spans="1:51" s="36" customFormat="1" x14ac:dyDescent="0.2">
      <c r="A1158" s="120" t="s">
        <v>180</v>
      </c>
      <c r="B1158" s="43" t="s">
        <v>604</v>
      </c>
      <c r="C1158" s="120" t="s">
        <v>216</v>
      </c>
      <c r="D1158" s="120" t="s">
        <v>494</v>
      </c>
      <c r="E1158" s="120" t="s">
        <v>54</v>
      </c>
      <c r="F1158" s="120" t="s">
        <v>34</v>
      </c>
      <c r="G1158" s="120">
        <v>85</v>
      </c>
      <c r="H1158" s="366">
        <v>61.505699999999997</v>
      </c>
      <c r="I1158" s="366">
        <v>38.656399999999998</v>
      </c>
      <c r="J1158" s="119" t="s">
        <v>27</v>
      </c>
      <c r="K1158" s="119" t="s">
        <v>27</v>
      </c>
      <c r="L1158" s="119"/>
      <c r="M1158" s="119"/>
      <c r="N1158" s="120"/>
      <c r="O1158" s="119">
        <v>0.30316300000000002</v>
      </c>
      <c r="P1158" s="119" t="s">
        <v>27</v>
      </c>
      <c r="Q1158" s="119" t="s">
        <v>27</v>
      </c>
      <c r="R1158" s="119"/>
      <c r="S1158" s="119" t="s">
        <v>27</v>
      </c>
      <c r="T1158" s="119" t="s">
        <v>27</v>
      </c>
      <c r="U1158" s="116"/>
      <c r="V1158" s="116"/>
      <c r="W1158" s="116"/>
      <c r="X1158" s="119">
        <v>100.46526299999999</v>
      </c>
      <c r="Y1158" s="21"/>
      <c r="Z1158" s="118" t="s">
        <v>85</v>
      </c>
      <c r="AA1158" s="116"/>
      <c r="AB1158" s="501"/>
      <c r="AC1158" s="18">
        <v>47.630300324120199</v>
      </c>
      <c r="AD1158" s="18">
        <v>52.146322303740732</v>
      </c>
      <c r="AE1158" s="18" t="s">
        <v>27</v>
      </c>
      <c r="AF1158" s="18" t="s">
        <v>27</v>
      </c>
      <c r="AG1158" s="18" t="s">
        <v>27</v>
      </c>
      <c r="AH1158" s="18" t="s">
        <v>27</v>
      </c>
      <c r="AI1158" s="18" t="s">
        <v>27</v>
      </c>
      <c r="AJ1158" s="18">
        <v>0.22337737213906575</v>
      </c>
      <c r="AK1158" s="18" t="s">
        <v>27</v>
      </c>
      <c r="AL1158" s="18" t="s">
        <v>27</v>
      </c>
      <c r="AM1158" s="18" t="s">
        <v>27</v>
      </c>
      <c r="AN1158" s="18" t="s">
        <v>27</v>
      </c>
      <c r="AO1158" s="18" t="s">
        <v>27</v>
      </c>
      <c r="AP1158" s="18" t="s">
        <v>27</v>
      </c>
      <c r="AQ1158" s="18" t="s">
        <v>27</v>
      </c>
      <c r="AR1158" s="18">
        <v>100</v>
      </c>
      <c r="AS1158" s="18"/>
      <c r="AT1158" s="53" t="s">
        <v>134</v>
      </c>
      <c r="AU1158" s="53" t="str">
        <f t="shared" si="120"/>
        <v>po</v>
      </c>
      <c r="AV1158" s="44">
        <f t="shared" si="121"/>
        <v>0.91339711450184902</v>
      </c>
      <c r="AW1158" s="86">
        <f t="shared" si="122"/>
        <v>0.91768077943296245</v>
      </c>
      <c r="AX1158" s="18"/>
      <c r="AY1158" s="18"/>
    </row>
    <row r="1159" spans="1:51" s="36" customFormat="1" x14ac:dyDescent="0.2">
      <c r="A1159" s="120" t="s">
        <v>180</v>
      </c>
      <c r="B1159" s="43" t="s">
        <v>604</v>
      </c>
      <c r="C1159" s="120" t="s">
        <v>216</v>
      </c>
      <c r="D1159" s="120" t="s">
        <v>494</v>
      </c>
      <c r="E1159" s="120" t="s">
        <v>29</v>
      </c>
      <c r="F1159" s="120" t="s">
        <v>43</v>
      </c>
      <c r="G1159" s="120">
        <v>38</v>
      </c>
      <c r="H1159" s="366">
        <v>61.912399999999998</v>
      </c>
      <c r="I1159" s="366">
        <v>38.573500000000003</v>
      </c>
      <c r="J1159" s="119" t="s">
        <v>27</v>
      </c>
      <c r="K1159" s="119" t="s">
        <v>27</v>
      </c>
      <c r="L1159" s="119"/>
      <c r="M1159" s="119"/>
      <c r="N1159" s="120"/>
      <c r="O1159" s="119">
        <v>0.29062199999999999</v>
      </c>
      <c r="P1159" s="119" t="s">
        <v>27</v>
      </c>
      <c r="Q1159" s="119" t="s">
        <v>27</v>
      </c>
      <c r="R1159" s="119"/>
      <c r="S1159" s="119" t="s">
        <v>27</v>
      </c>
      <c r="T1159" s="119" t="s">
        <v>27</v>
      </c>
      <c r="U1159" s="116"/>
      <c r="V1159" s="116"/>
      <c r="W1159" s="116"/>
      <c r="X1159" s="119">
        <v>100.776522</v>
      </c>
      <c r="Y1159" s="21"/>
      <c r="Z1159" s="118" t="s">
        <v>85</v>
      </c>
      <c r="AA1159" s="116"/>
      <c r="AB1159" s="501"/>
      <c r="AC1159" s="18">
        <v>47.852474190691787</v>
      </c>
      <c r="AD1159" s="18">
        <v>51.933803296102155</v>
      </c>
      <c r="AE1159" s="18" t="s">
        <v>27</v>
      </c>
      <c r="AF1159" s="18" t="s">
        <v>27</v>
      </c>
      <c r="AG1159" s="18" t="s">
        <v>27</v>
      </c>
      <c r="AH1159" s="18" t="s">
        <v>27</v>
      </c>
      <c r="AI1159" s="18" t="s">
        <v>27</v>
      </c>
      <c r="AJ1159" s="18">
        <v>0.21372251320606125</v>
      </c>
      <c r="AK1159" s="18" t="s">
        <v>27</v>
      </c>
      <c r="AL1159" s="18" t="s">
        <v>27</v>
      </c>
      <c r="AM1159" s="18" t="s">
        <v>27</v>
      </c>
      <c r="AN1159" s="18" t="s">
        <v>27</v>
      </c>
      <c r="AO1159" s="18" t="s">
        <v>27</v>
      </c>
      <c r="AP1159" s="18" t="s">
        <v>27</v>
      </c>
      <c r="AQ1159" s="18" t="s">
        <v>27</v>
      </c>
      <c r="AR1159" s="18">
        <v>100.00000000000001</v>
      </c>
      <c r="AS1159" s="18"/>
      <c r="AT1159" s="53" t="s">
        <v>134</v>
      </c>
      <c r="AU1159" s="53" t="str">
        <f t="shared" si="120"/>
        <v>po</v>
      </c>
      <c r="AV1159" s="44">
        <f t="shared" si="121"/>
        <v>0.92141285932515771</v>
      </c>
      <c r="AW1159" s="86">
        <f t="shared" si="122"/>
        <v>0.92552814647228832</v>
      </c>
      <c r="AX1159" s="18"/>
      <c r="AY1159" s="18"/>
    </row>
    <row r="1160" spans="1:51" s="36" customFormat="1" x14ac:dyDescent="0.2">
      <c r="A1160" s="120" t="s">
        <v>180</v>
      </c>
      <c r="B1160" s="43" t="s">
        <v>604</v>
      </c>
      <c r="C1160" s="120" t="s">
        <v>216</v>
      </c>
      <c r="D1160" s="120" t="s">
        <v>494</v>
      </c>
      <c r="E1160" s="120" t="s">
        <v>143</v>
      </c>
      <c r="F1160" s="120"/>
      <c r="G1160" s="120">
        <v>30</v>
      </c>
      <c r="H1160" s="366">
        <v>62.384099999999997</v>
      </c>
      <c r="I1160" s="366">
        <v>38.7014</v>
      </c>
      <c r="J1160" s="119" t="s">
        <v>27</v>
      </c>
      <c r="K1160" s="119">
        <v>6.4221E-2</v>
      </c>
      <c r="L1160" s="119"/>
      <c r="M1160" s="119"/>
      <c r="N1160" s="120"/>
      <c r="O1160" s="119">
        <v>0.26107599999999997</v>
      </c>
      <c r="P1160" s="119" t="s">
        <v>27</v>
      </c>
      <c r="Q1160" s="119" t="s">
        <v>27</v>
      </c>
      <c r="R1160" s="119"/>
      <c r="S1160" s="119" t="s">
        <v>27</v>
      </c>
      <c r="T1160" s="119" t="s">
        <v>27</v>
      </c>
      <c r="U1160" s="116"/>
      <c r="V1160" s="116"/>
      <c r="W1160" s="116"/>
      <c r="X1160" s="119">
        <v>101.410797</v>
      </c>
      <c r="Y1160" s="21"/>
      <c r="Z1160" s="118" t="s">
        <v>85</v>
      </c>
      <c r="AA1160" s="116"/>
      <c r="AB1160" s="501"/>
      <c r="AC1160" s="18">
        <v>47.927310688282518</v>
      </c>
      <c r="AD1160" s="18">
        <v>51.792890102467368</v>
      </c>
      <c r="AE1160" s="18" t="s">
        <v>27</v>
      </c>
      <c r="AF1160" s="18">
        <v>8.8958455267782843E-2</v>
      </c>
      <c r="AG1160" s="18" t="s">
        <v>27</v>
      </c>
      <c r="AH1160" s="18" t="s">
        <v>27</v>
      </c>
      <c r="AI1160" s="18" t="s">
        <v>27</v>
      </c>
      <c r="AJ1160" s="18">
        <v>0.19084075398233571</v>
      </c>
      <c r="AK1160" s="18" t="s">
        <v>27</v>
      </c>
      <c r="AL1160" s="18" t="s">
        <v>27</v>
      </c>
      <c r="AM1160" s="18" t="s">
        <v>27</v>
      </c>
      <c r="AN1160" s="18" t="s">
        <v>27</v>
      </c>
      <c r="AO1160" s="18" t="s">
        <v>27</v>
      </c>
      <c r="AP1160" s="18" t="s">
        <v>27</v>
      </c>
      <c r="AQ1160" s="18" t="s">
        <v>27</v>
      </c>
      <c r="AR1160" s="18">
        <v>100</v>
      </c>
      <c r="AS1160" s="18"/>
      <c r="AT1160" s="53" t="s">
        <v>134</v>
      </c>
      <c r="AU1160" s="53" t="str">
        <f t="shared" si="120"/>
        <v>po</v>
      </c>
      <c r="AV1160" s="44">
        <f t="shared" si="121"/>
        <v>0.92536467058437621</v>
      </c>
      <c r="AW1160" s="86">
        <f t="shared" si="122"/>
        <v>0.92904936077263911</v>
      </c>
      <c r="AX1160" s="18"/>
      <c r="AY1160" s="18"/>
    </row>
    <row r="1161" spans="1:51" s="36" customFormat="1" x14ac:dyDescent="0.2">
      <c r="A1161" s="120" t="s">
        <v>180</v>
      </c>
      <c r="B1161" s="43" t="s">
        <v>604</v>
      </c>
      <c r="C1161" s="120" t="s">
        <v>216</v>
      </c>
      <c r="D1161" s="120" t="s">
        <v>494</v>
      </c>
      <c r="E1161" s="120" t="s">
        <v>135</v>
      </c>
      <c r="F1161" s="120"/>
      <c r="G1161" s="120">
        <v>52</v>
      </c>
      <c r="H1161" s="366">
        <v>61.835900000000002</v>
      </c>
      <c r="I1161" s="366">
        <v>38.420400000000001</v>
      </c>
      <c r="J1161" s="119" t="s">
        <v>27</v>
      </c>
      <c r="K1161" s="119" t="s">
        <v>27</v>
      </c>
      <c r="L1161" s="119"/>
      <c r="M1161" s="119"/>
      <c r="N1161" s="120"/>
      <c r="O1161" s="119">
        <v>0.239536</v>
      </c>
      <c r="P1161" s="119" t="s">
        <v>27</v>
      </c>
      <c r="Q1161" s="119" t="s">
        <v>27</v>
      </c>
      <c r="R1161" s="119"/>
      <c r="S1161" s="119" t="s">
        <v>27</v>
      </c>
      <c r="T1161" s="119" t="s">
        <v>27</v>
      </c>
      <c r="U1161" s="116"/>
      <c r="V1161" s="116"/>
      <c r="W1161" s="116"/>
      <c r="X1161" s="119">
        <v>100.49583600000001</v>
      </c>
      <c r="Y1161" s="21"/>
      <c r="Z1161" s="118" t="s">
        <v>85</v>
      </c>
      <c r="AA1161" s="116"/>
      <c r="AB1161" s="501"/>
      <c r="AC1161" s="18">
        <v>47.938515945840699</v>
      </c>
      <c r="AD1161" s="18">
        <v>51.884794970160378</v>
      </c>
      <c r="AE1161" s="18" t="s">
        <v>27</v>
      </c>
      <c r="AF1161" s="18" t="s">
        <v>27</v>
      </c>
      <c r="AG1161" s="18" t="s">
        <v>27</v>
      </c>
      <c r="AH1161" s="18" t="s">
        <v>27</v>
      </c>
      <c r="AI1161" s="18" t="s">
        <v>27</v>
      </c>
      <c r="AJ1161" s="18">
        <v>0.1766890839989286</v>
      </c>
      <c r="AK1161" s="18" t="s">
        <v>27</v>
      </c>
      <c r="AL1161" s="18" t="s">
        <v>27</v>
      </c>
      <c r="AM1161" s="18" t="s">
        <v>27</v>
      </c>
      <c r="AN1161" s="18" t="s">
        <v>27</v>
      </c>
      <c r="AO1161" s="18" t="s">
        <v>27</v>
      </c>
      <c r="AP1161" s="18" t="s">
        <v>27</v>
      </c>
      <c r="AQ1161" s="18" t="s">
        <v>27</v>
      </c>
      <c r="AR1161" s="18">
        <v>100</v>
      </c>
      <c r="AS1161" s="18"/>
      <c r="AT1161" s="53" t="s">
        <v>134</v>
      </c>
      <c r="AU1161" s="53" t="str">
        <f t="shared" si="120"/>
        <v>po</v>
      </c>
      <c r="AV1161" s="44">
        <f t="shared" si="121"/>
        <v>0.92394151260327351</v>
      </c>
      <c r="AW1161" s="86">
        <f t="shared" si="122"/>
        <v>0.92734692422917564</v>
      </c>
      <c r="AX1161" s="18"/>
      <c r="AY1161" s="18"/>
    </row>
    <row r="1162" spans="1:51" s="36" customFormat="1" x14ac:dyDescent="0.2">
      <c r="A1162" s="120" t="s">
        <v>180</v>
      </c>
      <c r="B1162" s="43" t="s">
        <v>604</v>
      </c>
      <c r="C1162" s="120" t="s">
        <v>216</v>
      </c>
      <c r="D1162" s="120" t="s">
        <v>494</v>
      </c>
      <c r="E1162" s="120" t="s">
        <v>219</v>
      </c>
      <c r="F1162" s="120"/>
      <c r="G1162" s="120">
        <v>82</v>
      </c>
      <c r="H1162" s="366">
        <v>62.826000000000001</v>
      </c>
      <c r="I1162" s="366">
        <v>38.680700000000002</v>
      </c>
      <c r="J1162" s="119" t="s">
        <v>27</v>
      </c>
      <c r="K1162" s="119" t="s">
        <v>27</v>
      </c>
      <c r="L1162" s="119"/>
      <c r="M1162" s="119"/>
      <c r="N1162" s="120"/>
      <c r="O1162" s="119">
        <v>0.23444499999999999</v>
      </c>
      <c r="P1162" s="119" t="s">
        <v>27</v>
      </c>
      <c r="Q1162" s="119" t="s">
        <v>27</v>
      </c>
      <c r="R1162" s="119"/>
      <c r="S1162" s="119" t="s">
        <v>27</v>
      </c>
      <c r="T1162" s="119" t="s">
        <v>27</v>
      </c>
      <c r="U1162" s="116"/>
      <c r="V1162" s="116"/>
      <c r="W1162" s="116"/>
      <c r="X1162" s="119">
        <v>101.74114499999999</v>
      </c>
      <c r="Y1162" s="21"/>
      <c r="Z1162" s="118" t="s">
        <v>85</v>
      </c>
      <c r="AA1162" s="116"/>
      <c r="AB1162" s="501"/>
      <c r="AC1162" s="18">
        <v>48.168845717716366</v>
      </c>
      <c r="AD1162" s="18">
        <v>51.660128009358594</v>
      </c>
      <c r="AE1162" s="18" t="s">
        <v>27</v>
      </c>
      <c r="AF1162" s="18" t="s">
        <v>27</v>
      </c>
      <c r="AG1162" s="18" t="s">
        <v>27</v>
      </c>
      <c r="AH1162" s="18" t="s">
        <v>27</v>
      </c>
      <c r="AI1162" s="18" t="s">
        <v>27</v>
      </c>
      <c r="AJ1162" s="18">
        <v>0.17102627292502579</v>
      </c>
      <c r="AK1162" s="18" t="s">
        <v>27</v>
      </c>
      <c r="AL1162" s="18" t="s">
        <v>27</v>
      </c>
      <c r="AM1162" s="18" t="s">
        <v>27</v>
      </c>
      <c r="AN1162" s="18" t="s">
        <v>27</v>
      </c>
      <c r="AO1162" s="18" t="s">
        <v>27</v>
      </c>
      <c r="AP1162" s="18" t="s">
        <v>27</v>
      </c>
      <c r="AQ1162" s="18" t="s">
        <v>27</v>
      </c>
      <c r="AR1162" s="18">
        <v>99.999999999999972</v>
      </c>
      <c r="AS1162" s="18"/>
      <c r="AT1162" s="53" t="s">
        <v>134</v>
      </c>
      <c r="AU1162" s="53" t="str">
        <f t="shared" si="120"/>
        <v>po</v>
      </c>
      <c r="AV1162" s="44">
        <f t="shared" si="121"/>
        <v>0.93241824156901509</v>
      </c>
      <c r="AW1162" s="86">
        <f t="shared" si="122"/>
        <v>0.93572884646906573</v>
      </c>
      <c r="AX1162" s="18"/>
      <c r="AY1162" s="18"/>
    </row>
    <row r="1163" spans="1:51" s="36" customFormat="1" x14ac:dyDescent="0.2">
      <c r="A1163" s="120" t="s">
        <v>180</v>
      </c>
      <c r="B1163" s="43" t="s">
        <v>604</v>
      </c>
      <c r="C1163" s="120" t="s">
        <v>216</v>
      </c>
      <c r="D1163" s="120" t="s">
        <v>494</v>
      </c>
      <c r="E1163" s="120" t="s">
        <v>29</v>
      </c>
      <c r="F1163" s="66" t="s">
        <v>34</v>
      </c>
      <c r="G1163" s="120">
        <v>44</v>
      </c>
      <c r="H1163" s="366">
        <v>62.587800000000001</v>
      </c>
      <c r="I1163" s="366">
        <v>38.677700000000002</v>
      </c>
      <c r="J1163" s="119" t="s">
        <v>27</v>
      </c>
      <c r="K1163" s="119" t="s">
        <v>27</v>
      </c>
      <c r="L1163" s="119"/>
      <c r="M1163" s="119"/>
      <c r="N1163" s="120"/>
      <c r="O1163" s="119">
        <v>0.217922</v>
      </c>
      <c r="P1163" s="119" t="s">
        <v>27</v>
      </c>
      <c r="Q1163" s="119" t="s">
        <v>27</v>
      </c>
      <c r="R1163" s="119"/>
      <c r="S1163" s="119" t="s">
        <v>27</v>
      </c>
      <c r="T1163" s="119" t="s">
        <v>27</v>
      </c>
      <c r="U1163" s="116"/>
      <c r="V1163" s="116"/>
      <c r="W1163" s="116"/>
      <c r="X1163" s="119">
        <v>101.483422</v>
      </c>
      <c r="Y1163" s="21"/>
      <c r="Z1163" s="118" t="s">
        <v>85</v>
      </c>
      <c r="AA1163" s="116"/>
      <c r="AB1163" s="501"/>
      <c r="AC1163" s="18">
        <v>48.081750162743255</v>
      </c>
      <c r="AD1163" s="18">
        <v>51.75896050761547</v>
      </c>
      <c r="AE1163" s="18" t="s">
        <v>27</v>
      </c>
      <c r="AF1163" s="18" t="s">
        <v>27</v>
      </c>
      <c r="AG1163" s="18" t="s">
        <v>27</v>
      </c>
      <c r="AH1163" s="18" t="s">
        <v>27</v>
      </c>
      <c r="AI1163" s="18" t="s">
        <v>27</v>
      </c>
      <c r="AJ1163" s="18">
        <v>0.15928932964127074</v>
      </c>
      <c r="AK1163" s="18" t="s">
        <v>27</v>
      </c>
      <c r="AL1163" s="18" t="s">
        <v>27</v>
      </c>
      <c r="AM1163" s="18" t="s">
        <v>27</v>
      </c>
      <c r="AN1163" s="18" t="s">
        <v>27</v>
      </c>
      <c r="AO1163" s="18" t="s">
        <v>27</v>
      </c>
      <c r="AP1163" s="18" t="s">
        <v>27</v>
      </c>
      <c r="AQ1163" s="18" t="s">
        <v>27</v>
      </c>
      <c r="AR1163" s="18">
        <v>100</v>
      </c>
      <c r="AS1163" s="18"/>
      <c r="AT1163" s="53" t="s">
        <v>134</v>
      </c>
      <c r="AU1163" s="53" t="str">
        <f t="shared" si="120"/>
        <v>po</v>
      </c>
      <c r="AV1163" s="44">
        <f t="shared" si="121"/>
        <v>0.9289550966864728</v>
      </c>
      <c r="AW1163" s="86">
        <f t="shared" si="122"/>
        <v>0.93203261849292085</v>
      </c>
      <c r="AX1163" s="18"/>
      <c r="AY1163" s="18"/>
    </row>
    <row r="1164" spans="1:51" s="36" customFormat="1" x14ac:dyDescent="0.2">
      <c r="A1164" s="120" t="s">
        <v>180</v>
      </c>
      <c r="B1164" s="43" t="s">
        <v>604</v>
      </c>
      <c r="C1164" s="120" t="s">
        <v>216</v>
      </c>
      <c r="D1164" s="120" t="s">
        <v>494</v>
      </c>
      <c r="E1164" s="120" t="s">
        <v>54</v>
      </c>
      <c r="F1164" s="120" t="s">
        <v>43</v>
      </c>
      <c r="G1164" s="120">
        <v>87</v>
      </c>
      <c r="H1164" s="366">
        <v>62.437100000000001</v>
      </c>
      <c r="I1164" s="366">
        <v>38.119199999999999</v>
      </c>
      <c r="J1164" s="119" t="s">
        <v>27</v>
      </c>
      <c r="K1164" s="119" t="s">
        <v>27</v>
      </c>
      <c r="L1164" s="119"/>
      <c r="M1164" s="119"/>
      <c r="N1164" s="120"/>
      <c r="O1164" s="119">
        <v>0.21618100000000001</v>
      </c>
      <c r="P1164" s="119" t="s">
        <v>27</v>
      </c>
      <c r="Q1164" s="119" t="s">
        <v>27</v>
      </c>
      <c r="R1164" s="119"/>
      <c r="S1164" s="119" t="s">
        <v>27</v>
      </c>
      <c r="T1164" s="119" t="s">
        <v>27</v>
      </c>
      <c r="U1164" s="116"/>
      <c r="V1164" s="116"/>
      <c r="W1164" s="116"/>
      <c r="X1164" s="119">
        <v>100.772481</v>
      </c>
      <c r="Y1164" s="21"/>
      <c r="Z1164" s="118" t="s">
        <v>85</v>
      </c>
      <c r="AA1164" s="116"/>
      <c r="AB1164" s="501"/>
      <c r="AC1164" s="18">
        <v>48.384228791719956</v>
      </c>
      <c r="AD1164" s="18">
        <v>51.456376592048315</v>
      </c>
      <c r="AE1164" s="18" t="s">
        <v>27</v>
      </c>
      <c r="AF1164" s="18" t="s">
        <v>27</v>
      </c>
      <c r="AG1164" s="18" t="s">
        <v>27</v>
      </c>
      <c r="AH1164" s="18" t="s">
        <v>27</v>
      </c>
      <c r="AI1164" s="18" t="s">
        <v>27</v>
      </c>
      <c r="AJ1164" s="18">
        <v>0.15939461623173995</v>
      </c>
      <c r="AK1164" s="18" t="s">
        <v>27</v>
      </c>
      <c r="AL1164" s="18" t="s">
        <v>27</v>
      </c>
      <c r="AM1164" s="18" t="s">
        <v>27</v>
      </c>
      <c r="AN1164" s="18" t="s">
        <v>27</v>
      </c>
      <c r="AO1164" s="18" t="s">
        <v>27</v>
      </c>
      <c r="AP1164" s="18" t="s">
        <v>27</v>
      </c>
      <c r="AQ1164" s="18" t="s">
        <v>27</v>
      </c>
      <c r="AR1164" s="18">
        <v>100</v>
      </c>
      <c r="AS1164" s="18"/>
      <c r="AT1164" s="53" t="s">
        <v>134</v>
      </c>
      <c r="AU1164" s="53" t="str">
        <f t="shared" si="120"/>
        <v>po</v>
      </c>
      <c r="AV1164" s="44">
        <f t="shared" si="121"/>
        <v>0.94029607205566224</v>
      </c>
      <c r="AW1164" s="86">
        <f t="shared" si="122"/>
        <v>0.94339373704469631</v>
      </c>
      <c r="AX1164" s="18"/>
      <c r="AY1164" s="18"/>
    </row>
    <row r="1165" spans="1:51" s="36" customFormat="1" x14ac:dyDescent="0.2">
      <c r="A1165" s="120" t="s">
        <v>180</v>
      </c>
      <c r="B1165" s="43" t="s">
        <v>604</v>
      </c>
      <c r="C1165" s="120" t="s">
        <v>216</v>
      </c>
      <c r="D1165" s="120" t="s">
        <v>494</v>
      </c>
      <c r="E1165" s="120" t="s">
        <v>143</v>
      </c>
      <c r="F1165" s="120"/>
      <c r="G1165" s="120">
        <v>29</v>
      </c>
      <c r="H1165" s="366">
        <v>61.183</v>
      </c>
      <c r="I1165" s="366">
        <v>37.470799999999997</v>
      </c>
      <c r="J1165" s="119" t="s">
        <v>27</v>
      </c>
      <c r="K1165" s="119" t="s">
        <v>27</v>
      </c>
      <c r="L1165" s="119"/>
      <c r="M1165" s="119"/>
      <c r="N1165" s="120"/>
      <c r="O1165" s="119">
        <v>0.21432000000000001</v>
      </c>
      <c r="P1165" s="119" t="s">
        <v>27</v>
      </c>
      <c r="Q1165" s="119" t="s">
        <v>27</v>
      </c>
      <c r="R1165" s="119"/>
      <c r="S1165" s="119" t="s">
        <v>27</v>
      </c>
      <c r="T1165" s="119" t="s">
        <v>27</v>
      </c>
      <c r="U1165" s="116"/>
      <c r="V1165" s="116"/>
      <c r="W1165" s="116"/>
      <c r="X1165" s="119">
        <v>98.86811999999999</v>
      </c>
      <c r="Y1165" s="21"/>
      <c r="Z1165" s="118" t="s">
        <v>85</v>
      </c>
      <c r="AA1165" s="116"/>
      <c r="AB1165" s="501"/>
      <c r="AC1165" s="18">
        <v>48.305301896517669</v>
      </c>
      <c r="AD1165" s="18">
        <v>51.533699629200726</v>
      </c>
      <c r="AE1165" s="18" t="s">
        <v>27</v>
      </c>
      <c r="AF1165" s="18" t="s">
        <v>27</v>
      </c>
      <c r="AG1165" s="18" t="s">
        <v>27</v>
      </c>
      <c r="AH1165" s="18" t="s">
        <v>27</v>
      </c>
      <c r="AI1165" s="18" t="s">
        <v>27</v>
      </c>
      <c r="AJ1165" s="18">
        <v>0.16099847428159147</v>
      </c>
      <c r="AK1165" s="18" t="s">
        <v>27</v>
      </c>
      <c r="AL1165" s="18" t="s">
        <v>27</v>
      </c>
      <c r="AM1165" s="18" t="s">
        <v>27</v>
      </c>
      <c r="AN1165" s="18" t="s">
        <v>27</v>
      </c>
      <c r="AO1165" s="18" t="s">
        <v>27</v>
      </c>
      <c r="AP1165" s="18" t="s">
        <v>27</v>
      </c>
      <c r="AQ1165" s="18" t="s">
        <v>27</v>
      </c>
      <c r="AR1165" s="18">
        <v>100</v>
      </c>
      <c r="AS1165" s="18"/>
      <c r="AT1165" s="53" t="s">
        <v>134</v>
      </c>
      <c r="AU1165" s="53" t="str">
        <f t="shared" si="120"/>
        <v>po</v>
      </c>
      <c r="AV1165" s="44">
        <f t="shared" si="121"/>
        <v>0.93735365875316012</v>
      </c>
      <c r="AW1165" s="86">
        <f t="shared" si="122"/>
        <v>0.9404777984023609</v>
      </c>
      <c r="AX1165" s="18"/>
      <c r="AY1165" s="18"/>
    </row>
    <row r="1166" spans="1:51" s="36" customFormat="1" x14ac:dyDescent="0.2">
      <c r="A1166" s="120" t="s">
        <v>180</v>
      </c>
      <c r="B1166" s="43" t="s">
        <v>604</v>
      </c>
      <c r="C1166" s="120" t="s">
        <v>216</v>
      </c>
      <c r="D1166" s="120" t="s">
        <v>494</v>
      </c>
      <c r="E1166" s="120" t="s">
        <v>135</v>
      </c>
      <c r="F1166" s="120"/>
      <c r="G1166" s="120">
        <v>49</v>
      </c>
      <c r="H1166" s="366">
        <v>61.622900000000001</v>
      </c>
      <c r="I1166" s="366">
        <v>38.606400000000001</v>
      </c>
      <c r="J1166" s="119" t="s">
        <v>27</v>
      </c>
      <c r="K1166" s="119" t="s">
        <v>27</v>
      </c>
      <c r="L1166" s="119"/>
      <c r="M1166" s="119"/>
      <c r="N1166" s="120"/>
      <c r="O1166" s="119">
        <v>0.21357699999999999</v>
      </c>
      <c r="P1166" s="119" t="s">
        <v>27</v>
      </c>
      <c r="Q1166" s="119" t="s">
        <v>27</v>
      </c>
      <c r="R1166" s="119"/>
      <c r="S1166" s="119" t="s">
        <v>27</v>
      </c>
      <c r="T1166" s="119" t="s">
        <v>27</v>
      </c>
      <c r="U1166" s="116"/>
      <c r="V1166" s="116"/>
      <c r="W1166" s="116"/>
      <c r="X1166" s="119">
        <v>100.442877</v>
      </c>
      <c r="Y1166" s="21"/>
      <c r="Z1166" s="118" t="s">
        <v>85</v>
      </c>
      <c r="AA1166" s="116"/>
      <c r="AB1166" s="501"/>
      <c r="AC1166" s="18">
        <v>47.741444842454008</v>
      </c>
      <c r="AD1166" s="18">
        <v>52.101119560727568</v>
      </c>
      <c r="AE1166" s="18" t="s">
        <v>27</v>
      </c>
      <c r="AF1166" s="18" t="s">
        <v>27</v>
      </c>
      <c r="AG1166" s="18" t="s">
        <v>27</v>
      </c>
      <c r="AH1166" s="18" t="s">
        <v>27</v>
      </c>
      <c r="AI1166" s="18" t="s">
        <v>27</v>
      </c>
      <c r="AJ1166" s="18">
        <v>0.15743559681842934</v>
      </c>
      <c r="AK1166" s="18" t="s">
        <v>27</v>
      </c>
      <c r="AL1166" s="18" t="s">
        <v>27</v>
      </c>
      <c r="AM1166" s="18" t="s">
        <v>27</v>
      </c>
      <c r="AN1166" s="18" t="s">
        <v>27</v>
      </c>
      <c r="AO1166" s="18" t="s">
        <v>27</v>
      </c>
      <c r="AP1166" s="18" t="s">
        <v>27</v>
      </c>
      <c r="AQ1166" s="18" t="s">
        <v>27</v>
      </c>
      <c r="AR1166" s="18">
        <v>100</v>
      </c>
      <c r="AS1166" s="18"/>
      <c r="AT1166" s="53" t="s">
        <v>134</v>
      </c>
      <c r="AU1166" s="53" t="str">
        <f t="shared" si="120"/>
        <v>po</v>
      </c>
      <c r="AV1166" s="44">
        <f t="shared" si="121"/>
        <v>0.91632282079481908</v>
      </c>
      <c r="AW1166" s="86">
        <f t="shared" si="122"/>
        <v>0.9193445523458067</v>
      </c>
      <c r="AX1166" s="18"/>
      <c r="AY1166" s="18"/>
    </row>
    <row r="1167" spans="1:51" s="36" customFormat="1" x14ac:dyDescent="0.2">
      <c r="A1167" s="120" t="s">
        <v>180</v>
      </c>
      <c r="B1167" s="43" t="s">
        <v>604</v>
      </c>
      <c r="C1167" s="120" t="s">
        <v>216</v>
      </c>
      <c r="D1167" s="120" t="s">
        <v>494</v>
      </c>
      <c r="E1167" s="120" t="s">
        <v>42</v>
      </c>
      <c r="F1167" s="120" t="s">
        <v>28</v>
      </c>
      <c r="G1167" s="120">
        <v>17</v>
      </c>
      <c r="H1167" s="366">
        <v>61.621699999999997</v>
      </c>
      <c r="I1167" s="366">
        <v>38.460799999999999</v>
      </c>
      <c r="J1167" s="119" t="s">
        <v>27</v>
      </c>
      <c r="K1167" s="119" t="s">
        <v>27</v>
      </c>
      <c r="L1167" s="119"/>
      <c r="M1167" s="119"/>
      <c r="N1167" s="120"/>
      <c r="O1167" s="119">
        <v>0.20979500000000001</v>
      </c>
      <c r="P1167" s="119" t="s">
        <v>27</v>
      </c>
      <c r="Q1167" s="119" t="s">
        <v>27</v>
      </c>
      <c r="R1167" s="119"/>
      <c r="S1167" s="119" t="s">
        <v>27</v>
      </c>
      <c r="T1167" s="119" t="s">
        <v>27</v>
      </c>
      <c r="U1167" s="116"/>
      <c r="V1167" s="116"/>
      <c r="W1167" s="116"/>
      <c r="X1167" s="119">
        <v>100.292295</v>
      </c>
      <c r="Y1167" s="21"/>
      <c r="Z1167" s="118" t="s">
        <v>85</v>
      </c>
      <c r="AA1167" s="116"/>
      <c r="AB1167" s="501"/>
      <c r="AC1167" s="18">
        <v>47.836288892186005</v>
      </c>
      <c r="AD1167" s="18">
        <v>52.008753121036499</v>
      </c>
      <c r="AE1167" s="18" t="s">
        <v>27</v>
      </c>
      <c r="AF1167" s="18" t="s">
        <v>27</v>
      </c>
      <c r="AG1167" s="18" t="s">
        <v>27</v>
      </c>
      <c r="AH1167" s="18" t="s">
        <v>27</v>
      </c>
      <c r="AI1167" s="18" t="s">
        <v>27</v>
      </c>
      <c r="AJ1167" s="18">
        <v>0.1549579867774934</v>
      </c>
      <c r="AK1167" s="18" t="s">
        <v>27</v>
      </c>
      <c r="AL1167" s="18" t="s">
        <v>27</v>
      </c>
      <c r="AM1167" s="18" t="s">
        <v>27</v>
      </c>
      <c r="AN1167" s="18" t="s">
        <v>27</v>
      </c>
      <c r="AO1167" s="18" t="s">
        <v>27</v>
      </c>
      <c r="AP1167" s="18" t="s">
        <v>27</v>
      </c>
      <c r="AQ1167" s="18" t="s">
        <v>27</v>
      </c>
      <c r="AR1167" s="18">
        <v>99.999999999999986</v>
      </c>
      <c r="AS1167" s="18"/>
      <c r="AT1167" s="53" t="s">
        <v>134</v>
      </c>
      <c r="AU1167" s="53" t="str">
        <f t="shared" si="120"/>
        <v>po</v>
      </c>
      <c r="AV1167" s="44">
        <f t="shared" si="121"/>
        <v>0.91977380770617212</v>
      </c>
      <c r="AW1167" s="86">
        <f t="shared" si="122"/>
        <v>0.92275326746012687</v>
      </c>
      <c r="AX1167" s="18"/>
      <c r="AY1167" s="18"/>
    </row>
    <row r="1168" spans="1:51" s="36" customFormat="1" x14ac:dyDescent="0.2">
      <c r="A1168" s="120" t="s">
        <v>180</v>
      </c>
      <c r="B1168" s="43" t="s">
        <v>604</v>
      </c>
      <c r="C1168" s="120" t="s">
        <v>216</v>
      </c>
      <c r="D1168" s="120" t="s">
        <v>494</v>
      </c>
      <c r="E1168" s="120" t="s">
        <v>54</v>
      </c>
      <c r="F1168" s="120" t="s">
        <v>43</v>
      </c>
      <c r="G1168" s="120">
        <v>89</v>
      </c>
      <c r="H1168" s="366">
        <v>61.267099999999999</v>
      </c>
      <c r="I1168" s="366">
        <v>38.667099999999998</v>
      </c>
      <c r="J1168" s="119" t="s">
        <v>27</v>
      </c>
      <c r="K1168" s="119" t="s">
        <v>27</v>
      </c>
      <c r="L1168" s="119"/>
      <c r="M1168" s="119"/>
      <c r="N1168" s="120"/>
      <c r="O1168" s="119">
        <v>0.197515</v>
      </c>
      <c r="P1168" s="119" t="s">
        <v>27</v>
      </c>
      <c r="Q1168" s="119" t="s">
        <v>27</v>
      </c>
      <c r="R1168" s="119"/>
      <c r="S1168" s="119" t="s">
        <v>27</v>
      </c>
      <c r="T1168" s="119" t="s">
        <v>27</v>
      </c>
      <c r="U1168" s="116"/>
      <c r="V1168" s="116"/>
      <c r="W1168" s="116"/>
      <c r="X1168" s="119">
        <v>100.131715</v>
      </c>
      <c r="Y1168" s="21"/>
      <c r="Z1168" s="118" t="s">
        <v>85</v>
      </c>
      <c r="AA1168" s="116"/>
      <c r="AB1168" s="501"/>
      <c r="AC1168" s="18">
        <v>47.563571984925865</v>
      </c>
      <c r="AD1168" s="18">
        <v>52.290532396885268</v>
      </c>
      <c r="AE1168" s="18" t="s">
        <v>27</v>
      </c>
      <c r="AF1168" s="18" t="s">
        <v>27</v>
      </c>
      <c r="AG1168" s="18" t="s">
        <v>27</v>
      </c>
      <c r="AH1168" s="18" t="s">
        <v>27</v>
      </c>
      <c r="AI1168" s="18" t="s">
        <v>27</v>
      </c>
      <c r="AJ1168" s="18">
        <v>0.14589561818887234</v>
      </c>
      <c r="AK1168" s="18" t="s">
        <v>27</v>
      </c>
      <c r="AL1168" s="18" t="s">
        <v>27</v>
      </c>
      <c r="AM1168" s="18" t="s">
        <v>27</v>
      </c>
      <c r="AN1168" s="18" t="s">
        <v>27</v>
      </c>
      <c r="AO1168" s="18" t="s">
        <v>27</v>
      </c>
      <c r="AP1168" s="18" t="s">
        <v>27</v>
      </c>
      <c r="AQ1168" s="18" t="s">
        <v>27</v>
      </c>
      <c r="AR1168" s="18">
        <v>100.00000000000001</v>
      </c>
      <c r="AS1168" s="18"/>
      <c r="AT1168" s="53" t="s">
        <v>134</v>
      </c>
      <c r="AU1168" s="53" t="str">
        <f t="shared" si="120"/>
        <v>po</v>
      </c>
      <c r="AV1168" s="44">
        <f t="shared" si="121"/>
        <v>0.90960198347031995</v>
      </c>
      <c r="AW1168" s="86">
        <f t="shared" si="122"/>
        <v>0.91239207971721847</v>
      </c>
      <c r="AX1168" s="18"/>
      <c r="AY1168" s="18"/>
    </row>
    <row r="1169" spans="1:51" s="36" customFormat="1" x14ac:dyDescent="0.2">
      <c r="A1169" s="120" t="s">
        <v>180</v>
      </c>
      <c r="B1169" s="43" t="s">
        <v>604</v>
      </c>
      <c r="C1169" s="120" t="s">
        <v>216</v>
      </c>
      <c r="D1169" s="120" t="s">
        <v>494</v>
      </c>
      <c r="E1169" s="120" t="s">
        <v>219</v>
      </c>
      <c r="F1169" s="120"/>
      <c r="G1169" s="120">
        <v>79</v>
      </c>
      <c r="H1169" s="366">
        <v>61.834899999999998</v>
      </c>
      <c r="I1169" s="366">
        <v>38.516599999999997</v>
      </c>
      <c r="J1169" s="119" t="s">
        <v>27</v>
      </c>
      <c r="K1169" s="119">
        <v>2.7102000000000001E-2</v>
      </c>
      <c r="L1169" s="119"/>
      <c r="M1169" s="119"/>
      <c r="N1169" s="120"/>
      <c r="O1169" s="119">
        <v>0.18473500000000001</v>
      </c>
      <c r="P1169" s="119" t="s">
        <v>27</v>
      </c>
      <c r="Q1169" s="119" t="s">
        <v>27</v>
      </c>
      <c r="R1169" s="119"/>
      <c r="S1169" s="119" t="s">
        <v>27</v>
      </c>
      <c r="T1169" s="119" t="s">
        <v>27</v>
      </c>
      <c r="U1169" s="116"/>
      <c r="V1169" s="116"/>
      <c r="W1169" s="116"/>
      <c r="X1169" s="119">
        <v>100.56333699999999</v>
      </c>
      <c r="Y1169" s="21"/>
      <c r="Z1169" s="118" t="s">
        <v>85</v>
      </c>
      <c r="AA1169" s="116"/>
      <c r="AB1169" s="501"/>
      <c r="AC1169" s="18">
        <v>47.877129098089981</v>
      </c>
      <c r="AD1169" s="18">
        <v>51.94894173815775</v>
      </c>
      <c r="AE1169" s="18" t="s">
        <v>27</v>
      </c>
      <c r="AF1169" s="18">
        <v>3.7835266853674082E-2</v>
      </c>
      <c r="AG1169" s="18" t="s">
        <v>27</v>
      </c>
      <c r="AH1169" s="18" t="s">
        <v>27</v>
      </c>
      <c r="AI1169" s="18" t="s">
        <v>27</v>
      </c>
      <c r="AJ1169" s="18">
        <v>0.13609389689858434</v>
      </c>
      <c r="AK1169" s="18" t="s">
        <v>27</v>
      </c>
      <c r="AL1169" s="18" t="s">
        <v>27</v>
      </c>
      <c r="AM1169" s="18" t="s">
        <v>27</v>
      </c>
      <c r="AN1169" s="18" t="s">
        <v>27</v>
      </c>
      <c r="AO1169" s="18" t="s">
        <v>27</v>
      </c>
      <c r="AP1169" s="18" t="s">
        <v>27</v>
      </c>
      <c r="AQ1169" s="18" t="s">
        <v>27</v>
      </c>
      <c r="AR1169" s="18">
        <v>100</v>
      </c>
      <c r="AS1169" s="18"/>
      <c r="AT1169" s="53" t="s">
        <v>134</v>
      </c>
      <c r="AU1169" s="53" t="str">
        <f t="shared" si="120"/>
        <v>po</v>
      </c>
      <c r="AV1169" s="44">
        <f t="shared" si="121"/>
        <v>0.92161894922535204</v>
      </c>
      <c r="AW1169" s="86">
        <f t="shared" si="122"/>
        <v>0.92423871186815143</v>
      </c>
      <c r="AX1169" s="18"/>
      <c r="AY1169" s="18"/>
    </row>
    <row r="1170" spans="1:51" s="36" customFormat="1" x14ac:dyDescent="0.2">
      <c r="A1170" s="120" t="s">
        <v>180</v>
      </c>
      <c r="B1170" s="43" t="s">
        <v>604</v>
      </c>
      <c r="C1170" s="120" t="s">
        <v>216</v>
      </c>
      <c r="D1170" s="120" t="s">
        <v>494</v>
      </c>
      <c r="E1170" s="120" t="s">
        <v>219</v>
      </c>
      <c r="F1170" s="120"/>
      <c r="G1170" s="120">
        <v>80</v>
      </c>
      <c r="H1170" s="366">
        <v>62.511499999999998</v>
      </c>
      <c r="I1170" s="366">
        <v>38.292900000000003</v>
      </c>
      <c r="J1170" s="119" t="s">
        <v>27</v>
      </c>
      <c r="K1170" s="119" t="s">
        <v>27</v>
      </c>
      <c r="L1170" s="119"/>
      <c r="M1170" s="119"/>
      <c r="N1170" s="120"/>
      <c r="O1170" s="119">
        <v>0.18072299999999999</v>
      </c>
      <c r="P1170" s="119" t="s">
        <v>27</v>
      </c>
      <c r="Q1170" s="119" t="s">
        <v>27</v>
      </c>
      <c r="R1170" s="119"/>
      <c r="S1170" s="119" t="s">
        <v>27</v>
      </c>
      <c r="T1170" s="119" t="s">
        <v>27</v>
      </c>
      <c r="U1170" s="116"/>
      <c r="V1170" s="116"/>
      <c r="W1170" s="116"/>
      <c r="X1170" s="119">
        <v>100.985123</v>
      </c>
      <c r="Y1170" s="21"/>
      <c r="Z1170" s="118" t="s">
        <v>85</v>
      </c>
      <c r="AA1170" s="116"/>
      <c r="AB1170" s="501"/>
      <c r="AC1170" s="18">
        <v>48.313377061911339</v>
      </c>
      <c r="AD1170" s="18">
        <v>51.5537257078999</v>
      </c>
      <c r="AE1170" s="18" t="s">
        <v>27</v>
      </c>
      <c r="AF1170" s="18" t="s">
        <v>27</v>
      </c>
      <c r="AG1170" s="18" t="s">
        <v>27</v>
      </c>
      <c r="AH1170" s="18" t="s">
        <v>27</v>
      </c>
      <c r="AI1170" s="18" t="s">
        <v>27</v>
      </c>
      <c r="AJ1170" s="18">
        <v>0.13289723018876592</v>
      </c>
      <c r="AK1170" s="18" t="s">
        <v>27</v>
      </c>
      <c r="AL1170" s="18" t="s">
        <v>27</v>
      </c>
      <c r="AM1170" s="18" t="s">
        <v>27</v>
      </c>
      <c r="AN1170" s="18" t="s">
        <v>27</v>
      </c>
      <c r="AO1170" s="18" t="s">
        <v>27</v>
      </c>
      <c r="AP1170" s="18" t="s">
        <v>27</v>
      </c>
      <c r="AQ1170" s="18" t="s">
        <v>27</v>
      </c>
      <c r="AR1170" s="18">
        <v>100</v>
      </c>
      <c r="AS1170" s="18"/>
      <c r="AT1170" s="53" t="s">
        <v>134</v>
      </c>
      <c r="AU1170" s="53" t="str">
        <f t="shared" si="120"/>
        <v>po</v>
      </c>
      <c r="AV1170" s="44">
        <f t="shared" si="121"/>
        <v>0.93714617902984998</v>
      </c>
      <c r="AW1170" s="86">
        <f t="shared" si="122"/>
        <v>0.9397240185237743</v>
      </c>
      <c r="AX1170" s="18"/>
      <c r="AY1170" s="18"/>
    </row>
    <row r="1171" spans="1:51" s="36" customFormat="1" x14ac:dyDescent="0.2">
      <c r="A1171" s="120" t="s">
        <v>180</v>
      </c>
      <c r="B1171" s="43" t="s">
        <v>604</v>
      </c>
      <c r="C1171" s="120" t="s">
        <v>216</v>
      </c>
      <c r="D1171" s="120" t="s">
        <v>494</v>
      </c>
      <c r="E1171" s="120" t="s">
        <v>42</v>
      </c>
      <c r="F1171" s="120" t="s">
        <v>28</v>
      </c>
      <c r="G1171" s="120">
        <v>19</v>
      </c>
      <c r="H1171" s="366">
        <v>61.180900000000001</v>
      </c>
      <c r="I1171" s="366">
        <v>38.518500000000003</v>
      </c>
      <c r="J1171" s="119" t="s">
        <v>27</v>
      </c>
      <c r="K1171" s="119" t="s">
        <v>27</v>
      </c>
      <c r="L1171" s="119"/>
      <c r="M1171" s="119"/>
      <c r="N1171" s="120"/>
      <c r="O1171" s="119">
        <v>0.178395</v>
      </c>
      <c r="P1171" s="119" t="s">
        <v>27</v>
      </c>
      <c r="Q1171" s="119" t="s">
        <v>27</v>
      </c>
      <c r="R1171" s="119"/>
      <c r="S1171" s="119" t="s">
        <v>27</v>
      </c>
      <c r="T1171" s="119" t="s">
        <v>27</v>
      </c>
      <c r="U1171" s="116"/>
      <c r="V1171" s="116"/>
      <c r="W1171" s="116"/>
      <c r="X1171" s="119">
        <v>99.877794999999992</v>
      </c>
      <c r="Y1171" s="21"/>
      <c r="Z1171" s="118" t="s">
        <v>85</v>
      </c>
      <c r="AA1171" s="116"/>
      <c r="AB1171" s="501"/>
      <c r="AC1171" s="18">
        <v>47.630970862070413</v>
      </c>
      <c r="AD1171" s="18">
        <v>52.236883972930926</v>
      </c>
      <c r="AE1171" s="18" t="s">
        <v>27</v>
      </c>
      <c r="AF1171" s="18" t="s">
        <v>27</v>
      </c>
      <c r="AG1171" s="18" t="s">
        <v>27</v>
      </c>
      <c r="AH1171" s="18" t="s">
        <v>27</v>
      </c>
      <c r="AI1171" s="18" t="s">
        <v>27</v>
      </c>
      <c r="AJ1171" s="18">
        <v>0.13214516499865819</v>
      </c>
      <c r="AK1171" s="18" t="s">
        <v>27</v>
      </c>
      <c r="AL1171" s="18" t="s">
        <v>27</v>
      </c>
      <c r="AM1171" s="18" t="s">
        <v>27</v>
      </c>
      <c r="AN1171" s="18" t="s">
        <v>27</v>
      </c>
      <c r="AO1171" s="18" t="s">
        <v>27</v>
      </c>
      <c r="AP1171" s="18" t="s">
        <v>27</v>
      </c>
      <c r="AQ1171" s="18" t="s">
        <v>27</v>
      </c>
      <c r="AR1171" s="18">
        <v>100</v>
      </c>
      <c r="AS1171" s="18"/>
      <c r="AT1171" s="53" t="s">
        <v>134</v>
      </c>
      <c r="AU1171" s="53" t="str">
        <f t="shared" si="120"/>
        <v>po</v>
      </c>
      <c r="AV1171" s="44">
        <f t="shared" si="121"/>
        <v>0.91182641917830909</v>
      </c>
      <c r="AW1171" s="86">
        <f t="shared" si="122"/>
        <v>0.91435614826910139</v>
      </c>
      <c r="AX1171" s="18"/>
      <c r="AY1171" s="18"/>
    </row>
    <row r="1172" spans="1:51" s="36" customFormat="1" x14ac:dyDescent="0.2">
      <c r="A1172" s="120" t="s">
        <v>180</v>
      </c>
      <c r="B1172" s="43" t="s">
        <v>604</v>
      </c>
      <c r="C1172" s="120" t="s">
        <v>216</v>
      </c>
      <c r="D1172" s="120" t="s">
        <v>494</v>
      </c>
      <c r="E1172" s="120" t="s">
        <v>135</v>
      </c>
      <c r="F1172" s="120"/>
      <c r="G1172" s="120">
        <v>54</v>
      </c>
      <c r="H1172" s="366">
        <v>62.2072</v>
      </c>
      <c r="I1172" s="366">
        <v>37.896999999999998</v>
      </c>
      <c r="J1172" s="119" t="s">
        <v>27</v>
      </c>
      <c r="K1172" s="119" t="s">
        <v>27</v>
      </c>
      <c r="L1172" s="119"/>
      <c r="M1172" s="119"/>
      <c r="N1172" s="120"/>
      <c r="O1172" s="119">
        <v>0.175619</v>
      </c>
      <c r="P1172" s="119" t="s">
        <v>27</v>
      </c>
      <c r="Q1172" s="119" t="s">
        <v>27</v>
      </c>
      <c r="R1172" s="119"/>
      <c r="S1172" s="119" t="s">
        <v>27</v>
      </c>
      <c r="T1172" s="119" t="s">
        <v>27</v>
      </c>
      <c r="U1172" s="116"/>
      <c r="V1172" s="116"/>
      <c r="W1172" s="116"/>
      <c r="X1172" s="119">
        <v>100.27981899999999</v>
      </c>
      <c r="Y1172" s="21"/>
      <c r="Z1172" s="118" t="s">
        <v>85</v>
      </c>
      <c r="AA1172" s="116"/>
      <c r="AB1172" s="501"/>
      <c r="AC1172" s="18">
        <v>48.45221336158685</v>
      </c>
      <c r="AD1172" s="18">
        <v>51.417638040381838</v>
      </c>
      <c r="AE1172" s="18" t="s">
        <v>27</v>
      </c>
      <c r="AF1172" s="18" t="s">
        <v>27</v>
      </c>
      <c r="AG1172" s="18" t="s">
        <v>27</v>
      </c>
      <c r="AH1172" s="18" t="s">
        <v>27</v>
      </c>
      <c r="AI1172" s="18" t="s">
        <v>27</v>
      </c>
      <c r="AJ1172" s="18">
        <v>0.13014859803133441</v>
      </c>
      <c r="AK1172" s="18" t="s">
        <v>27</v>
      </c>
      <c r="AL1172" s="18" t="s">
        <v>27</v>
      </c>
      <c r="AM1172" s="18" t="s">
        <v>27</v>
      </c>
      <c r="AN1172" s="18" t="s">
        <v>27</v>
      </c>
      <c r="AO1172" s="18" t="s">
        <v>27</v>
      </c>
      <c r="AP1172" s="18" t="s">
        <v>27</v>
      </c>
      <c r="AQ1172" s="18" t="s">
        <v>27</v>
      </c>
      <c r="AR1172" s="18">
        <v>100.00000000000003</v>
      </c>
      <c r="AS1172" s="18"/>
      <c r="AT1172" s="53" t="s">
        <v>134</v>
      </c>
      <c r="AU1172" s="53" t="str">
        <f t="shared" si="120"/>
        <v>po</v>
      </c>
      <c r="AV1172" s="44">
        <f t="shared" si="121"/>
        <v>0.94232670360186455</v>
      </c>
      <c r="AW1172" s="86">
        <f t="shared" si="122"/>
        <v>0.94485790890400456</v>
      </c>
      <c r="AX1172" s="18"/>
      <c r="AY1172" s="18"/>
    </row>
    <row r="1173" spans="1:51" s="36" customFormat="1" x14ac:dyDescent="0.2">
      <c r="A1173" s="120" t="s">
        <v>180</v>
      </c>
      <c r="B1173" s="43" t="s">
        <v>604</v>
      </c>
      <c r="C1173" s="120" t="s">
        <v>216</v>
      </c>
      <c r="D1173" s="120" t="s">
        <v>494</v>
      </c>
      <c r="E1173" s="120" t="s">
        <v>135</v>
      </c>
      <c r="F1173" s="120"/>
      <c r="G1173" s="120">
        <v>50</v>
      </c>
      <c r="H1173" s="366">
        <v>61.589199999999998</v>
      </c>
      <c r="I1173" s="366">
        <v>38.128999999999998</v>
      </c>
      <c r="J1173" s="119" t="s">
        <v>27</v>
      </c>
      <c r="K1173" s="119" t="s">
        <v>27</v>
      </c>
      <c r="L1173" s="119"/>
      <c r="M1173" s="119"/>
      <c r="N1173" s="120"/>
      <c r="O1173" s="119">
        <v>0.17366200000000001</v>
      </c>
      <c r="P1173" s="119" t="s">
        <v>27</v>
      </c>
      <c r="Q1173" s="119" t="s">
        <v>27</v>
      </c>
      <c r="R1173" s="119"/>
      <c r="S1173" s="119" t="s">
        <v>27</v>
      </c>
      <c r="T1173" s="119" t="s">
        <v>27</v>
      </c>
      <c r="U1173" s="116"/>
      <c r="V1173" s="116"/>
      <c r="W1173" s="116"/>
      <c r="X1173" s="119">
        <v>99.891861999999989</v>
      </c>
      <c r="Y1173" s="21"/>
      <c r="Z1173" s="118" t="s">
        <v>85</v>
      </c>
      <c r="AA1173" s="116"/>
      <c r="AB1173" s="501"/>
      <c r="AC1173" s="18">
        <v>48.051603672310733</v>
      </c>
      <c r="AD1173" s="18">
        <v>51.819481417941816</v>
      </c>
      <c r="AE1173" s="18" t="s">
        <v>27</v>
      </c>
      <c r="AF1173" s="18" t="s">
        <v>27</v>
      </c>
      <c r="AG1173" s="18" t="s">
        <v>27</v>
      </c>
      <c r="AH1173" s="18" t="s">
        <v>27</v>
      </c>
      <c r="AI1173" s="18" t="s">
        <v>27</v>
      </c>
      <c r="AJ1173" s="18">
        <v>0.1289149097474491</v>
      </c>
      <c r="AK1173" s="18" t="s">
        <v>27</v>
      </c>
      <c r="AL1173" s="18" t="s">
        <v>27</v>
      </c>
      <c r="AM1173" s="18" t="s">
        <v>27</v>
      </c>
      <c r="AN1173" s="18" t="s">
        <v>27</v>
      </c>
      <c r="AO1173" s="18" t="s">
        <v>27</v>
      </c>
      <c r="AP1173" s="18" t="s">
        <v>27</v>
      </c>
      <c r="AQ1173" s="18" t="s">
        <v>27</v>
      </c>
      <c r="AR1173" s="18">
        <v>100</v>
      </c>
      <c r="AS1173" s="18"/>
      <c r="AT1173" s="53" t="s">
        <v>134</v>
      </c>
      <c r="AU1173" s="53" t="str">
        <f t="shared" si="120"/>
        <v>po</v>
      </c>
      <c r="AV1173" s="44">
        <f t="shared" si="121"/>
        <v>0.92728839342791058</v>
      </c>
      <c r="AW1173" s="86">
        <f t="shared" si="122"/>
        <v>0.92977616262628815</v>
      </c>
      <c r="AX1173" s="18"/>
      <c r="AY1173" s="18"/>
    </row>
    <row r="1174" spans="1:51" s="36" customFormat="1" x14ac:dyDescent="0.2">
      <c r="A1174" s="120" t="s">
        <v>180</v>
      </c>
      <c r="B1174" s="43" t="s">
        <v>604</v>
      </c>
      <c r="C1174" s="120" t="s">
        <v>216</v>
      </c>
      <c r="D1174" s="120" t="s">
        <v>494</v>
      </c>
      <c r="E1174" s="66" t="s">
        <v>32</v>
      </c>
      <c r="F1174" s="66" t="s">
        <v>51</v>
      </c>
      <c r="G1174" s="120">
        <v>42</v>
      </c>
      <c r="H1174" s="366">
        <v>63.978700000000003</v>
      </c>
      <c r="I1174" s="366">
        <v>36.901200000000003</v>
      </c>
      <c r="J1174" s="119" t="s">
        <v>27</v>
      </c>
      <c r="K1174" s="119" t="s">
        <v>27</v>
      </c>
      <c r="L1174" s="119"/>
      <c r="M1174" s="119"/>
      <c r="N1174" s="120"/>
      <c r="O1174" s="119">
        <v>0.169769</v>
      </c>
      <c r="P1174" s="119" t="s">
        <v>27</v>
      </c>
      <c r="Q1174" s="119">
        <v>5.9225E-2</v>
      </c>
      <c r="R1174" s="119"/>
      <c r="S1174" s="119" t="s">
        <v>27</v>
      </c>
      <c r="T1174" s="119" t="s">
        <v>27</v>
      </c>
      <c r="U1174" s="116"/>
      <c r="V1174" s="116"/>
      <c r="W1174" s="116"/>
      <c r="X1174" s="119">
        <v>101.10889400000001</v>
      </c>
      <c r="Y1174" s="21"/>
      <c r="Z1174" s="118" t="s">
        <v>85</v>
      </c>
      <c r="AA1174" s="116"/>
      <c r="AB1174" s="501"/>
      <c r="AC1174" s="18">
        <v>49.795194640380977</v>
      </c>
      <c r="AD1174" s="18">
        <v>50.029577593542939</v>
      </c>
      <c r="AE1174" s="18" t="s">
        <v>27</v>
      </c>
      <c r="AF1174" s="18" t="s">
        <v>27</v>
      </c>
      <c r="AG1174" s="18" t="s">
        <v>27</v>
      </c>
      <c r="AH1174" s="18" t="s">
        <v>27</v>
      </c>
      <c r="AI1174" s="18" t="s">
        <v>27</v>
      </c>
      <c r="AJ1174" s="18">
        <v>0.1257203092582696</v>
      </c>
      <c r="AK1174" s="18" t="s">
        <v>27</v>
      </c>
      <c r="AL1174" s="18">
        <v>4.9507456817817562E-2</v>
      </c>
      <c r="AM1174" s="18" t="s">
        <v>27</v>
      </c>
      <c r="AN1174" s="18" t="s">
        <v>27</v>
      </c>
      <c r="AO1174" s="18" t="s">
        <v>27</v>
      </c>
      <c r="AP1174" s="18" t="s">
        <v>27</v>
      </c>
      <c r="AQ1174" s="18" t="s">
        <v>27</v>
      </c>
      <c r="AR1174" s="18">
        <v>100</v>
      </c>
      <c r="AS1174" s="18"/>
      <c r="AT1174" s="53" t="s">
        <v>134</v>
      </c>
      <c r="AU1174" s="53" t="str">
        <f t="shared" si="120"/>
        <v>po</v>
      </c>
      <c r="AV1174" s="44">
        <f t="shared" si="121"/>
        <v>0.9953151122908499</v>
      </c>
      <c r="AW1174" s="86">
        <f t="shared" si="122"/>
        <v>0.99881759571175144</v>
      </c>
      <c r="AX1174" s="18"/>
      <c r="AY1174" s="18"/>
    </row>
    <row r="1175" spans="1:51" s="36" customFormat="1" x14ac:dyDescent="0.2">
      <c r="A1175" s="120" t="s">
        <v>180</v>
      </c>
      <c r="B1175" s="43" t="s">
        <v>604</v>
      </c>
      <c r="C1175" s="120" t="s">
        <v>216</v>
      </c>
      <c r="D1175" s="120" t="s">
        <v>494</v>
      </c>
      <c r="E1175" s="120" t="s">
        <v>217</v>
      </c>
      <c r="F1175" s="120"/>
      <c r="G1175" s="120">
        <v>74</v>
      </c>
      <c r="H1175" s="366">
        <v>61.974600000000002</v>
      </c>
      <c r="I1175" s="366">
        <v>38.947600000000001</v>
      </c>
      <c r="J1175" s="119" t="s">
        <v>27</v>
      </c>
      <c r="K1175" s="119">
        <v>6.1094000000000002E-2</v>
      </c>
      <c r="L1175" s="119"/>
      <c r="M1175" s="119"/>
      <c r="N1175" s="120"/>
      <c r="O1175" s="119">
        <v>0.16502700000000001</v>
      </c>
      <c r="P1175" s="119" t="s">
        <v>27</v>
      </c>
      <c r="Q1175" s="119" t="s">
        <v>27</v>
      </c>
      <c r="R1175" s="119"/>
      <c r="S1175" s="119" t="s">
        <v>27</v>
      </c>
      <c r="T1175" s="119" t="s">
        <v>27</v>
      </c>
      <c r="U1175" s="116"/>
      <c r="V1175" s="116"/>
      <c r="W1175" s="116"/>
      <c r="X1175" s="119">
        <v>101.148321</v>
      </c>
      <c r="Y1175" s="21"/>
      <c r="Z1175" s="118" t="s">
        <v>85</v>
      </c>
      <c r="AA1175" s="116"/>
      <c r="AB1175" s="501"/>
      <c r="AC1175" s="18">
        <v>47.641131416738844</v>
      </c>
      <c r="AD1175" s="18">
        <v>52.153488020707741</v>
      </c>
      <c r="AE1175" s="18" t="s">
        <v>27</v>
      </c>
      <c r="AF1175" s="18">
        <v>8.4677478605907033E-2</v>
      </c>
      <c r="AG1175" s="18" t="s">
        <v>27</v>
      </c>
      <c r="AH1175" s="18" t="s">
        <v>27</v>
      </c>
      <c r="AI1175" s="18" t="s">
        <v>27</v>
      </c>
      <c r="AJ1175" s="18">
        <v>0.12070308394753018</v>
      </c>
      <c r="AK1175" s="18" t="s">
        <v>27</v>
      </c>
      <c r="AL1175" s="18" t="s">
        <v>27</v>
      </c>
      <c r="AM1175" s="18" t="s">
        <v>27</v>
      </c>
      <c r="AN1175" s="18" t="s">
        <v>27</v>
      </c>
      <c r="AO1175" s="18" t="s">
        <v>27</v>
      </c>
      <c r="AP1175" s="18" t="s">
        <v>27</v>
      </c>
      <c r="AQ1175" s="18" t="s">
        <v>27</v>
      </c>
      <c r="AR1175" s="18">
        <v>100.00000000000003</v>
      </c>
      <c r="AS1175" s="18"/>
      <c r="AT1175" s="53" t="s">
        <v>134</v>
      </c>
      <c r="AU1175" s="53" t="str">
        <f t="shared" si="120"/>
        <v>po</v>
      </c>
      <c r="AV1175" s="44">
        <f t="shared" si="121"/>
        <v>0.91347929399895078</v>
      </c>
      <c r="AW1175" s="86">
        <f t="shared" si="122"/>
        <v>0.91579367580788384</v>
      </c>
      <c r="AX1175" s="18"/>
      <c r="AY1175" s="18"/>
    </row>
    <row r="1176" spans="1:51" s="36" customFormat="1" x14ac:dyDescent="0.2">
      <c r="A1176" s="120" t="s">
        <v>180</v>
      </c>
      <c r="B1176" s="43" t="s">
        <v>604</v>
      </c>
      <c r="C1176" s="120" t="s">
        <v>216</v>
      </c>
      <c r="D1176" s="120" t="s">
        <v>494</v>
      </c>
      <c r="E1176" s="120" t="s">
        <v>48</v>
      </c>
      <c r="F1176" s="120" t="s">
        <v>34</v>
      </c>
      <c r="G1176" s="120">
        <v>67</v>
      </c>
      <c r="H1176" s="366">
        <v>63.217799999999997</v>
      </c>
      <c r="I1176" s="366">
        <v>38.26</v>
      </c>
      <c r="J1176" s="119" t="s">
        <v>27</v>
      </c>
      <c r="K1176" s="119" t="s">
        <v>27</v>
      </c>
      <c r="L1176" s="119"/>
      <c r="M1176" s="119"/>
      <c r="N1176" s="120"/>
      <c r="O1176" s="119">
        <v>0.16223199999999999</v>
      </c>
      <c r="P1176" s="119" t="s">
        <v>27</v>
      </c>
      <c r="Q1176" s="119">
        <v>3.6248000000000002E-2</v>
      </c>
      <c r="R1176" s="119"/>
      <c r="S1176" s="119" t="s">
        <v>27</v>
      </c>
      <c r="T1176" s="119" t="s">
        <v>27</v>
      </c>
      <c r="U1176" s="116"/>
      <c r="V1176" s="116"/>
      <c r="W1176" s="116"/>
      <c r="X1176" s="119">
        <v>101.67628000000001</v>
      </c>
      <c r="Y1176" s="21"/>
      <c r="Z1176" s="118" t="s">
        <v>85</v>
      </c>
      <c r="AA1176" s="116"/>
      <c r="AB1176" s="501"/>
      <c r="AC1176" s="18">
        <v>48.607432359876924</v>
      </c>
      <c r="AD1176" s="18">
        <v>51.243949175890549</v>
      </c>
      <c r="AE1176" s="18" t="s">
        <v>27</v>
      </c>
      <c r="AF1176" s="18" t="s">
        <v>27</v>
      </c>
      <c r="AG1176" s="18" t="s">
        <v>27</v>
      </c>
      <c r="AH1176" s="18" t="s">
        <v>27</v>
      </c>
      <c r="AI1176" s="18" t="s">
        <v>27</v>
      </c>
      <c r="AJ1176" s="18">
        <v>0.11868473151670121</v>
      </c>
      <c r="AK1176" s="18" t="s">
        <v>27</v>
      </c>
      <c r="AL1176" s="18">
        <v>2.9933732715827523E-2</v>
      </c>
      <c r="AM1176" s="18" t="s">
        <v>27</v>
      </c>
      <c r="AN1176" s="18" t="s">
        <v>27</v>
      </c>
      <c r="AO1176" s="18" t="s">
        <v>27</v>
      </c>
      <c r="AP1176" s="18" t="s">
        <v>27</v>
      </c>
      <c r="AQ1176" s="18" t="s">
        <v>27</v>
      </c>
      <c r="AR1176" s="18">
        <v>100</v>
      </c>
      <c r="AS1176" s="18"/>
      <c r="AT1176" s="53" t="s">
        <v>134</v>
      </c>
      <c r="AU1176" s="53" t="str">
        <f t="shared" si="120"/>
        <v>po</v>
      </c>
      <c r="AV1176" s="44">
        <f t="shared" si="121"/>
        <v>0.94854969497054176</v>
      </c>
      <c r="AW1176" s="86">
        <f t="shared" si="122"/>
        <v>0.95144990985683797</v>
      </c>
      <c r="AX1176" s="18"/>
      <c r="AY1176" s="18"/>
    </row>
    <row r="1177" spans="1:51" s="36" customFormat="1" x14ac:dyDescent="0.2">
      <c r="A1177" s="120" t="s">
        <v>180</v>
      </c>
      <c r="B1177" s="43" t="s">
        <v>604</v>
      </c>
      <c r="C1177" s="120" t="s">
        <v>216</v>
      </c>
      <c r="D1177" s="120" t="s">
        <v>494</v>
      </c>
      <c r="E1177" s="120" t="s">
        <v>29</v>
      </c>
      <c r="F1177" s="120" t="s">
        <v>43</v>
      </c>
      <c r="G1177" s="120">
        <v>39</v>
      </c>
      <c r="H1177" s="366">
        <v>62.4666</v>
      </c>
      <c r="I1177" s="366">
        <v>37.8825</v>
      </c>
      <c r="J1177" s="119" t="s">
        <v>27</v>
      </c>
      <c r="K1177" s="119" t="s">
        <v>27</v>
      </c>
      <c r="L1177" s="119"/>
      <c r="M1177" s="119"/>
      <c r="N1177" s="120"/>
      <c r="O1177" s="119">
        <v>0.13870199999999999</v>
      </c>
      <c r="P1177" s="119" t="s">
        <v>27</v>
      </c>
      <c r="Q1177" s="119" t="s">
        <v>27</v>
      </c>
      <c r="R1177" s="119"/>
      <c r="S1177" s="119" t="s">
        <v>27</v>
      </c>
      <c r="T1177" s="119" t="s">
        <v>27</v>
      </c>
      <c r="U1177" s="116"/>
      <c r="V1177" s="116"/>
      <c r="W1177" s="116"/>
      <c r="X1177" s="119">
        <v>100.48780199999999</v>
      </c>
      <c r="Y1177" s="21"/>
      <c r="Z1177" s="118" t="s">
        <v>85</v>
      </c>
      <c r="AA1177" s="116"/>
      <c r="AB1177" s="501"/>
      <c r="AC1177" s="18">
        <v>48.578953357431075</v>
      </c>
      <c r="AD1177" s="18">
        <v>51.318415766568201</v>
      </c>
      <c r="AE1177" s="18" t="s">
        <v>27</v>
      </c>
      <c r="AF1177" s="18" t="s">
        <v>27</v>
      </c>
      <c r="AG1177" s="18" t="s">
        <v>27</v>
      </c>
      <c r="AH1177" s="18" t="s">
        <v>27</v>
      </c>
      <c r="AI1177" s="18" t="s">
        <v>27</v>
      </c>
      <c r="AJ1177" s="18">
        <v>0.10263087600072339</v>
      </c>
      <c r="AK1177" s="18" t="s">
        <v>27</v>
      </c>
      <c r="AL1177" s="18" t="s">
        <v>27</v>
      </c>
      <c r="AM1177" s="18" t="s">
        <v>27</v>
      </c>
      <c r="AN1177" s="18" t="s">
        <v>27</v>
      </c>
      <c r="AO1177" s="18" t="s">
        <v>27</v>
      </c>
      <c r="AP1177" s="18" t="s">
        <v>27</v>
      </c>
      <c r="AQ1177" s="18" t="s">
        <v>27</v>
      </c>
      <c r="AR1177" s="18">
        <v>100</v>
      </c>
      <c r="AS1177" s="18"/>
      <c r="AT1177" s="53" t="s">
        <v>134</v>
      </c>
      <c r="AU1177" s="53" t="str">
        <f t="shared" si="120"/>
        <v>po</v>
      </c>
      <c r="AV1177" s="44">
        <f t="shared" si="121"/>
        <v>0.94661833635710613</v>
      </c>
      <c r="AW1177" s="86">
        <f t="shared" si="122"/>
        <v>0.94861822030651644</v>
      </c>
      <c r="AX1177" s="18"/>
      <c r="AY1177" s="18"/>
    </row>
    <row r="1178" spans="1:51" s="36" customFormat="1" x14ac:dyDescent="0.2">
      <c r="A1178" s="120" t="s">
        <v>180</v>
      </c>
      <c r="B1178" s="43" t="s">
        <v>604</v>
      </c>
      <c r="C1178" s="120" t="s">
        <v>216</v>
      </c>
      <c r="D1178" s="120" t="s">
        <v>494</v>
      </c>
      <c r="E1178" s="120" t="s">
        <v>29</v>
      </c>
      <c r="F1178" s="120" t="s">
        <v>43</v>
      </c>
      <c r="G1178" s="120">
        <v>40</v>
      </c>
      <c r="H1178" s="366">
        <v>61.427900000000001</v>
      </c>
      <c r="I1178" s="366">
        <v>38.444000000000003</v>
      </c>
      <c r="J1178" s="119" t="s">
        <v>27</v>
      </c>
      <c r="K1178" s="119" t="s">
        <v>27</v>
      </c>
      <c r="L1178" s="119"/>
      <c r="M1178" s="119"/>
      <c r="N1178" s="120"/>
      <c r="O1178" s="119">
        <v>0.13086700000000001</v>
      </c>
      <c r="P1178" s="119" t="s">
        <v>27</v>
      </c>
      <c r="Q1178" s="119" t="s">
        <v>27</v>
      </c>
      <c r="R1178" s="119"/>
      <c r="S1178" s="119" t="s">
        <v>27</v>
      </c>
      <c r="T1178" s="119" t="s">
        <v>27</v>
      </c>
      <c r="U1178" s="116"/>
      <c r="V1178" s="116"/>
      <c r="W1178" s="116"/>
      <c r="X1178" s="119">
        <v>100.00276700000001</v>
      </c>
      <c r="Y1178" s="21"/>
      <c r="Z1178" s="118" t="s">
        <v>85</v>
      </c>
      <c r="AA1178" s="116"/>
      <c r="AB1178" s="501"/>
      <c r="AC1178" s="18">
        <v>47.796473815033814</v>
      </c>
      <c r="AD1178" s="18">
        <v>52.106641448336802</v>
      </c>
      <c r="AE1178" s="18" t="s">
        <v>27</v>
      </c>
      <c r="AF1178" s="18" t="s">
        <v>27</v>
      </c>
      <c r="AG1178" s="18" t="s">
        <v>27</v>
      </c>
      <c r="AH1178" s="18" t="s">
        <v>27</v>
      </c>
      <c r="AI1178" s="18" t="s">
        <v>27</v>
      </c>
      <c r="AJ1178" s="18">
        <v>9.6884736629389817E-2</v>
      </c>
      <c r="AK1178" s="18" t="s">
        <v>27</v>
      </c>
      <c r="AL1178" s="18" t="s">
        <v>27</v>
      </c>
      <c r="AM1178" s="18" t="s">
        <v>27</v>
      </c>
      <c r="AN1178" s="18" t="s">
        <v>27</v>
      </c>
      <c r="AO1178" s="18" t="s">
        <v>27</v>
      </c>
      <c r="AP1178" s="18" t="s">
        <v>27</v>
      </c>
      <c r="AQ1178" s="18" t="s">
        <v>27</v>
      </c>
      <c r="AR1178" s="18">
        <v>100</v>
      </c>
      <c r="AS1178" s="18"/>
      <c r="AT1178" s="53" t="s">
        <v>134</v>
      </c>
      <c r="AU1178" s="53" t="str">
        <f t="shared" si="120"/>
        <v>po</v>
      </c>
      <c r="AV1178" s="44">
        <f t="shared" si="121"/>
        <v>0.91728179914308094</v>
      </c>
      <c r="AW1178" s="86">
        <f t="shared" si="122"/>
        <v>0.91914115399567586</v>
      </c>
      <c r="AX1178" s="18"/>
      <c r="AY1178" s="18"/>
    </row>
    <row r="1179" spans="1:51" s="36" customFormat="1" x14ac:dyDescent="0.2">
      <c r="A1179" s="120" t="s">
        <v>180</v>
      </c>
      <c r="B1179" s="43" t="s">
        <v>604</v>
      </c>
      <c r="C1179" s="120" t="s">
        <v>216</v>
      </c>
      <c r="D1179" s="120" t="s">
        <v>494</v>
      </c>
      <c r="E1179" s="120" t="s">
        <v>218</v>
      </c>
      <c r="F1179" s="120"/>
      <c r="G1179" s="120">
        <v>94</v>
      </c>
      <c r="H1179" s="366">
        <v>64.051900000000003</v>
      </c>
      <c r="I1179" s="366">
        <v>37.439599999999999</v>
      </c>
      <c r="J1179" s="119" t="s">
        <v>27</v>
      </c>
      <c r="K1179" s="119" t="s">
        <v>27</v>
      </c>
      <c r="L1179" s="119"/>
      <c r="M1179" s="119"/>
      <c r="N1179" s="120"/>
      <c r="O1179" s="119">
        <v>0.13014200000000001</v>
      </c>
      <c r="P1179" s="119" t="s">
        <v>27</v>
      </c>
      <c r="Q1179" s="119" t="s">
        <v>27</v>
      </c>
      <c r="R1179" s="119"/>
      <c r="S1179" s="119" t="s">
        <v>27</v>
      </c>
      <c r="T1179" s="119" t="s">
        <v>27</v>
      </c>
      <c r="U1179" s="116"/>
      <c r="V1179" s="116"/>
      <c r="W1179" s="116"/>
      <c r="X1179" s="119">
        <v>101.62164200000001</v>
      </c>
      <c r="Y1179" s="21"/>
      <c r="Z1179" s="118" t="s">
        <v>85</v>
      </c>
      <c r="AA1179" s="116"/>
      <c r="AB1179" s="501"/>
      <c r="AC1179" s="18">
        <v>49.501662121082987</v>
      </c>
      <c r="AD1179" s="18">
        <v>50.402640450328242</v>
      </c>
      <c r="AE1179" s="18" t="s">
        <v>27</v>
      </c>
      <c r="AF1179" s="18" t="s">
        <v>27</v>
      </c>
      <c r="AG1179" s="18" t="s">
        <v>27</v>
      </c>
      <c r="AH1179" s="18" t="s">
        <v>27</v>
      </c>
      <c r="AI1179" s="18" t="s">
        <v>27</v>
      </c>
      <c r="AJ1179" s="18">
        <v>9.5697428588762387E-2</v>
      </c>
      <c r="AK1179" s="18" t="s">
        <v>27</v>
      </c>
      <c r="AL1179" s="18" t="s">
        <v>27</v>
      </c>
      <c r="AM1179" s="18" t="s">
        <v>27</v>
      </c>
      <c r="AN1179" s="18" t="s">
        <v>27</v>
      </c>
      <c r="AO1179" s="18" t="s">
        <v>27</v>
      </c>
      <c r="AP1179" s="18" t="s">
        <v>27</v>
      </c>
      <c r="AQ1179" s="18" t="s">
        <v>27</v>
      </c>
      <c r="AR1179" s="18">
        <v>99.999999999999986</v>
      </c>
      <c r="AS1179" s="18"/>
      <c r="AT1179" s="53" t="s">
        <v>134</v>
      </c>
      <c r="AU1179" s="53" t="str">
        <f t="shared" si="120"/>
        <v>po</v>
      </c>
      <c r="AV1179" s="44">
        <f t="shared" si="121"/>
        <v>0.98212438234990551</v>
      </c>
      <c r="AW1179" s="86">
        <f t="shared" si="122"/>
        <v>0.98402304138311769</v>
      </c>
      <c r="AX1179" s="18"/>
      <c r="AY1179" s="18"/>
    </row>
    <row r="1180" spans="1:51" s="36" customFormat="1" x14ac:dyDescent="0.2">
      <c r="A1180" s="120" t="s">
        <v>180</v>
      </c>
      <c r="B1180" s="43" t="s">
        <v>604</v>
      </c>
      <c r="C1180" s="120" t="s">
        <v>216</v>
      </c>
      <c r="D1180" s="120" t="s">
        <v>494</v>
      </c>
      <c r="E1180" s="120" t="s">
        <v>217</v>
      </c>
      <c r="F1180" s="120"/>
      <c r="G1180" s="120">
        <v>72</v>
      </c>
      <c r="H1180" s="366">
        <v>62.415799999999997</v>
      </c>
      <c r="I1180" s="366">
        <v>38.704000000000001</v>
      </c>
      <c r="J1180" s="119" t="s">
        <v>27</v>
      </c>
      <c r="K1180" s="119">
        <v>6.4033999999999994E-2</v>
      </c>
      <c r="L1180" s="119"/>
      <c r="M1180" s="119"/>
      <c r="N1180" s="120"/>
      <c r="O1180" s="119">
        <v>0.11988500000000001</v>
      </c>
      <c r="P1180" s="119" t="s">
        <v>27</v>
      </c>
      <c r="Q1180" s="119">
        <v>3.8218000000000002E-2</v>
      </c>
      <c r="R1180" s="119"/>
      <c r="S1180" s="119" t="s">
        <v>27</v>
      </c>
      <c r="T1180" s="119" t="s">
        <v>27</v>
      </c>
      <c r="U1180" s="116"/>
      <c r="V1180" s="116"/>
      <c r="W1180" s="116"/>
      <c r="X1180" s="119">
        <v>101.341937</v>
      </c>
      <c r="Y1180" s="21"/>
      <c r="Z1180" s="118" t="s">
        <v>85</v>
      </c>
      <c r="AA1180" s="116"/>
      <c r="AB1180" s="501"/>
      <c r="AC1180" s="18">
        <v>47.972819770953571</v>
      </c>
      <c r="AD1180" s="18">
        <v>51.819220987928929</v>
      </c>
      <c r="AE1180" s="18" t="s">
        <v>27</v>
      </c>
      <c r="AF1180" s="18">
        <v>8.8738556425687704E-2</v>
      </c>
      <c r="AG1180" s="18" t="s">
        <v>27</v>
      </c>
      <c r="AH1180" s="18" t="s">
        <v>27</v>
      </c>
      <c r="AI1180" s="18" t="s">
        <v>27</v>
      </c>
      <c r="AJ1180" s="18">
        <v>8.7671932553024357E-2</v>
      </c>
      <c r="AK1180" s="18" t="s">
        <v>27</v>
      </c>
      <c r="AL1180" s="18">
        <v>3.1548752138781867E-2</v>
      </c>
      <c r="AM1180" s="18" t="s">
        <v>27</v>
      </c>
      <c r="AN1180" s="18" t="s">
        <v>27</v>
      </c>
      <c r="AO1180" s="18" t="s">
        <v>27</v>
      </c>
      <c r="AP1180" s="18" t="s">
        <v>27</v>
      </c>
      <c r="AQ1180" s="18" t="s">
        <v>27</v>
      </c>
      <c r="AR1180" s="18">
        <v>99.999999999999986</v>
      </c>
      <c r="AS1180" s="18"/>
      <c r="AT1180" s="53" t="s">
        <v>134</v>
      </c>
      <c r="AU1180" s="53" t="str">
        <f t="shared" si="120"/>
        <v>po</v>
      </c>
      <c r="AV1180" s="44">
        <f t="shared" si="121"/>
        <v>0.92577269315045552</v>
      </c>
      <c r="AW1180" s="86">
        <f t="shared" si="122"/>
        <v>0.9280733970672429</v>
      </c>
      <c r="AX1180" s="18"/>
      <c r="AY1180" s="18"/>
    </row>
    <row r="1181" spans="1:51" s="36" customFormat="1" x14ac:dyDescent="0.2">
      <c r="A1181" s="120" t="s">
        <v>180</v>
      </c>
      <c r="B1181" s="43" t="s">
        <v>604</v>
      </c>
      <c r="C1181" s="120" t="s">
        <v>216</v>
      </c>
      <c r="D1181" s="120" t="s">
        <v>494</v>
      </c>
      <c r="E1181" s="120" t="s">
        <v>135</v>
      </c>
      <c r="F1181" s="120"/>
      <c r="G1181" s="120">
        <v>56</v>
      </c>
      <c r="H1181" s="366">
        <v>61.244399999999999</v>
      </c>
      <c r="I1181" s="366">
        <v>38.412500000000001</v>
      </c>
      <c r="J1181" s="119" t="s">
        <v>27</v>
      </c>
      <c r="K1181" s="119" t="s">
        <v>27</v>
      </c>
      <c r="L1181" s="119"/>
      <c r="M1181" s="119"/>
      <c r="N1181" s="120"/>
      <c r="O1181" s="119">
        <v>0.11974899999999999</v>
      </c>
      <c r="P1181" s="119" t="s">
        <v>27</v>
      </c>
      <c r="Q1181" s="119" t="s">
        <v>27</v>
      </c>
      <c r="R1181" s="119"/>
      <c r="S1181" s="119" t="s">
        <v>27</v>
      </c>
      <c r="T1181" s="119" t="s">
        <v>27</v>
      </c>
      <c r="U1181" s="116"/>
      <c r="V1181" s="116"/>
      <c r="W1181" s="116"/>
      <c r="X1181" s="119">
        <v>99.776649000000006</v>
      </c>
      <c r="Y1181" s="21"/>
      <c r="Z1181" s="118" t="s">
        <v>85</v>
      </c>
      <c r="AA1181" s="116"/>
      <c r="AB1181" s="501"/>
      <c r="AC1181" s="18">
        <v>47.746181126975387</v>
      </c>
      <c r="AD1181" s="18">
        <v>52.164993062415441</v>
      </c>
      <c r="AE1181" s="18" t="s">
        <v>27</v>
      </c>
      <c r="AF1181" s="18" t="s">
        <v>27</v>
      </c>
      <c r="AG1181" s="18" t="s">
        <v>27</v>
      </c>
      <c r="AH1181" s="18" t="s">
        <v>27</v>
      </c>
      <c r="AI1181" s="18" t="s">
        <v>27</v>
      </c>
      <c r="AJ1181" s="18">
        <v>8.8825810609176811E-2</v>
      </c>
      <c r="AK1181" s="18" t="s">
        <v>27</v>
      </c>
      <c r="AL1181" s="18" t="s">
        <v>27</v>
      </c>
      <c r="AM1181" s="18" t="s">
        <v>27</v>
      </c>
      <c r="AN1181" s="18" t="s">
        <v>27</v>
      </c>
      <c r="AO1181" s="18" t="s">
        <v>27</v>
      </c>
      <c r="AP1181" s="18" t="s">
        <v>27</v>
      </c>
      <c r="AQ1181" s="18" t="s">
        <v>27</v>
      </c>
      <c r="AR1181" s="18">
        <v>100.00000000000001</v>
      </c>
      <c r="AS1181" s="18"/>
      <c r="AT1181" s="53" t="s">
        <v>134</v>
      </c>
      <c r="AU1181" s="53" t="str">
        <f t="shared" si="120"/>
        <v>po</v>
      </c>
      <c r="AV1181" s="44">
        <f t="shared" si="121"/>
        <v>0.91529162229250283</v>
      </c>
      <c r="AW1181" s="86">
        <f t="shared" si="122"/>
        <v>0.91699440811484356</v>
      </c>
      <c r="AX1181" s="18"/>
      <c r="AY1181" s="18"/>
    </row>
    <row r="1182" spans="1:51" s="36" customFormat="1" x14ac:dyDescent="0.2">
      <c r="A1182" s="120" t="s">
        <v>180</v>
      </c>
      <c r="B1182" s="43" t="s">
        <v>604</v>
      </c>
      <c r="C1182" s="120" t="s">
        <v>216</v>
      </c>
      <c r="D1182" s="120" t="s">
        <v>494</v>
      </c>
      <c r="E1182" s="120" t="s">
        <v>37</v>
      </c>
      <c r="F1182" s="120" t="s">
        <v>43</v>
      </c>
      <c r="G1182" s="120">
        <v>1</v>
      </c>
      <c r="H1182" s="366">
        <v>62.2958</v>
      </c>
      <c r="I1182" s="366">
        <v>37.745199999999997</v>
      </c>
      <c r="J1182" s="119" t="s">
        <v>27</v>
      </c>
      <c r="K1182" s="119" t="s">
        <v>27</v>
      </c>
      <c r="L1182" s="119"/>
      <c r="M1182" s="119"/>
      <c r="N1182" s="120"/>
      <c r="O1182" s="119">
        <v>9.8683999999999994E-2</v>
      </c>
      <c r="P1182" s="119" t="s">
        <v>27</v>
      </c>
      <c r="Q1182" s="119" t="s">
        <v>27</v>
      </c>
      <c r="R1182" s="119"/>
      <c r="S1182" s="119" t="s">
        <v>27</v>
      </c>
      <c r="T1182" s="119" t="s">
        <v>27</v>
      </c>
      <c r="U1182" s="116"/>
      <c r="V1182" s="116"/>
      <c r="W1182" s="116"/>
      <c r="X1182" s="119">
        <v>100.139684</v>
      </c>
      <c r="Y1182" s="21"/>
      <c r="Z1182" s="118" t="s">
        <v>85</v>
      </c>
      <c r="AA1182" s="116"/>
      <c r="AB1182" s="501"/>
      <c r="AC1182" s="18">
        <v>48.615519317115549</v>
      </c>
      <c r="AD1182" s="18">
        <v>51.311205327459106</v>
      </c>
      <c r="AE1182" s="18" t="s">
        <v>27</v>
      </c>
      <c r="AF1182" s="18" t="s">
        <v>27</v>
      </c>
      <c r="AG1182" s="18" t="s">
        <v>27</v>
      </c>
      <c r="AH1182" s="18" t="s">
        <v>27</v>
      </c>
      <c r="AI1182" s="18" t="s">
        <v>27</v>
      </c>
      <c r="AJ1182" s="18">
        <v>7.3275355425346245E-2</v>
      </c>
      <c r="AK1182" s="18" t="s">
        <v>27</v>
      </c>
      <c r="AL1182" s="18" t="s">
        <v>27</v>
      </c>
      <c r="AM1182" s="18" t="s">
        <v>27</v>
      </c>
      <c r="AN1182" s="18" t="s">
        <v>27</v>
      </c>
      <c r="AO1182" s="18" t="s">
        <v>27</v>
      </c>
      <c r="AP1182" s="18" t="s">
        <v>27</v>
      </c>
      <c r="AQ1182" s="18" t="s">
        <v>27</v>
      </c>
      <c r="AR1182" s="18">
        <v>100</v>
      </c>
      <c r="AS1182" s="18"/>
      <c r="AT1182" s="53" t="s">
        <v>134</v>
      </c>
      <c r="AU1182" s="53" t="str">
        <f t="shared" si="120"/>
        <v>po</v>
      </c>
      <c r="AV1182" s="44">
        <f t="shared" si="121"/>
        <v>0.9474639897242686</v>
      </c>
      <c r="AW1182" s="86">
        <f t="shared" si="122"/>
        <v>0.94889204729878307</v>
      </c>
      <c r="AX1182" s="18"/>
      <c r="AY1182" s="18"/>
    </row>
    <row r="1183" spans="1:51" s="36" customFormat="1" x14ac:dyDescent="0.2">
      <c r="A1183" s="120" t="s">
        <v>180</v>
      </c>
      <c r="B1183" s="43" t="s">
        <v>604</v>
      </c>
      <c r="C1183" s="120" t="s">
        <v>216</v>
      </c>
      <c r="D1183" s="120" t="s">
        <v>494</v>
      </c>
      <c r="E1183" s="120" t="s">
        <v>218</v>
      </c>
      <c r="F1183" s="120"/>
      <c r="G1183" s="120">
        <v>93</v>
      </c>
      <c r="H1183" s="366">
        <v>64.152199999999993</v>
      </c>
      <c r="I1183" s="366">
        <v>37.455500000000001</v>
      </c>
      <c r="J1183" s="119" t="s">
        <v>27</v>
      </c>
      <c r="K1183" s="119" t="s">
        <v>27</v>
      </c>
      <c r="L1183" s="119"/>
      <c r="M1183" s="119"/>
      <c r="N1183" s="120"/>
      <c r="O1183" s="119">
        <v>9.4050999999999996E-2</v>
      </c>
      <c r="P1183" s="119" t="s">
        <v>27</v>
      </c>
      <c r="Q1183" s="119" t="s">
        <v>27</v>
      </c>
      <c r="R1183" s="119"/>
      <c r="S1183" s="119" t="s">
        <v>27</v>
      </c>
      <c r="T1183" s="119" t="s">
        <v>27</v>
      </c>
      <c r="U1183" s="116"/>
      <c r="V1183" s="116"/>
      <c r="W1183" s="116"/>
      <c r="X1183" s="119">
        <v>101.70175099999999</v>
      </c>
      <c r="Y1183" s="21"/>
      <c r="Z1183" s="118" t="s">
        <v>85</v>
      </c>
      <c r="AA1183" s="116"/>
      <c r="AB1183" s="501"/>
      <c r="AC1183" s="18">
        <v>49.543317254556158</v>
      </c>
      <c r="AD1183" s="18">
        <v>50.38757416497058</v>
      </c>
      <c r="AE1183" s="18" t="s">
        <v>27</v>
      </c>
      <c r="AF1183" s="18" t="s">
        <v>27</v>
      </c>
      <c r="AG1183" s="18" t="s">
        <v>27</v>
      </c>
      <c r="AH1183" s="18" t="s">
        <v>27</v>
      </c>
      <c r="AI1183" s="18" t="s">
        <v>27</v>
      </c>
      <c r="AJ1183" s="18">
        <v>6.9108580473257741E-2</v>
      </c>
      <c r="AK1183" s="18" t="s">
        <v>27</v>
      </c>
      <c r="AL1183" s="18" t="s">
        <v>27</v>
      </c>
      <c r="AM1183" s="18" t="s">
        <v>27</v>
      </c>
      <c r="AN1183" s="18" t="s">
        <v>27</v>
      </c>
      <c r="AO1183" s="18" t="s">
        <v>27</v>
      </c>
      <c r="AP1183" s="18" t="s">
        <v>27</v>
      </c>
      <c r="AQ1183" s="18" t="s">
        <v>27</v>
      </c>
      <c r="AR1183" s="18">
        <v>100</v>
      </c>
      <c r="AS1183" s="18"/>
      <c r="AT1183" s="53" t="s">
        <v>134</v>
      </c>
      <c r="AU1183" s="53" t="str">
        <f t="shared" si="120"/>
        <v>po</v>
      </c>
      <c r="AV1183" s="44">
        <f t="shared" si="121"/>
        <v>0.98324473991047279</v>
      </c>
      <c r="AW1183" s="86">
        <f t="shared" si="122"/>
        <v>0.98461628004945612</v>
      </c>
      <c r="AX1183" s="18"/>
      <c r="AY1183" s="18"/>
    </row>
    <row r="1184" spans="1:51" s="36" customFormat="1" x14ac:dyDescent="0.2">
      <c r="A1184" s="120" t="s">
        <v>180</v>
      </c>
      <c r="B1184" s="43" t="s">
        <v>604</v>
      </c>
      <c r="C1184" s="120" t="s">
        <v>216</v>
      </c>
      <c r="D1184" s="120" t="s">
        <v>494</v>
      </c>
      <c r="E1184" s="120" t="s">
        <v>37</v>
      </c>
      <c r="F1184" s="120" t="s">
        <v>34</v>
      </c>
      <c r="G1184" s="120">
        <v>6</v>
      </c>
      <c r="H1184" s="366">
        <v>61.789299999999997</v>
      </c>
      <c r="I1184" s="366">
        <v>37.342300000000002</v>
      </c>
      <c r="J1184" s="119" t="s">
        <v>27</v>
      </c>
      <c r="K1184" s="119">
        <v>6.5290000000000001E-2</v>
      </c>
      <c r="L1184" s="119"/>
      <c r="M1184" s="119"/>
      <c r="N1184" s="120"/>
      <c r="O1184" s="119">
        <v>7.7920000000000003E-2</v>
      </c>
      <c r="P1184" s="119" t="s">
        <v>27</v>
      </c>
      <c r="Q1184" s="119" t="s">
        <v>27</v>
      </c>
      <c r="R1184" s="119"/>
      <c r="S1184" s="119" t="s">
        <v>27</v>
      </c>
      <c r="T1184" s="119" t="s">
        <v>27</v>
      </c>
      <c r="U1184" s="116"/>
      <c r="V1184" s="116"/>
      <c r="W1184" s="116"/>
      <c r="X1184" s="119">
        <v>99.274810000000002</v>
      </c>
      <c r="Y1184" s="21"/>
      <c r="Z1184" s="118" t="s">
        <v>85</v>
      </c>
      <c r="AA1184" s="116"/>
      <c r="AB1184" s="501"/>
      <c r="AC1184" s="18">
        <v>48.641741933579937</v>
      </c>
      <c r="AD1184" s="18">
        <v>51.207223836768087</v>
      </c>
      <c r="AE1184" s="18" t="s">
        <v>27</v>
      </c>
      <c r="AF1184" s="18">
        <v>9.2670932991743615E-2</v>
      </c>
      <c r="AG1184" s="18" t="s">
        <v>27</v>
      </c>
      <c r="AH1184" s="18" t="s">
        <v>27</v>
      </c>
      <c r="AI1184" s="18" t="s">
        <v>27</v>
      </c>
      <c r="AJ1184" s="18">
        <v>5.8363296660233543E-2</v>
      </c>
      <c r="AK1184" s="18" t="s">
        <v>27</v>
      </c>
      <c r="AL1184" s="18" t="s">
        <v>27</v>
      </c>
      <c r="AM1184" s="18" t="s">
        <v>27</v>
      </c>
      <c r="AN1184" s="18" t="s">
        <v>27</v>
      </c>
      <c r="AO1184" s="18" t="s">
        <v>27</v>
      </c>
      <c r="AP1184" s="18" t="s">
        <v>27</v>
      </c>
      <c r="AQ1184" s="18" t="s">
        <v>27</v>
      </c>
      <c r="AR1184" s="18">
        <v>100</v>
      </c>
      <c r="AS1184" s="18"/>
      <c r="AT1184" s="53" t="s">
        <v>134</v>
      </c>
      <c r="AU1184" s="53" t="str">
        <f t="shared" si="120"/>
        <v>po</v>
      </c>
      <c r="AV1184" s="44">
        <f t="shared" si="121"/>
        <v>0.94990000021547605</v>
      </c>
      <c r="AW1184" s="86">
        <f t="shared" si="122"/>
        <v>0.95103974754578002</v>
      </c>
      <c r="AX1184" s="18"/>
      <c r="AY1184" s="18"/>
    </row>
    <row r="1185" spans="1:51" s="36" customFormat="1" x14ac:dyDescent="0.2">
      <c r="A1185" s="120" t="s">
        <v>180</v>
      </c>
      <c r="B1185" s="43" t="s">
        <v>604</v>
      </c>
      <c r="C1185" s="120" t="s">
        <v>216</v>
      </c>
      <c r="D1185" s="120" t="s">
        <v>494</v>
      </c>
      <c r="E1185" s="120" t="s">
        <v>217</v>
      </c>
      <c r="F1185" s="120"/>
      <c r="G1185" s="120">
        <v>75</v>
      </c>
      <c r="H1185" s="366">
        <v>61.502600000000001</v>
      </c>
      <c r="I1185" s="366">
        <v>37.724200000000003</v>
      </c>
      <c r="J1185" s="119" t="s">
        <v>27</v>
      </c>
      <c r="K1185" s="119">
        <v>9.4184000000000004E-2</v>
      </c>
      <c r="L1185" s="119"/>
      <c r="M1185" s="119"/>
      <c r="N1185" s="120"/>
      <c r="O1185" s="119">
        <v>7.7723E-2</v>
      </c>
      <c r="P1185" s="119" t="s">
        <v>27</v>
      </c>
      <c r="Q1185" s="119">
        <v>0.27235300000000001</v>
      </c>
      <c r="R1185" s="119"/>
      <c r="S1185" s="119">
        <v>0.21812400000000001</v>
      </c>
      <c r="T1185" s="119" t="s">
        <v>27</v>
      </c>
      <c r="U1185" s="116"/>
      <c r="V1185" s="116"/>
      <c r="W1185" s="116"/>
      <c r="X1185" s="119">
        <v>99.889184</v>
      </c>
      <c r="Y1185" s="21"/>
      <c r="Z1185" s="118" t="s">
        <v>85</v>
      </c>
      <c r="AA1185" s="116"/>
      <c r="AB1185" s="501"/>
      <c r="AC1185" s="18">
        <v>47.972519266718869</v>
      </c>
      <c r="AD1185" s="18">
        <v>51.257026983166142</v>
      </c>
      <c r="AE1185" s="18" t="s">
        <v>27</v>
      </c>
      <c r="AF1185" s="18">
        <v>0.13245769823894307</v>
      </c>
      <c r="AG1185" s="18" t="s">
        <v>27</v>
      </c>
      <c r="AH1185" s="18" t="s">
        <v>27</v>
      </c>
      <c r="AI1185" s="18" t="s">
        <v>27</v>
      </c>
      <c r="AJ1185" s="18">
        <v>5.7682441289983073E-2</v>
      </c>
      <c r="AK1185" s="18" t="s">
        <v>27</v>
      </c>
      <c r="AL1185" s="18">
        <v>0.22816274782613516</v>
      </c>
      <c r="AM1185" s="18" t="s">
        <v>27</v>
      </c>
      <c r="AN1185" s="18">
        <v>0.35215086275993451</v>
      </c>
      <c r="AO1185" s="18" t="s">
        <v>27</v>
      </c>
      <c r="AP1185" s="18" t="s">
        <v>27</v>
      </c>
      <c r="AQ1185" s="18" t="s">
        <v>27</v>
      </c>
      <c r="AR1185" s="18">
        <v>99.999999999999986</v>
      </c>
      <c r="AS1185" s="18"/>
      <c r="AT1185" s="53" t="s">
        <v>134</v>
      </c>
      <c r="AU1185" s="53" t="str">
        <f t="shared" si="120"/>
        <v>po</v>
      </c>
      <c r="AV1185" s="44">
        <f t="shared" si="121"/>
        <v>0.93592083057166053</v>
      </c>
      <c r="AW1185" s="86">
        <f t="shared" si="122"/>
        <v>0.94149753304427941</v>
      </c>
      <c r="AX1185" s="18"/>
      <c r="AY1185" s="18"/>
    </row>
    <row r="1186" spans="1:51" s="36" customFormat="1" x14ac:dyDescent="0.2">
      <c r="A1186" s="120" t="s">
        <v>180</v>
      </c>
      <c r="B1186" s="43" t="s">
        <v>604</v>
      </c>
      <c r="C1186" s="120" t="s">
        <v>216</v>
      </c>
      <c r="D1186" s="120" t="s">
        <v>494</v>
      </c>
      <c r="E1186" s="120" t="s">
        <v>37</v>
      </c>
      <c r="F1186" s="120" t="s">
        <v>43</v>
      </c>
      <c r="G1186" s="120">
        <v>4</v>
      </c>
      <c r="H1186" s="366">
        <v>61.698</v>
      </c>
      <c r="I1186" s="366">
        <v>37.626100000000001</v>
      </c>
      <c r="J1186" s="119" t="s">
        <v>27</v>
      </c>
      <c r="K1186" s="119" t="s">
        <v>27</v>
      </c>
      <c r="L1186" s="119"/>
      <c r="M1186" s="119"/>
      <c r="N1186" s="120"/>
      <c r="O1186" s="119">
        <v>5.3575999999999999E-2</v>
      </c>
      <c r="P1186" s="119" t="s">
        <v>27</v>
      </c>
      <c r="Q1186" s="119">
        <v>7.1816000000000005E-2</v>
      </c>
      <c r="R1186" s="119"/>
      <c r="S1186" s="119" t="s">
        <v>27</v>
      </c>
      <c r="T1186" s="119" t="s">
        <v>27</v>
      </c>
      <c r="U1186" s="116"/>
      <c r="V1186" s="116"/>
      <c r="W1186" s="116"/>
      <c r="X1186" s="119">
        <v>99.449492000000006</v>
      </c>
      <c r="Y1186" s="21"/>
      <c r="Z1186" s="118" t="s">
        <v>85</v>
      </c>
      <c r="AA1186" s="116"/>
      <c r="AB1186" s="501"/>
      <c r="AC1186" s="18">
        <v>48.440477207700056</v>
      </c>
      <c r="AD1186" s="18">
        <v>51.458942361977847</v>
      </c>
      <c r="AE1186" s="18" t="s">
        <v>27</v>
      </c>
      <c r="AF1186" s="18" t="s">
        <v>27</v>
      </c>
      <c r="AG1186" s="18" t="s">
        <v>27</v>
      </c>
      <c r="AH1186" s="18" t="s">
        <v>27</v>
      </c>
      <c r="AI1186" s="18" t="s">
        <v>27</v>
      </c>
      <c r="AJ1186" s="18">
        <v>4.0022354995397739E-2</v>
      </c>
      <c r="AK1186" s="18" t="s">
        <v>27</v>
      </c>
      <c r="AL1186" s="18">
        <v>6.0558075326710321E-2</v>
      </c>
      <c r="AM1186" s="18" t="s">
        <v>27</v>
      </c>
      <c r="AN1186" s="18" t="s">
        <v>27</v>
      </c>
      <c r="AO1186" s="18" t="s">
        <v>27</v>
      </c>
      <c r="AP1186" s="18" t="s">
        <v>27</v>
      </c>
      <c r="AQ1186" s="18" t="s">
        <v>27</v>
      </c>
      <c r="AR1186" s="18">
        <v>100.00000000000001</v>
      </c>
      <c r="AS1186" s="18"/>
      <c r="AT1186" s="53" t="s">
        <v>134</v>
      </c>
      <c r="AU1186" s="53" t="str">
        <f t="shared" si="120"/>
        <v>po</v>
      </c>
      <c r="AV1186" s="44">
        <f t="shared" si="121"/>
        <v>0.94134226208838512</v>
      </c>
      <c r="AW1186" s="86">
        <f t="shared" si="122"/>
        <v>0.94329683841089484</v>
      </c>
      <c r="AX1186" s="18"/>
      <c r="AY1186" s="18"/>
    </row>
    <row r="1187" spans="1:51" s="36" customFormat="1" ht="16" thickBot="1" x14ac:dyDescent="0.25">
      <c r="A1187" s="120"/>
      <c r="B1187" s="120"/>
      <c r="C1187" s="120"/>
      <c r="D1187" s="120"/>
      <c r="E1187" s="120"/>
      <c r="F1187" s="120"/>
      <c r="G1187" s="120"/>
      <c r="H1187" s="366"/>
      <c r="I1187" s="366"/>
      <c r="J1187" s="119"/>
      <c r="K1187" s="119"/>
      <c r="L1187" s="119"/>
      <c r="M1187" s="119"/>
      <c r="N1187" s="120"/>
      <c r="O1187" s="119"/>
      <c r="P1187" s="119"/>
      <c r="Q1187" s="119"/>
      <c r="R1187" s="119"/>
      <c r="S1187" s="119"/>
      <c r="T1187" s="119"/>
      <c r="U1187" s="116"/>
      <c r="V1187" s="116"/>
      <c r="W1187" s="116"/>
      <c r="X1187" s="119"/>
      <c r="Y1187" s="21"/>
      <c r="Z1187" s="118"/>
      <c r="AA1187" s="116"/>
      <c r="AB1187" s="501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  <c r="AT1187" s="21"/>
      <c r="AU1187" s="62"/>
      <c r="AV1187" s="86"/>
      <c r="AW1187" s="399"/>
      <c r="AX1187" s="53" t="s">
        <v>84</v>
      </c>
      <c r="AY1187" s="62"/>
    </row>
    <row r="1188" spans="1:51" s="36" customFormat="1" x14ac:dyDescent="0.2">
      <c r="A1188" s="120"/>
      <c r="B1188" s="120"/>
      <c r="C1188" s="120"/>
      <c r="D1188" s="120"/>
      <c r="E1188" s="339" t="s">
        <v>215</v>
      </c>
      <c r="F1188" s="336" t="s">
        <v>386</v>
      </c>
      <c r="G1188" s="336" t="s">
        <v>511</v>
      </c>
      <c r="H1188" s="364">
        <v>62.136912903225799</v>
      </c>
      <c r="I1188" s="364">
        <v>38.251329032258077</v>
      </c>
      <c r="J1188" s="100" t="s">
        <v>27</v>
      </c>
      <c r="K1188" s="100">
        <v>1.3019709677419354E-2</v>
      </c>
      <c r="L1188" s="100" t="s">
        <v>73</v>
      </c>
      <c r="M1188" s="100" t="s">
        <v>73</v>
      </c>
      <c r="N1188" s="100" t="s">
        <v>73</v>
      </c>
      <c r="O1188" s="100">
        <v>0.18464358064516129</v>
      </c>
      <c r="P1188" s="100" t="s">
        <v>27</v>
      </c>
      <c r="Q1188" s="100">
        <v>2.1686193548387099E-2</v>
      </c>
      <c r="R1188" s="100" t="s">
        <v>73</v>
      </c>
      <c r="S1188" s="100">
        <v>7.0362580645161295E-3</v>
      </c>
      <c r="T1188" s="100" t="s">
        <v>27</v>
      </c>
      <c r="U1188" s="467"/>
      <c r="V1188" s="467"/>
      <c r="W1188" s="467"/>
      <c r="X1188" s="99">
        <v>100.61462767741938</v>
      </c>
      <c r="Y1188" s="21"/>
      <c r="Z1188" s="118"/>
      <c r="AA1188" s="116"/>
      <c r="AB1188" s="501"/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323" t="s">
        <v>462</v>
      </c>
      <c r="AU1188" s="53" t="s">
        <v>214</v>
      </c>
      <c r="AV1188" s="209">
        <f>AVERAGE(AV1156:AV1186)</f>
        <v>0.93282454791309144</v>
      </c>
      <c r="AW1188" s="209">
        <f>AVERAGE(AW1156:AW1186)</f>
        <v>0.93580204777042986</v>
      </c>
      <c r="AX1188" s="317">
        <f>COUNT(AV1156:AV1186)</f>
        <v>31</v>
      </c>
      <c r="AY1188" s="62"/>
    </row>
    <row r="1189" spans="1:51" s="36" customFormat="1" x14ac:dyDescent="0.2">
      <c r="A1189" s="120"/>
      <c r="B1189" s="120"/>
      <c r="C1189" s="120"/>
      <c r="D1189" s="120"/>
      <c r="E1189" s="340"/>
      <c r="F1189" s="3"/>
      <c r="G1189" s="3" t="s">
        <v>83</v>
      </c>
      <c r="H1189" s="78">
        <v>0.81333719769926316</v>
      </c>
      <c r="I1189" s="78">
        <v>0.57492330514225864</v>
      </c>
      <c r="J1189" s="18" t="s">
        <v>27</v>
      </c>
      <c r="K1189" s="18">
        <v>2.6668778091235638E-2</v>
      </c>
      <c r="L1189" s="18" t="s">
        <v>73</v>
      </c>
      <c r="M1189" s="18" t="s">
        <v>73</v>
      </c>
      <c r="N1189" s="18" t="s">
        <v>73</v>
      </c>
      <c r="O1189" s="18">
        <v>7.4741616479608905E-2</v>
      </c>
      <c r="P1189" s="18" t="s">
        <v>27</v>
      </c>
      <c r="Q1189" s="18">
        <v>5.5970861684403461E-2</v>
      </c>
      <c r="R1189" s="18" t="s">
        <v>73</v>
      </c>
      <c r="S1189" s="18">
        <v>3.917622689928825E-2</v>
      </c>
      <c r="T1189" s="18" t="s">
        <v>27</v>
      </c>
      <c r="U1189" s="116"/>
      <c r="V1189" s="116"/>
      <c r="W1189" s="116"/>
      <c r="X1189" s="98">
        <v>0.78218326960755202</v>
      </c>
      <c r="Y1189" s="21"/>
      <c r="Z1189" s="118"/>
      <c r="AA1189" s="116"/>
      <c r="AB1189" s="501"/>
      <c r="AC1189" s="18"/>
      <c r="AD1189" s="18"/>
      <c r="AE1189" s="18"/>
      <c r="AF1189" s="18"/>
      <c r="AG1189" s="18"/>
      <c r="AH1189" s="18"/>
      <c r="AI1189" s="18"/>
      <c r="AJ1189" s="18"/>
      <c r="AK1189" s="18"/>
      <c r="AL1189" s="18"/>
      <c r="AM1189" s="18"/>
      <c r="AN1189" s="18"/>
      <c r="AO1189" s="18"/>
      <c r="AP1189" s="18"/>
      <c r="AQ1189" s="18"/>
      <c r="AR1189" s="18"/>
      <c r="AS1189" s="18"/>
      <c r="AT1189" s="21"/>
      <c r="AU1189" s="53" t="s">
        <v>83</v>
      </c>
      <c r="AV1189" s="209">
        <f>STDEV(AV1156:AV1186)</f>
        <v>2.241010212464219E-2</v>
      </c>
      <c r="AW1189" s="209">
        <f>STDEV(AW1156:AW1186)</f>
        <v>2.192955923560215E-2</v>
      </c>
      <c r="AX1189" s="62"/>
      <c r="AY1189" s="62"/>
    </row>
    <row r="1190" spans="1:51" s="36" customFormat="1" x14ac:dyDescent="0.2">
      <c r="A1190" s="120"/>
      <c r="B1190" s="120"/>
      <c r="C1190" s="120"/>
      <c r="D1190" s="120"/>
      <c r="E1190" s="337"/>
      <c r="F1190" s="3"/>
      <c r="G1190" s="3" t="s">
        <v>82</v>
      </c>
      <c r="H1190" s="78">
        <v>61.180900000000001</v>
      </c>
      <c r="I1190" s="78">
        <v>36.901200000000003</v>
      </c>
      <c r="J1190" s="18" t="s">
        <v>27</v>
      </c>
      <c r="K1190" s="18" t="s">
        <v>27</v>
      </c>
      <c r="L1190" s="18" t="s">
        <v>73</v>
      </c>
      <c r="M1190" s="18" t="s">
        <v>73</v>
      </c>
      <c r="N1190" s="18" t="s">
        <v>73</v>
      </c>
      <c r="O1190" s="18">
        <v>5.3575999999999999E-2</v>
      </c>
      <c r="P1190" s="18" t="s">
        <v>27</v>
      </c>
      <c r="Q1190" s="18" t="s">
        <v>27</v>
      </c>
      <c r="R1190" s="18" t="s">
        <v>73</v>
      </c>
      <c r="S1190" s="18" t="s">
        <v>27</v>
      </c>
      <c r="T1190" s="18" t="s">
        <v>27</v>
      </c>
      <c r="U1190" s="116"/>
      <c r="V1190" s="116"/>
      <c r="W1190" s="116"/>
      <c r="X1190" s="344"/>
      <c r="Y1190" s="21"/>
      <c r="Z1190" s="118"/>
      <c r="AA1190" s="116"/>
      <c r="AB1190" s="501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  <c r="AT1190" s="21"/>
      <c r="AU1190" s="53" t="s">
        <v>82</v>
      </c>
      <c r="AV1190" s="209">
        <f>MIN(AV1156:AV1186)</f>
        <v>0.90210149584066068</v>
      </c>
      <c r="AW1190" s="209">
        <f>MIN(AW1156:AW1186)</f>
        <v>0.90760605029650576</v>
      </c>
      <c r="AX1190" s="62"/>
      <c r="AY1190" s="62"/>
    </row>
    <row r="1191" spans="1:51" s="36" customFormat="1" ht="16" thickBot="1" x14ac:dyDescent="0.25">
      <c r="A1191" s="114"/>
      <c r="B1191" s="114"/>
      <c r="C1191" s="114"/>
      <c r="D1191" s="114"/>
      <c r="E1191" s="338"/>
      <c r="F1191" s="178"/>
      <c r="G1191" s="178" t="s">
        <v>81</v>
      </c>
      <c r="H1191" s="177">
        <v>64.152199999999993</v>
      </c>
      <c r="I1191" s="177">
        <v>39.3337</v>
      </c>
      <c r="J1191" s="97" t="s">
        <v>27</v>
      </c>
      <c r="K1191" s="97">
        <v>9.4184000000000004E-2</v>
      </c>
      <c r="L1191" s="97" t="s">
        <v>73</v>
      </c>
      <c r="M1191" s="97" t="s">
        <v>73</v>
      </c>
      <c r="N1191" s="97" t="s">
        <v>73</v>
      </c>
      <c r="O1191" s="97">
        <v>0.35689199999999999</v>
      </c>
      <c r="P1191" s="97" t="s">
        <v>27</v>
      </c>
      <c r="Q1191" s="97">
        <v>0.27235300000000001</v>
      </c>
      <c r="R1191" s="97" t="s">
        <v>73</v>
      </c>
      <c r="S1191" s="97">
        <v>0.21812400000000001</v>
      </c>
      <c r="T1191" s="97" t="s">
        <v>27</v>
      </c>
      <c r="U1191" s="469"/>
      <c r="V1191" s="469"/>
      <c r="W1191" s="469"/>
      <c r="X1191" s="345"/>
      <c r="Y1191" s="37"/>
      <c r="Z1191" s="112"/>
      <c r="AA1191" s="111"/>
      <c r="AB1191" s="496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37"/>
      <c r="AU1191" s="166" t="s">
        <v>81</v>
      </c>
      <c r="AV1191" s="316">
        <f>MAX(AV1156:AV1186)</f>
        <v>0.9953151122908499</v>
      </c>
      <c r="AW1191" s="316">
        <f>MAX(AW1156:AW1186)</f>
        <v>0.99881759571175144</v>
      </c>
      <c r="AX1191" s="94"/>
      <c r="AY1191" s="94"/>
    </row>
    <row r="1192" spans="1:51" s="36" customFormat="1" x14ac:dyDescent="0.2">
      <c r="A1192" s="120"/>
      <c r="B1192" s="120"/>
      <c r="C1192" s="120"/>
      <c r="D1192" s="121"/>
      <c r="E1192" s="120"/>
      <c r="F1192" s="121"/>
      <c r="G1192" s="120"/>
      <c r="H1192" s="366"/>
      <c r="I1192" s="366"/>
      <c r="J1192" s="118"/>
      <c r="K1192" s="118"/>
      <c r="L1192" s="119"/>
      <c r="M1192" s="119"/>
      <c r="N1192" s="120"/>
      <c r="O1192" s="119"/>
      <c r="P1192" s="118"/>
      <c r="Q1192" s="118"/>
      <c r="R1192" s="119"/>
      <c r="S1192" s="118"/>
      <c r="T1192" s="118"/>
      <c r="U1192" s="116"/>
      <c r="V1192" s="116"/>
      <c r="W1192" s="116"/>
      <c r="X1192" s="118"/>
      <c r="Y1192" s="23"/>
      <c r="Z1192" s="118"/>
      <c r="AA1192" s="116"/>
      <c r="AB1192" s="501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23"/>
      <c r="AU1192" s="18"/>
      <c r="AV1192" s="44"/>
      <c r="AW1192" s="44"/>
      <c r="AX1192" s="18"/>
      <c r="AY1192" s="18"/>
    </row>
    <row r="1193" spans="1:51" s="36" customFormat="1" x14ac:dyDescent="0.2">
      <c r="A1193" s="126" t="s">
        <v>180</v>
      </c>
      <c r="B1193" s="59" t="s">
        <v>604</v>
      </c>
      <c r="C1193" s="126" t="s">
        <v>533</v>
      </c>
      <c r="D1193" s="127" t="s">
        <v>496</v>
      </c>
      <c r="E1193" s="127" t="s">
        <v>29</v>
      </c>
      <c r="F1193" s="127" t="s">
        <v>209</v>
      </c>
      <c r="G1193" s="126">
        <v>67</v>
      </c>
      <c r="H1193" s="365">
        <v>53.696800000000003</v>
      </c>
      <c r="I1193" s="365">
        <v>37.236699999999999</v>
      </c>
      <c r="J1193" s="124" t="s">
        <v>27</v>
      </c>
      <c r="K1193" s="124" t="s">
        <v>27</v>
      </c>
      <c r="L1193" s="125"/>
      <c r="M1193" s="125"/>
      <c r="N1193" s="126"/>
      <c r="O1193" s="125">
        <v>6.8369400000000002</v>
      </c>
      <c r="P1193" s="125">
        <v>0.90283999999999998</v>
      </c>
      <c r="Q1193" s="124" t="s">
        <v>27</v>
      </c>
      <c r="R1193" s="125"/>
      <c r="S1193" s="124" t="s">
        <v>27</v>
      </c>
      <c r="T1193" s="124" t="s">
        <v>27</v>
      </c>
      <c r="U1193" s="123"/>
      <c r="V1193" s="123"/>
      <c r="W1193" s="123"/>
      <c r="X1193" s="124">
        <v>98.673280000000005</v>
      </c>
      <c r="Y1193" s="49"/>
      <c r="Z1193" s="124" t="s">
        <v>85</v>
      </c>
      <c r="AA1193" s="123"/>
      <c r="AB1193" s="508"/>
      <c r="AC1193" s="20">
        <v>42.642993630918966</v>
      </c>
      <c r="AD1193" s="20">
        <v>51.511570378408301</v>
      </c>
      <c r="AE1193" s="20" t="s">
        <v>27</v>
      </c>
      <c r="AF1193" s="20" t="s">
        <v>27</v>
      </c>
      <c r="AG1193" s="20" t="s">
        <v>27</v>
      </c>
      <c r="AH1193" s="20" t="s">
        <v>27</v>
      </c>
      <c r="AI1193" s="20" t="s">
        <v>27</v>
      </c>
      <c r="AJ1193" s="20">
        <v>5.1660199155431767</v>
      </c>
      <c r="AK1193" s="20">
        <v>0.67941607512955016</v>
      </c>
      <c r="AL1193" s="20" t="s">
        <v>27</v>
      </c>
      <c r="AM1193" s="20" t="s">
        <v>27</v>
      </c>
      <c r="AN1193" s="20" t="s">
        <v>27</v>
      </c>
      <c r="AO1193" s="20" t="s">
        <v>27</v>
      </c>
      <c r="AP1193" s="20" t="s">
        <v>27</v>
      </c>
      <c r="AQ1193" s="20" t="s">
        <v>27</v>
      </c>
      <c r="AR1193" s="20">
        <v>99.999999999999986</v>
      </c>
      <c r="AS1193" s="20"/>
      <c r="AT1193" s="20" t="s">
        <v>131</v>
      </c>
      <c r="AU1193" s="95" t="str">
        <f>Z1193</f>
        <v>po</v>
      </c>
      <c r="AV1193" s="56">
        <f>AC1193/AD1193</f>
        <v>0.8278333065301634</v>
      </c>
      <c r="AW1193" s="195">
        <f>SUM(AC1193,AJ1193,AK1193,AL1193,AO1193,AG1193)/AD1193</f>
        <v>0.94131142315001537</v>
      </c>
      <c r="AX1193" s="20"/>
      <c r="AY1193" s="47" t="s">
        <v>509</v>
      </c>
    </row>
    <row r="1194" spans="1:51" s="36" customFormat="1" x14ac:dyDescent="0.2">
      <c r="A1194" s="120"/>
      <c r="B1194" s="120"/>
      <c r="C1194" s="120"/>
      <c r="D1194" s="121"/>
      <c r="E1194" s="121"/>
      <c r="F1194" s="121"/>
      <c r="G1194" s="120"/>
      <c r="H1194" s="366"/>
      <c r="I1194" s="366"/>
      <c r="J1194" s="118"/>
      <c r="K1194" s="118"/>
      <c r="L1194" s="119"/>
      <c r="M1194" s="119"/>
      <c r="N1194" s="120"/>
      <c r="O1194" s="119"/>
      <c r="P1194" s="119"/>
      <c r="Q1194" s="118"/>
      <c r="R1194" s="119"/>
      <c r="S1194" s="118"/>
      <c r="T1194" s="118"/>
      <c r="U1194" s="116"/>
      <c r="V1194" s="116"/>
      <c r="W1194" s="116"/>
      <c r="X1194" s="118"/>
      <c r="Y1194" s="23"/>
      <c r="Z1194" s="118"/>
      <c r="AA1194" s="116"/>
      <c r="AB1194" s="501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62"/>
      <c r="AV1194" s="44"/>
      <c r="AW1194" s="44"/>
      <c r="AX1194" s="18"/>
      <c r="AY1194" s="26">
        <v>1</v>
      </c>
    </row>
    <row r="1195" spans="1:51" s="36" customFormat="1" x14ac:dyDescent="0.2">
      <c r="A1195" s="120" t="s">
        <v>180</v>
      </c>
      <c r="B1195" s="43" t="s">
        <v>604</v>
      </c>
      <c r="C1195" s="120" t="s">
        <v>533</v>
      </c>
      <c r="D1195" s="121" t="s">
        <v>496</v>
      </c>
      <c r="E1195" s="121" t="s">
        <v>48</v>
      </c>
      <c r="F1195" s="121" t="s">
        <v>203</v>
      </c>
      <c r="G1195" s="120">
        <v>40</v>
      </c>
      <c r="H1195" s="366">
        <v>60.546999999999997</v>
      </c>
      <c r="I1195" s="366">
        <v>37.817399999999999</v>
      </c>
      <c r="J1195" s="118" t="s">
        <v>27</v>
      </c>
      <c r="K1195" s="118" t="s">
        <v>27</v>
      </c>
      <c r="L1195" s="119"/>
      <c r="M1195" s="119"/>
      <c r="N1195" s="120"/>
      <c r="O1195" s="119">
        <v>0.70639200000000002</v>
      </c>
      <c r="P1195" s="118" t="s">
        <v>27</v>
      </c>
      <c r="Q1195" s="118" t="s">
        <v>27</v>
      </c>
      <c r="R1195" s="119"/>
      <c r="S1195" s="118" t="s">
        <v>27</v>
      </c>
      <c r="T1195" s="118" t="s">
        <v>27</v>
      </c>
      <c r="U1195" s="116"/>
      <c r="V1195" s="116"/>
      <c r="W1195" s="116"/>
      <c r="X1195" s="118">
        <v>99.070791999999983</v>
      </c>
      <c r="Y1195" s="23"/>
      <c r="Z1195" s="118" t="s">
        <v>85</v>
      </c>
      <c r="AA1195" s="116"/>
      <c r="AB1195" s="501"/>
      <c r="AC1195" s="18">
        <v>47.63919599326529</v>
      </c>
      <c r="AD1195" s="18">
        <v>51.831978257808345</v>
      </c>
      <c r="AE1195" s="18" t="s">
        <v>27</v>
      </c>
      <c r="AF1195" s="18" t="s">
        <v>27</v>
      </c>
      <c r="AG1195" s="18" t="s">
        <v>27</v>
      </c>
      <c r="AH1195" s="18" t="s">
        <v>27</v>
      </c>
      <c r="AI1195" s="18" t="s">
        <v>27</v>
      </c>
      <c r="AJ1195" s="18">
        <v>0.52882574892637157</v>
      </c>
      <c r="AK1195" s="18" t="s">
        <v>27</v>
      </c>
      <c r="AL1195" s="18" t="s">
        <v>27</v>
      </c>
      <c r="AM1195" s="18" t="s">
        <v>27</v>
      </c>
      <c r="AN1195" s="18" t="s">
        <v>27</v>
      </c>
      <c r="AO1195" s="18" t="s">
        <v>27</v>
      </c>
      <c r="AP1195" s="18" t="s">
        <v>27</v>
      </c>
      <c r="AQ1195" s="18" t="s">
        <v>27</v>
      </c>
      <c r="AR1195" s="18">
        <v>100</v>
      </c>
      <c r="AS1195" s="18"/>
      <c r="AT1195" s="53" t="s">
        <v>134</v>
      </c>
      <c r="AU1195" s="53" t="str">
        <f t="shared" ref="AU1195:AU1233" si="123">Z1195</f>
        <v>po</v>
      </c>
      <c r="AV1195" s="44">
        <f t="shared" ref="AV1195:AV1233" si="124">AC1195/AD1195</f>
        <v>0.91910819525952736</v>
      </c>
      <c r="AW1195" s="86">
        <f t="shared" ref="AW1195:AW1233" si="125">SUM(AC1195,AJ1195,AK1195,AL1195,AO1195,AG1195)/AD1195</f>
        <v>0.92931088801217576</v>
      </c>
      <c r="AX1195" s="18"/>
      <c r="AY1195" s="18"/>
    </row>
    <row r="1196" spans="1:51" s="36" customFormat="1" x14ac:dyDescent="0.2">
      <c r="A1196" s="120" t="s">
        <v>180</v>
      </c>
      <c r="B1196" s="43" t="s">
        <v>604</v>
      </c>
      <c r="C1196" s="120" t="s">
        <v>533</v>
      </c>
      <c r="D1196" s="121" t="s">
        <v>496</v>
      </c>
      <c r="E1196" s="121" t="s">
        <v>29</v>
      </c>
      <c r="F1196" s="121" t="s">
        <v>210</v>
      </c>
      <c r="G1196" s="120">
        <v>56</v>
      </c>
      <c r="H1196" s="366">
        <v>61.104599999999998</v>
      </c>
      <c r="I1196" s="366">
        <v>38.539200000000001</v>
      </c>
      <c r="J1196" s="118" t="s">
        <v>27</v>
      </c>
      <c r="K1196" s="118" t="s">
        <v>27</v>
      </c>
      <c r="L1196" s="119"/>
      <c r="M1196" s="119"/>
      <c r="N1196" s="120"/>
      <c r="O1196" s="119">
        <v>0.493037</v>
      </c>
      <c r="P1196" s="118" t="s">
        <v>27</v>
      </c>
      <c r="Q1196" s="119">
        <v>4.6538000000000003E-2</v>
      </c>
      <c r="R1196" s="119"/>
      <c r="S1196" s="118" t="s">
        <v>27</v>
      </c>
      <c r="T1196" s="118" t="s">
        <v>27</v>
      </c>
      <c r="U1196" s="116"/>
      <c r="V1196" s="116"/>
      <c r="W1196" s="116"/>
      <c r="X1196" s="118">
        <v>100.183375</v>
      </c>
      <c r="Y1196" s="23"/>
      <c r="Z1196" s="118" t="s">
        <v>85</v>
      </c>
      <c r="AA1196" s="116"/>
      <c r="AB1196" s="501"/>
      <c r="AC1196" s="18">
        <v>47.457361631724659</v>
      </c>
      <c r="AD1196" s="18">
        <v>52.139480986355203</v>
      </c>
      <c r="AE1196" s="18" t="s">
        <v>27</v>
      </c>
      <c r="AF1196" s="18" t="s">
        <v>27</v>
      </c>
      <c r="AG1196" s="18" t="s">
        <v>27</v>
      </c>
      <c r="AH1196" s="18" t="s">
        <v>27</v>
      </c>
      <c r="AI1196" s="18" t="s">
        <v>27</v>
      </c>
      <c r="AJ1196" s="18">
        <v>0.36433779364513141</v>
      </c>
      <c r="AK1196" s="18" t="s">
        <v>27</v>
      </c>
      <c r="AL1196" s="18">
        <v>3.8819588275003383E-2</v>
      </c>
      <c r="AM1196" s="18" t="s">
        <v>27</v>
      </c>
      <c r="AN1196" s="18" t="s">
        <v>27</v>
      </c>
      <c r="AO1196" s="18" t="s">
        <v>27</v>
      </c>
      <c r="AP1196" s="18" t="s">
        <v>27</v>
      </c>
      <c r="AQ1196" s="18" t="s">
        <v>27</v>
      </c>
      <c r="AR1196" s="18">
        <v>100</v>
      </c>
      <c r="AS1196" s="18"/>
      <c r="AT1196" s="53" t="s">
        <v>134</v>
      </c>
      <c r="AU1196" s="53" t="str">
        <f t="shared" si="123"/>
        <v>po</v>
      </c>
      <c r="AV1196" s="44">
        <f t="shared" si="124"/>
        <v>0.91020011580368732</v>
      </c>
      <c r="AW1196" s="86">
        <f t="shared" si="125"/>
        <v>0.91793240186203229</v>
      </c>
      <c r="AX1196" s="18"/>
      <c r="AY1196" s="18"/>
    </row>
    <row r="1197" spans="1:51" s="36" customFormat="1" x14ac:dyDescent="0.2">
      <c r="A1197" s="120" t="s">
        <v>180</v>
      </c>
      <c r="B1197" s="43" t="s">
        <v>604</v>
      </c>
      <c r="C1197" s="120" t="s">
        <v>533</v>
      </c>
      <c r="D1197" s="121" t="s">
        <v>496</v>
      </c>
      <c r="E1197" s="121" t="s">
        <v>29</v>
      </c>
      <c r="F1197" s="121" t="s">
        <v>209</v>
      </c>
      <c r="G1197" s="120">
        <v>69</v>
      </c>
      <c r="H1197" s="366">
        <v>61.300400000000003</v>
      </c>
      <c r="I1197" s="366">
        <v>37.839799999999997</v>
      </c>
      <c r="J1197" s="118" t="s">
        <v>27</v>
      </c>
      <c r="K1197" s="118" t="s">
        <v>27</v>
      </c>
      <c r="L1197" s="119"/>
      <c r="M1197" s="119"/>
      <c r="N1197" s="120"/>
      <c r="O1197" s="119">
        <v>0.381857</v>
      </c>
      <c r="P1197" s="118" t="s">
        <v>27</v>
      </c>
      <c r="Q1197" s="118" t="s">
        <v>27</v>
      </c>
      <c r="R1197" s="119"/>
      <c r="S1197" s="118" t="s">
        <v>27</v>
      </c>
      <c r="T1197" s="118" t="s">
        <v>27</v>
      </c>
      <c r="U1197" s="116"/>
      <c r="V1197" s="116"/>
      <c r="W1197" s="116"/>
      <c r="X1197" s="118">
        <v>99.52205699999999</v>
      </c>
      <c r="Y1197" s="23"/>
      <c r="Z1197" s="118" t="s">
        <v>85</v>
      </c>
      <c r="AA1197" s="116"/>
      <c r="AB1197" s="501"/>
      <c r="AC1197" s="18">
        <v>48.049139888173315</v>
      </c>
      <c r="AD1197" s="18">
        <v>51.666074467740231</v>
      </c>
      <c r="AE1197" s="18" t="s">
        <v>27</v>
      </c>
      <c r="AF1197" s="18" t="s">
        <v>27</v>
      </c>
      <c r="AG1197" s="18" t="s">
        <v>27</v>
      </c>
      <c r="AH1197" s="18" t="s">
        <v>27</v>
      </c>
      <c r="AI1197" s="18" t="s">
        <v>27</v>
      </c>
      <c r="AJ1197" s="18">
        <v>0.28478564408646878</v>
      </c>
      <c r="AK1197" s="18" t="s">
        <v>27</v>
      </c>
      <c r="AL1197" s="18" t="s">
        <v>27</v>
      </c>
      <c r="AM1197" s="18" t="s">
        <v>27</v>
      </c>
      <c r="AN1197" s="18" t="s">
        <v>27</v>
      </c>
      <c r="AO1197" s="18" t="s">
        <v>27</v>
      </c>
      <c r="AP1197" s="18" t="s">
        <v>27</v>
      </c>
      <c r="AQ1197" s="18" t="s">
        <v>27</v>
      </c>
      <c r="AR1197" s="18">
        <v>100.00000000000001</v>
      </c>
      <c r="AS1197" s="18"/>
      <c r="AT1197" s="53" t="s">
        <v>134</v>
      </c>
      <c r="AU1197" s="53" t="str">
        <f t="shared" si="123"/>
        <v>po</v>
      </c>
      <c r="AV1197" s="44">
        <f t="shared" si="124"/>
        <v>0.92999401218636624</v>
      </c>
      <c r="AW1197" s="86">
        <f t="shared" si="125"/>
        <v>0.93550605557306266</v>
      </c>
      <c r="AX1197" s="18"/>
      <c r="AY1197" s="18"/>
    </row>
    <row r="1198" spans="1:51" s="36" customFormat="1" x14ac:dyDescent="0.2">
      <c r="A1198" s="120" t="s">
        <v>180</v>
      </c>
      <c r="B1198" s="43" t="s">
        <v>604</v>
      </c>
      <c r="C1198" s="120" t="s">
        <v>533</v>
      </c>
      <c r="D1198" s="121" t="s">
        <v>496</v>
      </c>
      <c r="E1198" s="121" t="s">
        <v>29</v>
      </c>
      <c r="F1198" s="121" t="s">
        <v>209</v>
      </c>
      <c r="G1198" s="120">
        <v>70</v>
      </c>
      <c r="H1198" s="366">
        <v>61.612499999999997</v>
      </c>
      <c r="I1198" s="366">
        <v>38.4315</v>
      </c>
      <c r="J1198" s="118" t="s">
        <v>27</v>
      </c>
      <c r="K1198" s="118" t="s">
        <v>27</v>
      </c>
      <c r="L1198" s="119"/>
      <c r="M1198" s="119"/>
      <c r="N1198" s="120"/>
      <c r="O1198" s="119">
        <v>0.27120300000000003</v>
      </c>
      <c r="P1198" s="118" t="s">
        <v>27</v>
      </c>
      <c r="Q1198" s="118" t="s">
        <v>27</v>
      </c>
      <c r="R1198" s="119"/>
      <c r="S1198" s="118" t="s">
        <v>27</v>
      </c>
      <c r="T1198" s="118" t="s">
        <v>27</v>
      </c>
      <c r="U1198" s="116"/>
      <c r="V1198" s="116"/>
      <c r="W1198" s="116"/>
      <c r="X1198" s="118">
        <v>100.315203</v>
      </c>
      <c r="Y1198" s="23"/>
      <c r="Z1198" s="118" t="s">
        <v>85</v>
      </c>
      <c r="AA1198" s="116"/>
      <c r="AB1198" s="501"/>
      <c r="AC1198" s="18">
        <v>47.82981949053444</v>
      </c>
      <c r="AD1198" s="18">
        <v>51.969862762389866</v>
      </c>
      <c r="AE1198" s="18" t="s">
        <v>27</v>
      </c>
      <c r="AF1198" s="18" t="s">
        <v>27</v>
      </c>
      <c r="AG1198" s="18" t="s">
        <v>27</v>
      </c>
      <c r="AH1198" s="18" t="s">
        <v>27</v>
      </c>
      <c r="AI1198" s="18" t="s">
        <v>27</v>
      </c>
      <c r="AJ1198" s="18">
        <v>0.20031774707568129</v>
      </c>
      <c r="AK1198" s="18" t="s">
        <v>27</v>
      </c>
      <c r="AL1198" s="18" t="s">
        <v>27</v>
      </c>
      <c r="AM1198" s="18" t="s">
        <v>27</v>
      </c>
      <c r="AN1198" s="18" t="s">
        <v>27</v>
      </c>
      <c r="AO1198" s="18" t="s">
        <v>27</v>
      </c>
      <c r="AP1198" s="18" t="s">
        <v>27</v>
      </c>
      <c r="AQ1198" s="18" t="s">
        <v>27</v>
      </c>
      <c r="AR1198" s="18">
        <v>99.999999999999986</v>
      </c>
      <c r="AS1198" s="18"/>
      <c r="AT1198" s="53" t="s">
        <v>134</v>
      </c>
      <c r="AU1198" s="53" t="str">
        <f t="shared" si="123"/>
        <v>po</v>
      </c>
      <c r="AV1198" s="44">
        <f t="shared" si="124"/>
        <v>0.92033761392089841</v>
      </c>
      <c r="AW1198" s="86">
        <f t="shared" si="125"/>
        <v>0.92419211220948438</v>
      </c>
      <c r="AX1198" s="18"/>
      <c r="AY1198" s="18"/>
    </row>
    <row r="1199" spans="1:51" s="36" customFormat="1" x14ac:dyDescent="0.2">
      <c r="A1199" s="120" t="s">
        <v>180</v>
      </c>
      <c r="B1199" s="43" t="s">
        <v>604</v>
      </c>
      <c r="C1199" s="120" t="s">
        <v>533</v>
      </c>
      <c r="D1199" s="121" t="s">
        <v>496</v>
      </c>
      <c r="E1199" s="121" t="s">
        <v>29</v>
      </c>
      <c r="F1199" s="121" t="s">
        <v>207</v>
      </c>
      <c r="G1199" s="120">
        <v>63</v>
      </c>
      <c r="H1199" s="366">
        <v>61.620699999999999</v>
      </c>
      <c r="I1199" s="366">
        <v>37.605899999999998</v>
      </c>
      <c r="J1199" s="118" t="s">
        <v>27</v>
      </c>
      <c r="K1199" s="118" t="s">
        <v>27</v>
      </c>
      <c r="L1199" s="119"/>
      <c r="M1199" s="119"/>
      <c r="N1199" s="120"/>
      <c r="O1199" s="119">
        <v>0.26008599999999998</v>
      </c>
      <c r="P1199" s="118" t="s">
        <v>27</v>
      </c>
      <c r="Q1199" s="118" t="s">
        <v>27</v>
      </c>
      <c r="R1199" s="119"/>
      <c r="S1199" s="118" t="s">
        <v>27</v>
      </c>
      <c r="T1199" s="118" t="s">
        <v>27</v>
      </c>
      <c r="U1199" s="116"/>
      <c r="V1199" s="116"/>
      <c r="W1199" s="116"/>
      <c r="X1199" s="118">
        <v>99.486685999999992</v>
      </c>
      <c r="Y1199" s="23"/>
      <c r="Z1199" s="118" t="s">
        <v>85</v>
      </c>
      <c r="AA1199" s="116"/>
      <c r="AB1199" s="501"/>
      <c r="AC1199" s="18">
        <v>48.377178370147675</v>
      </c>
      <c r="AD1199" s="18">
        <v>51.42854260749322</v>
      </c>
      <c r="AE1199" s="18" t="s">
        <v>27</v>
      </c>
      <c r="AF1199" s="18" t="s">
        <v>27</v>
      </c>
      <c r="AG1199" s="18" t="s">
        <v>27</v>
      </c>
      <c r="AH1199" s="18" t="s">
        <v>27</v>
      </c>
      <c r="AI1199" s="18" t="s">
        <v>27</v>
      </c>
      <c r="AJ1199" s="18">
        <v>0.1942790223591031</v>
      </c>
      <c r="AK1199" s="18" t="s">
        <v>27</v>
      </c>
      <c r="AL1199" s="18" t="s">
        <v>27</v>
      </c>
      <c r="AM1199" s="18" t="s">
        <v>27</v>
      </c>
      <c r="AN1199" s="18" t="s">
        <v>27</v>
      </c>
      <c r="AO1199" s="18" t="s">
        <v>27</v>
      </c>
      <c r="AP1199" s="18" t="s">
        <v>27</v>
      </c>
      <c r="AQ1199" s="18" t="s">
        <v>27</v>
      </c>
      <c r="AR1199" s="18">
        <v>100</v>
      </c>
      <c r="AS1199" s="18"/>
      <c r="AT1199" s="53" t="s">
        <v>134</v>
      </c>
      <c r="AU1199" s="53" t="str">
        <f t="shared" si="123"/>
        <v>po</v>
      </c>
      <c r="AV1199" s="44">
        <f t="shared" si="124"/>
        <v>0.94066788435686766</v>
      </c>
      <c r="AW1199" s="86">
        <f t="shared" si="125"/>
        <v>0.94444553413088239</v>
      </c>
      <c r="AX1199" s="18"/>
      <c r="AY1199" s="18"/>
    </row>
    <row r="1200" spans="1:51" s="36" customFormat="1" x14ac:dyDescent="0.2">
      <c r="A1200" s="120" t="s">
        <v>180</v>
      </c>
      <c r="B1200" s="43" t="s">
        <v>604</v>
      </c>
      <c r="C1200" s="120" t="s">
        <v>533</v>
      </c>
      <c r="D1200" s="121" t="s">
        <v>496</v>
      </c>
      <c r="E1200" s="120"/>
      <c r="F1200" s="121" t="s">
        <v>185</v>
      </c>
      <c r="G1200" s="120">
        <v>77</v>
      </c>
      <c r="H1200" s="366">
        <v>62.166600000000003</v>
      </c>
      <c r="I1200" s="366">
        <v>37.275799999999997</v>
      </c>
      <c r="J1200" s="118" t="s">
        <v>27</v>
      </c>
      <c r="K1200" s="118" t="s">
        <v>27</v>
      </c>
      <c r="L1200" s="119"/>
      <c r="M1200" s="119"/>
      <c r="N1200" s="120"/>
      <c r="O1200" s="119">
        <v>0.23488100000000001</v>
      </c>
      <c r="P1200" s="118" t="s">
        <v>27</v>
      </c>
      <c r="Q1200" s="118" t="s">
        <v>27</v>
      </c>
      <c r="R1200" s="119"/>
      <c r="S1200" s="118" t="s">
        <v>27</v>
      </c>
      <c r="T1200" s="118" t="s">
        <v>27</v>
      </c>
      <c r="U1200" s="116"/>
      <c r="V1200" s="116"/>
      <c r="W1200" s="116"/>
      <c r="X1200" s="118">
        <v>99.677280999999994</v>
      </c>
      <c r="Y1200" s="23"/>
      <c r="Z1200" s="118" t="s">
        <v>85</v>
      </c>
      <c r="AA1200" s="116"/>
      <c r="AB1200" s="501"/>
      <c r="AC1200" s="18">
        <v>48.826107153858459</v>
      </c>
      <c r="AD1200" s="18">
        <v>50.998368283893022</v>
      </c>
      <c r="AE1200" s="18" t="s">
        <v>27</v>
      </c>
      <c r="AF1200" s="18" t="s">
        <v>27</v>
      </c>
      <c r="AG1200" s="18" t="s">
        <v>27</v>
      </c>
      <c r="AH1200" s="18" t="s">
        <v>27</v>
      </c>
      <c r="AI1200" s="18" t="s">
        <v>27</v>
      </c>
      <c r="AJ1200" s="18">
        <v>0.17552456224852628</v>
      </c>
      <c r="AK1200" s="18" t="s">
        <v>27</v>
      </c>
      <c r="AL1200" s="18" t="s">
        <v>27</v>
      </c>
      <c r="AM1200" s="18" t="s">
        <v>27</v>
      </c>
      <c r="AN1200" s="18" t="s">
        <v>27</v>
      </c>
      <c r="AO1200" s="18" t="s">
        <v>27</v>
      </c>
      <c r="AP1200" s="18" t="s">
        <v>27</v>
      </c>
      <c r="AQ1200" s="18" t="s">
        <v>27</v>
      </c>
      <c r="AR1200" s="18">
        <v>100.00000000000001</v>
      </c>
      <c r="AS1200" s="18"/>
      <c r="AT1200" s="53" t="s">
        <v>134</v>
      </c>
      <c r="AU1200" s="53" t="str">
        <f t="shared" si="123"/>
        <v>po</v>
      </c>
      <c r="AV1200" s="44">
        <f t="shared" si="124"/>
        <v>0.95740528171524586</v>
      </c>
      <c r="AW1200" s="86">
        <f t="shared" si="125"/>
        <v>0.96084704991597403</v>
      </c>
      <c r="AX1200" s="18"/>
      <c r="AY1200" s="18"/>
    </row>
    <row r="1201" spans="1:51" s="36" customFormat="1" x14ac:dyDescent="0.2">
      <c r="A1201" s="120" t="s">
        <v>180</v>
      </c>
      <c r="B1201" s="43" t="s">
        <v>604</v>
      </c>
      <c r="C1201" s="120" t="s">
        <v>533</v>
      </c>
      <c r="D1201" s="121" t="s">
        <v>496</v>
      </c>
      <c r="E1201" s="120"/>
      <c r="F1201" s="121" t="s">
        <v>185</v>
      </c>
      <c r="G1201" s="120">
        <v>80</v>
      </c>
      <c r="H1201" s="366">
        <v>62.059800000000003</v>
      </c>
      <c r="I1201" s="366">
        <v>37.250599999999999</v>
      </c>
      <c r="J1201" s="118" t="s">
        <v>27</v>
      </c>
      <c r="K1201" s="118" t="s">
        <v>27</v>
      </c>
      <c r="L1201" s="119"/>
      <c r="M1201" s="119"/>
      <c r="N1201" s="120"/>
      <c r="O1201" s="119">
        <v>0.21959500000000001</v>
      </c>
      <c r="P1201" s="118" t="s">
        <v>27</v>
      </c>
      <c r="Q1201" s="118" t="s">
        <v>27</v>
      </c>
      <c r="R1201" s="119"/>
      <c r="S1201" s="118" t="s">
        <v>27</v>
      </c>
      <c r="T1201" s="118" t="s">
        <v>27</v>
      </c>
      <c r="U1201" s="116"/>
      <c r="V1201" s="116"/>
      <c r="W1201" s="116"/>
      <c r="X1201" s="118">
        <v>99.529995</v>
      </c>
      <c r="Y1201" s="23"/>
      <c r="Z1201" s="118" t="s">
        <v>85</v>
      </c>
      <c r="AA1201" s="116"/>
      <c r="AB1201" s="501"/>
      <c r="AC1201" s="18">
        <v>48.805566307153697</v>
      </c>
      <c r="AD1201" s="18">
        <v>51.03011897732214</v>
      </c>
      <c r="AE1201" s="18" t="s">
        <v>27</v>
      </c>
      <c r="AF1201" s="18" t="s">
        <v>27</v>
      </c>
      <c r="AG1201" s="18" t="s">
        <v>27</v>
      </c>
      <c r="AH1201" s="18" t="s">
        <v>27</v>
      </c>
      <c r="AI1201" s="18" t="s">
        <v>27</v>
      </c>
      <c r="AJ1201" s="18">
        <v>0.16431471552416521</v>
      </c>
      <c r="AK1201" s="18" t="s">
        <v>27</v>
      </c>
      <c r="AL1201" s="18" t="s">
        <v>27</v>
      </c>
      <c r="AM1201" s="18" t="s">
        <v>27</v>
      </c>
      <c r="AN1201" s="18" t="s">
        <v>27</v>
      </c>
      <c r="AO1201" s="18" t="s">
        <v>27</v>
      </c>
      <c r="AP1201" s="18" t="s">
        <v>27</v>
      </c>
      <c r="AQ1201" s="18" t="s">
        <v>27</v>
      </c>
      <c r="AR1201" s="18">
        <v>100</v>
      </c>
      <c r="AS1201" s="18"/>
      <c r="AT1201" s="53" t="s">
        <v>134</v>
      </c>
      <c r="AU1201" s="53" t="str">
        <f t="shared" si="123"/>
        <v>po</v>
      </c>
      <c r="AV1201" s="44">
        <f t="shared" si="124"/>
        <v>0.95640706479330306</v>
      </c>
      <c r="AW1201" s="86">
        <f t="shared" si="125"/>
        <v>0.95962702035713743</v>
      </c>
      <c r="AX1201" s="18"/>
      <c r="AY1201" s="18"/>
    </row>
    <row r="1202" spans="1:51" s="36" customFormat="1" x14ac:dyDescent="0.2">
      <c r="A1202" s="120" t="s">
        <v>180</v>
      </c>
      <c r="B1202" s="43" t="s">
        <v>604</v>
      </c>
      <c r="C1202" s="120" t="s">
        <v>533</v>
      </c>
      <c r="D1202" s="121" t="s">
        <v>496</v>
      </c>
      <c r="E1202" s="121" t="s">
        <v>29</v>
      </c>
      <c r="F1202" s="121" t="s">
        <v>207</v>
      </c>
      <c r="G1202" s="120">
        <v>62</v>
      </c>
      <c r="H1202" s="366">
        <v>61.045000000000002</v>
      </c>
      <c r="I1202" s="366">
        <v>37.986800000000002</v>
      </c>
      <c r="J1202" s="118" t="s">
        <v>27</v>
      </c>
      <c r="K1202" s="118" t="s">
        <v>27</v>
      </c>
      <c r="L1202" s="119"/>
      <c r="M1202" s="119"/>
      <c r="N1202" s="120"/>
      <c r="O1202" s="119">
        <v>0.21001500000000001</v>
      </c>
      <c r="P1202" s="118" t="s">
        <v>27</v>
      </c>
      <c r="Q1202" s="118" t="s">
        <v>27</v>
      </c>
      <c r="R1202" s="119"/>
      <c r="S1202" s="118" t="s">
        <v>27</v>
      </c>
      <c r="T1202" s="118" t="s">
        <v>27</v>
      </c>
      <c r="U1202" s="116"/>
      <c r="V1202" s="116"/>
      <c r="W1202" s="116"/>
      <c r="X1202" s="118">
        <v>99.241815000000003</v>
      </c>
      <c r="Y1202" s="23"/>
      <c r="Z1202" s="118" t="s">
        <v>85</v>
      </c>
      <c r="AA1202" s="116"/>
      <c r="AB1202" s="501"/>
      <c r="AC1202" s="18">
        <v>47.910100218766537</v>
      </c>
      <c r="AD1202" s="18">
        <v>51.933072243794435</v>
      </c>
      <c r="AE1202" s="18" t="s">
        <v>27</v>
      </c>
      <c r="AF1202" s="18" t="s">
        <v>27</v>
      </c>
      <c r="AG1202" s="18" t="s">
        <v>27</v>
      </c>
      <c r="AH1202" s="18" t="s">
        <v>27</v>
      </c>
      <c r="AI1202" s="18" t="s">
        <v>27</v>
      </c>
      <c r="AJ1202" s="18">
        <v>0.15682753743904287</v>
      </c>
      <c r="AK1202" s="18" t="s">
        <v>27</v>
      </c>
      <c r="AL1202" s="18" t="s">
        <v>27</v>
      </c>
      <c r="AM1202" s="18" t="s">
        <v>27</v>
      </c>
      <c r="AN1202" s="18" t="s">
        <v>27</v>
      </c>
      <c r="AO1202" s="18" t="s">
        <v>27</v>
      </c>
      <c r="AP1202" s="18" t="s">
        <v>27</v>
      </c>
      <c r="AQ1202" s="18" t="s">
        <v>27</v>
      </c>
      <c r="AR1202" s="18">
        <v>100.00000000000001</v>
      </c>
      <c r="AS1202" s="18"/>
      <c r="AT1202" s="53" t="s">
        <v>134</v>
      </c>
      <c r="AU1202" s="53" t="str">
        <f t="shared" si="123"/>
        <v>po</v>
      </c>
      <c r="AV1202" s="44">
        <f t="shared" si="124"/>
        <v>0.92253545089451916</v>
      </c>
      <c r="AW1202" s="86">
        <f t="shared" si="125"/>
        <v>0.92555525177791065</v>
      </c>
      <c r="AX1202" s="18"/>
      <c r="AY1202" s="18"/>
    </row>
    <row r="1203" spans="1:51" s="36" customFormat="1" x14ac:dyDescent="0.2">
      <c r="A1203" s="120" t="s">
        <v>180</v>
      </c>
      <c r="B1203" s="43" t="s">
        <v>604</v>
      </c>
      <c r="C1203" s="120" t="s">
        <v>533</v>
      </c>
      <c r="D1203" s="121" t="s">
        <v>496</v>
      </c>
      <c r="E1203" s="120"/>
      <c r="F1203" s="121" t="s">
        <v>185</v>
      </c>
      <c r="G1203" s="120">
        <v>72</v>
      </c>
      <c r="H1203" s="366">
        <v>61.963799999999999</v>
      </c>
      <c r="I1203" s="366">
        <v>37.922400000000003</v>
      </c>
      <c r="J1203" s="118" t="s">
        <v>27</v>
      </c>
      <c r="K1203" s="118" t="s">
        <v>27</v>
      </c>
      <c r="L1203" s="119"/>
      <c r="M1203" s="119"/>
      <c r="N1203" s="120"/>
      <c r="O1203" s="119">
        <v>0.18729499999999999</v>
      </c>
      <c r="P1203" s="118" t="s">
        <v>27</v>
      </c>
      <c r="Q1203" s="118" t="s">
        <v>27</v>
      </c>
      <c r="R1203" s="119"/>
      <c r="S1203" s="118" t="s">
        <v>27</v>
      </c>
      <c r="T1203" s="118" t="s">
        <v>27</v>
      </c>
      <c r="U1203" s="116"/>
      <c r="V1203" s="116"/>
      <c r="W1203" s="116"/>
      <c r="X1203" s="118">
        <v>100.07349500000001</v>
      </c>
      <c r="Y1203" s="23"/>
      <c r="Z1203" s="118" t="s">
        <v>85</v>
      </c>
      <c r="AA1203" s="116"/>
      <c r="AB1203" s="501"/>
      <c r="AC1203" s="18">
        <v>48.333424705764379</v>
      </c>
      <c r="AD1203" s="18">
        <v>51.527570193804763</v>
      </c>
      <c r="AE1203" s="18" t="s">
        <v>27</v>
      </c>
      <c r="AF1203" s="18" t="s">
        <v>27</v>
      </c>
      <c r="AG1203" s="18" t="s">
        <v>27</v>
      </c>
      <c r="AH1203" s="18" t="s">
        <v>27</v>
      </c>
      <c r="AI1203" s="18" t="s">
        <v>27</v>
      </c>
      <c r="AJ1203" s="18">
        <v>0.13900510043085942</v>
      </c>
      <c r="AK1203" s="18" t="s">
        <v>27</v>
      </c>
      <c r="AL1203" s="18" t="s">
        <v>27</v>
      </c>
      <c r="AM1203" s="18" t="s">
        <v>27</v>
      </c>
      <c r="AN1203" s="18" t="s">
        <v>27</v>
      </c>
      <c r="AO1203" s="18" t="s">
        <v>27</v>
      </c>
      <c r="AP1203" s="18" t="s">
        <v>27</v>
      </c>
      <c r="AQ1203" s="18" t="s">
        <v>27</v>
      </c>
      <c r="AR1203" s="18">
        <v>100</v>
      </c>
      <c r="AS1203" s="18"/>
      <c r="AT1203" s="53" t="s">
        <v>134</v>
      </c>
      <c r="AU1203" s="53" t="str">
        <f t="shared" si="123"/>
        <v>po</v>
      </c>
      <c r="AV1203" s="44">
        <f t="shared" si="124"/>
        <v>0.93801094295681686</v>
      </c>
      <c r="AW1203" s="86">
        <f t="shared" si="125"/>
        <v>0.94070862693275514</v>
      </c>
      <c r="AX1203" s="18"/>
      <c r="AY1203" s="18"/>
    </row>
    <row r="1204" spans="1:51" s="36" customFormat="1" x14ac:dyDescent="0.2">
      <c r="A1204" s="120" t="s">
        <v>180</v>
      </c>
      <c r="B1204" s="43" t="s">
        <v>604</v>
      </c>
      <c r="C1204" s="120" t="s">
        <v>533</v>
      </c>
      <c r="D1204" s="121" t="s">
        <v>496</v>
      </c>
      <c r="E1204" s="120"/>
      <c r="F1204" s="121" t="s">
        <v>158</v>
      </c>
      <c r="G1204" s="120">
        <v>34</v>
      </c>
      <c r="H1204" s="366">
        <v>60.252899999999997</v>
      </c>
      <c r="I1204" s="366">
        <v>39.062399999999997</v>
      </c>
      <c r="J1204" s="118" t="s">
        <v>27</v>
      </c>
      <c r="K1204" s="119">
        <v>0.163329</v>
      </c>
      <c r="L1204" s="119"/>
      <c r="M1204" s="119"/>
      <c r="N1204" s="120"/>
      <c r="O1204" s="119">
        <v>0.14859700000000001</v>
      </c>
      <c r="P1204" s="118" t="s">
        <v>27</v>
      </c>
      <c r="Q1204" s="119">
        <v>4.5601999999999997E-2</v>
      </c>
      <c r="R1204" s="119"/>
      <c r="S1204" s="118" t="s">
        <v>27</v>
      </c>
      <c r="T1204" s="118" t="s">
        <v>27</v>
      </c>
      <c r="U1204" s="116"/>
      <c r="V1204" s="116"/>
      <c r="W1204" s="116"/>
      <c r="X1204" s="118">
        <v>99.672827999999996</v>
      </c>
      <c r="Y1204" s="23"/>
      <c r="Z1204" s="118" t="s">
        <v>85</v>
      </c>
      <c r="AA1204" s="116"/>
      <c r="AB1204" s="501"/>
      <c r="AC1204" s="18">
        <v>46.786637451679937</v>
      </c>
      <c r="AD1204" s="18">
        <v>52.836875255135411</v>
      </c>
      <c r="AE1204" s="18" t="s">
        <v>27</v>
      </c>
      <c r="AF1204" s="18">
        <v>0.22866948038190116</v>
      </c>
      <c r="AG1204" s="18" t="s">
        <v>27</v>
      </c>
      <c r="AH1204" s="18" t="s">
        <v>27</v>
      </c>
      <c r="AI1204" s="18" t="s">
        <v>27</v>
      </c>
      <c r="AJ1204" s="18">
        <v>0.10978650199573534</v>
      </c>
      <c r="AK1204" s="18" t="s">
        <v>27</v>
      </c>
      <c r="AL1204" s="18">
        <v>3.8031310807009153E-2</v>
      </c>
      <c r="AM1204" s="18" t="s">
        <v>27</v>
      </c>
      <c r="AN1204" s="18" t="s">
        <v>27</v>
      </c>
      <c r="AO1204" s="18" t="s">
        <v>27</v>
      </c>
      <c r="AP1204" s="18" t="s">
        <v>27</v>
      </c>
      <c r="AQ1204" s="18" t="s">
        <v>27</v>
      </c>
      <c r="AR1204" s="18">
        <v>99.999999999999986</v>
      </c>
      <c r="AS1204" s="18"/>
      <c r="AT1204" s="53" t="s">
        <v>134</v>
      </c>
      <c r="AU1204" s="53" t="str">
        <f t="shared" si="123"/>
        <v>po</v>
      </c>
      <c r="AV1204" s="44">
        <f t="shared" si="124"/>
        <v>0.88549213453217168</v>
      </c>
      <c r="AW1204" s="86">
        <f t="shared" si="125"/>
        <v>0.88828976047217978</v>
      </c>
      <c r="AX1204" s="18"/>
      <c r="AY1204" s="18"/>
    </row>
    <row r="1205" spans="1:51" s="36" customFormat="1" x14ac:dyDescent="0.2">
      <c r="A1205" s="120" t="s">
        <v>180</v>
      </c>
      <c r="B1205" s="43" t="s">
        <v>604</v>
      </c>
      <c r="C1205" s="120" t="s">
        <v>533</v>
      </c>
      <c r="D1205" s="121" t="s">
        <v>496</v>
      </c>
      <c r="E1205" s="120"/>
      <c r="F1205" s="121" t="s">
        <v>194</v>
      </c>
      <c r="G1205" s="120">
        <v>8</v>
      </c>
      <c r="H1205" s="366">
        <v>62.525199999999998</v>
      </c>
      <c r="I1205" s="366">
        <v>37.140500000000003</v>
      </c>
      <c r="J1205" s="118" t="s">
        <v>27</v>
      </c>
      <c r="K1205" s="118" t="s">
        <v>27</v>
      </c>
      <c r="L1205" s="119"/>
      <c r="M1205" s="119"/>
      <c r="N1205" s="120"/>
      <c r="O1205" s="119">
        <v>0.13610800000000001</v>
      </c>
      <c r="P1205" s="118" t="s">
        <v>27</v>
      </c>
      <c r="Q1205" s="118" t="s">
        <v>27</v>
      </c>
      <c r="R1205" s="119"/>
      <c r="S1205" s="118" t="s">
        <v>27</v>
      </c>
      <c r="T1205" s="118" t="s">
        <v>27</v>
      </c>
      <c r="U1205" s="116"/>
      <c r="V1205" s="116"/>
      <c r="W1205" s="116"/>
      <c r="X1205" s="118">
        <v>99.801807999999994</v>
      </c>
      <c r="Y1205" s="23"/>
      <c r="Z1205" s="118" t="s">
        <v>85</v>
      </c>
      <c r="AA1205" s="116"/>
      <c r="AB1205" s="501"/>
      <c r="AC1205" s="18">
        <v>49.096596524524003</v>
      </c>
      <c r="AD1205" s="18">
        <v>50.801714241226179</v>
      </c>
      <c r="AE1205" s="18" t="s">
        <v>27</v>
      </c>
      <c r="AF1205" s="18" t="s">
        <v>27</v>
      </c>
      <c r="AG1205" s="18" t="s">
        <v>27</v>
      </c>
      <c r="AH1205" s="18" t="s">
        <v>27</v>
      </c>
      <c r="AI1205" s="18" t="s">
        <v>27</v>
      </c>
      <c r="AJ1205" s="18">
        <v>0.10168923424981317</v>
      </c>
      <c r="AK1205" s="18" t="s">
        <v>27</v>
      </c>
      <c r="AL1205" s="18" t="s">
        <v>27</v>
      </c>
      <c r="AM1205" s="18" t="s">
        <v>27</v>
      </c>
      <c r="AN1205" s="18" t="s">
        <v>27</v>
      </c>
      <c r="AO1205" s="18" t="s">
        <v>27</v>
      </c>
      <c r="AP1205" s="18" t="s">
        <v>27</v>
      </c>
      <c r="AQ1205" s="18" t="s">
        <v>27</v>
      </c>
      <c r="AR1205" s="18">
        <v>100</v>
      </c>
      <c r="AS1205" s="18"/>
      <c r="AT1205" s="53" t="s">
        <v>134</v>
      </c>
      <c r="AU1205" s="53" t="str">
        <f t="shared" si="123"/>
        <v>po</v>
      </c>
      <c r="AV1205" s="44">
        <f t="shared" si="124"/>
        <v>0.96643582323608967</v>
      </c>
      <c r="AW1205" s="86">
        <f t="shared" si="125"/>
        <v>0.9684375122690021</v>
      </c>
      <c r="AX1205" s="18"/>
      <c r="AY1205" s="18"/>
    </row>
    <row r="1206" spans="1:51" s="36" customFormat="1" x14ac:dyDescent="0.2">
      <c r="A1206" s="120" t="s">
        <v>180</v>
      </c>
      <c r="B1206" s="43" t="s">
        <v>604</v>
      </c>
      <c r="C1206" s="120" t="s">
        <v>533</v>
      </c>
      <c r="D1206" s="121" t="s">
        <v>496</v>
      </c>
      <c r="E1206" s="120"/>
      <c r="F1206" s="121" t="s">
        <v>149</v>
      </c>
      <c r="G1206" s="120">
        <v>18</v>
      </c>
      <c r="H1206" s="366">
        <v>60.993600000000001</v>
      </c>
      <c r="I1206" s="366">
        <v>38.584200000000003</v>
      </c>
      <c r="J1206" s="118" t="s">
        <v>27</v>
      </c>
      <c r="K1206" s="118" t="s">
        <v>27</v>
      </c>
      <c r="L1206" s="119"/>
      <c r="M1206" s="119"/>
      <c r="N1206" s="120"/>
      <c r="O1206" s="119">
        <v>0.133464</v>
      </c>
      <c r="P1206" s="118" t="s">
        <v>27</v>
      </c>
      <c r="Q1206" s="118" t="s">
        <v>27</v>
      </c>
      <c r="R1206" s="119"/>
      <c r="S1206" s="118" t="s">
        <v>27</v>
      </c>
      <c r="T1206" s="118" t="s">
        <v>27</v>
      </c>
      <c r="U1206" s="116"/>
      <c r="V1206" s="116"/>
      <c r="W1206" s="116"/>
      <c r="X1206" s="118">
        <v>99.711264</v>
      </c>
      <c r="Y1206" s="23"/>
      <c r="Z1206" s="118" t="s">
        <v>85</v>
      </c>
      <c r="AA1206" s="116"/>
      <c r="AB1206" s="501"/>
      <c r="AC1206" s="18">
        <v>47.527928584986029</v>
      </c>
      <c r="AD1206" s="18">
        <v>52.373119595709603</v>
      </c>
      <c r="AE1206" s="18" t="s">
        <v>27</v>
      </c>
      <c r="AF1206" s="18" t="s">
        <v>27</v>
      </c>
      <c r="AG1206" s="18" t="s">
        <v>27</v>
      </c>
      <c r="AH1206" s="18" t="s">
        <v>27</v>
      </c>
      <c r="AI1206" s="18" t="s">
        <v>27</v>
      </c>
      <c r="AJ1206" s="18">
        <v>9.8951819304361782E-2</v>
      </c>
      <c r="AK1206" s="18" t="s">
        <v>27</v>
      </c>
      <c r="AL1206" s="18" t="s">
        <v>27</v>
      </c>
      <c r="AM1206" s="18" t="s">
        <v>27</v>
      </c>
      <c r="AN1206" s="18" t="s">
        <v>27</v>
      </c>
      <c r="AO1206" s="18" t="s">
        <v>27</v>
      </c>
      <c r="AP1206" s="18" t="s">
        <v>27</v>
      </c>
      <c r="AQ1206" s="18" t="s">
        <v>27</v>
      </c>
      <c r="AR1206" s="18">
        <v>99.999999999999986</v>
      </c>
      <c r="AS1206" s="18"/>
      <c r="AT1206" s="53" t="s">
        <v>134</v>
      </c>
      <c r="AU1206" s="53" t="str">
        <f t="shared" si="123"/>
        <v>po</v>
      </c>
      <c r="AV1206" s="44">
        <f t="shared" si="124"/>
        <v>0.90748706496527864</v>
      </c>
      <c r="AW1206" s="86">
        <f t="shared" si="125"/>
        <v>0.90937642767783444</v>
      </c>
      <c r="AX1206" s="18"/>
      <c r="AY1206" s="18"/>
    </row>
    <row r="1207" spans="1:51" s="36" customFormat="1" x14ac:dyDescent="0.2">
      <c r="A1207" s="120" t="s">
        <v>180</v>
      </c>
      <c r="B1207" s="43" t="s">
        <v>604</v>
      </c>
      <c r="C1207" s="120" t="s">
        <v>533</v>
      </c>
      <c r="D1207" s="121" t="s">
        <v>496</v>
      </c>
      <c r="E1207" s="120"/>
      <c r="F1207" s="121" t="s">
        <v>159</v>
      </c>
      <c r="G1207" s="120">
        <v>28</v>
      </c>
      <c r="H1207" s="366">
        <v>61.582500000000003</v>
      </c>
      <c r="I1207" s="366">
        <v>38.319899999999997</v>
      </c>
      <c r="J1207" s="118" t="s">
        <v>27</v>
      </c>
      <c r="K1207" s="118" t="s">
        <v>27</v>
      </c>
      <c r="L1207" s="119"/>
      <c r="M1207" s="119"/>
      <c r="N1207" s="120"/>
      <c r="O1207" s="119">
        <v>0.13300200000000001</v>
      </c>
      <c r="P1207" s="118" t="s">
        <v>27</v>
      </c>
      <c r="Q1207" s="118" t="s">
        <v>27</v>
      </c>
      <c r="R1207" s="119"/>
      <c r="S1207" s="118" t="s">
        <v>27</v>
      </c>
      <c r="T1207" s="118" t="s">
        <v>27</v>
      </c>
      <c r="U1207" s="116"/>
      <c r="V1207" s="116"/>
      <c r="W1207" s="116"/>
      <c r="X1207" s="118">
        <v>100.035402</v>
      </c>
      <c r="Y1207" s="23"/>
      <c r="Z1207" s="118" t="s">
        <v>85</v>
      </c>
      <c r="AA1207" s="116"/>
      <c r="AB1207" s="501"/>
      <c r="AC1207" s="18">
        <v>47.938977030597115</v>
      </c>
      <c r="AD1207" s="18">
        <v>51.962511988001467</v>
      </c>
      <c r="AE1207" s="18" t="s">
        <v>27</v>
      </c>
      <c r="AF1207" s="18" t="s">
        <v>27</v>
      </c>
      <c r="AG1207" s="18" t="s">
        <v>27</v>
      </c>
      <c r="AH1207" s="18" t="s">
        <v>27</v>
      </c>
      <c r="AI1207" s="18" t="s">
        <v>27</v>
      </c>
      <c r="AJ1207" s="18">
        <v>9.8510981401405698E-2</v>
      </c>
      <c r="AK1207" s="18" t="s">
        <v>27</v>
      </c>
      <c r="AL1207" s="18" t="s">
        <v>27</v>
      </c>
      <c r="AM1207" s="18" t="s">
        <v>27</v>
      </c>
      <c r="AN1207" s="18" t="s">
        <v>27</v>
      </c>
      <c r="AO1207" s="18" t="s">
        <v>27</v>
      </c>
      <c r="AP1207" s="18" t="s">
        <v>27</v>
      </c>
      <c r="AQ1207" s="18" t="s">
        <v>27</v>
      </c>
      <c r="AR1207" s="18">
        <v>99.999999999999986</v>
      </c>
      <c r="AS1207" s="18"/>
      <c r="AT1207" s="53" t="s">
        <v>134</v>
      </c>
      <c r="AU1207" s="53" t="str">
        <f t="shared" si="123"/>
        <v>po</v>
      </c>
      <c r="AV1207" s="44">
        <f t="shared" si="124"/>
        <v>0.9225685055731444</v>
      </c>
      <c r="AW1207" s="86">
        <f t="shared" si="125"/>
        <v>0.92446431425583764</v>
      </c>
      <c r="AX1207" s="18"/>
      <c r="AY1207" s="18"/>
    </row>
    <row r="1208" spans="1:51" s="36" customFormat="1" x14ac:dyDescent="0.2">
      <c r="A1208" s="120" t="s">
        <v>180</v>
      </c>
      <c r="B1208" s="43" t="s">
        <v>604</v>
      </c>
      <c r="C1208" s="120" t="s">
        <v>533</v>
      </c>
      <c r="D1208" s="121" t="s">
        <v>496</v>
      </c>
      <c r="E1208" s="121" t="s">
        <v>29</v>
      </c>
      <c r="F1208" s="121" t="s">
        <v>200</v>
      </c>
      <c r="G1208" s="120">
        <v>49</v>
      </c>
      <c r="H1208" s="366">
        <v>62.316699999999997</v>
      </c>
      <c r="I1208" s="366">
        <v>38.117600000000003</v>
      </c>
      <c r="J1208" s="118" t="s">
        <v>27</v>
      </c>
      <c r="K1208" s="118" t="s">
        <v>27</v>
      </c>
      <c r="L1208" s="119"/>
      <c r="M1208" s="119"/>
      <c r="N1208" s="120"/>
      <c r="O1208" s="119">
        <v>0.12584999999999999</v>
      </c>
      <c r="P1208" s="118" t="s">
        <v>27</v>
      </c>
      <c r="Q1208" s="118" t="s">
        <v>27</v>
      </c>
      <c r="R1208" s="119"/>
      <c r="S1208" s="118" t="s">
        <v>27</v>
      </c>
      <c r="T1208" s="118" t="s">
        <v>27</v>
      </c>
      <c r="U1208" s="116"/>
      <c r="V1208" s="116"/>
      <c r="W1208" s="116"/>
      <c r="X1208" s="118">
        <v>100.56015000000001</v>
      </c>
      <c r="Y1208" s="23"/>
      <c r="Z1208" s="118" t="s">
        <v>85</v>
      </c>
      <c r="AA1208" s="116"/>
      <c r="AB1208" s="501"/>
      <c r="AC1208" s="18">
        <v>48.36931674328536</v>
      </c>
      <c r="AD1208" s="18">
        <v>51.537740884579677</v>
      </c>
      <c r="AE1208" s="18" t="s">
        <v>27</v>
      </c>
      <c r="AF1208" s="18" t="s">
        <v>27</v>
      </c>
      <c r="AG1208" s="18" t="s">
        <v>27</v>
      </c>
      <c r="AH1208" s="18" t="s">
        <v>27</v>
      </c>
      <c r="AI1208" s="18" t="s">
        <v>27</v>
      </c>
      <c r="AJ1208" s="18">
        <v>9.2942372134967727E-2</v>
      </c>
      <c r="AK1208" s="18" t="s">
        <v>27</v>
      </c>
      <c r="AL1208" s="18" t="s">
        <v>27</v>
      </c>
      <c r="AM1208" s="18" t="s">
        <v>27</v>
      </c>
      <c r="AN1208" s="18" t="s">
        <v>27</v>
      </c>
      <c r="AO1208" s="18" t="s">
        <v>27</v>
      </c>
      <c r="AP1208" s="18" t="s">
        <v>27</v>
      </c>
      <c r="AQ1208" s="18" t="s">
        <v>27</v>
      </c>
      <c r="AR1208" s="18">
        <v>100.00000000000001</v>
      </c>
      <c r="AS1208" s="18"/>
      <c r="AT1208" s="53" t="s">
        <v>134</v>
      </c>
      <c r="AU1208" s="53" t="str">
        <f t="shared" si="123"/>
        <v>po</v>
      </c>
      <c r="AV1208" s="44">
        <f t="shared" si="124"/>
        <v>0.93852225404310796</v>
      </c>
      <c r="AW1208" s="86">
        <f t="shared" si="125"/>
        <v>0.94032563871887631</v>
      </c>
      <c r="AX1208" s="18"/>
      <c r="AY1208" s="18"/>
    </row>
    <row r="1209" spans="1:51" s="36" customFormat="1" x14ac:dyDescent="0.2">
      <c r="A1209" s="120" t="s">
        <v>180</v>
      </c>
      <c r="B1209" s="43" t="s">
        <v>604</v>
      </c>
      <c r="C1209" s="120" t="s">
        <v>533</v>
      </c>
      <c r="D1209" s="121" t="s">
        <v>496</v>
      </c>
      <c r="E1209" s="120"/>
      <c r="F1209" s="121" t="s">
        <v>158</v>
      </c>
      <c r="G1209" s="120">
        <v>32</v>
      </c>
      <c r="H1209" s="366">
        <v>61.365200000000002</v>
      </c>
      <c r="I1209" s="366">
        <v>38.032299999999999</v>
      </c>
      <c r="J1209" s="118" t="s">
        <v>27</v>
      </c>
      <c r="K1209" s="119">
        <v>0.31330799999999998</v>
      </c>
      <c r="L1209" s="119"/>
      <c r="M1209" s="119"/>
      <c r="N1209" s="120"/>
      <c r="O1209" s="119">
        <v>0.113189</v>
      </c>
      <c r="P1209" s="118" t="s">
        <v>27</v>
      </c>
      <c r="Q1209" s="119">
        <v>6.8803000000000003E-2</v>
      </c>
      <c r="R1209" s="119"/>
      <c r="S1209" s="118" t="s">
        <v>27</v>
      </c>
      <c r="T1209" s="118" t="s">
        <v>27</v>
      </c>
      <c r="U1209" s="116"/>
      <c r="V1209" s="116"/>
      <c r="W1209" s="116"/>
      <c r="X1209" s="118">
        <v>99.892800000000022</v>
      </c>
      <c r="Y1209" s="23"/>
      <c r="Z1209" s="118" t="s">
        <v>85</v>
      </c>
      <c r="AA1209" s="116"/>
      <c r="AB1209" s="501"/>
      <c r="AC1209" s="18">
        <v>47.806415836525915</v>
      </c>
      <c r="AD1209" s="18">
        <v>51.612030434880907</v>
      </c>
      <c r="AE1209" s="18" t="s">
        <v>27</v>
      </c>
      <c r="AF1209" s="18">
        <v>0.44008497127715218</v>
      </c>
      <c r="AG1209" s="18" t="s">
        <v>27</v>
      </c>
      <c r="AH1209" s="18" t="s">
        <v>27</v>
      </c>
      <c r="AI1209" s="18" t="s">
        <v>27</v>
      </c>
      <c r="AJ1209" s="18">
        <v>8.3900255040133626E-2</v>
      </c>
      <c r="AK1209" s="18" t="s">
        <v>27</v>
      </c>
      <c r="AL1209" s="18">
        <v>5.7568502275883178E-2</v>
      </c>
      <c r="AM1209" s="18" t="s">
        <v>27</v>
      </c>
      <c r="AN1209" s="18" t="s">
        <v>27</v>
      </c>
      <c r="AO1209" s="18" t="s">
        <v>27</v>
      </c>
      <c r="AP1209" s="18" t="s">
        <v>27</v>
      </c>
      <c r="AQ1209" s="18" t="s">
        <v>27</v>
      </c>
      <c r="AR1209" s="18">
        <v>100</v>
      </c>
      <c r="AS1209" s="18"/>
      <c r="AT1209" s="53" t="s">
        <v>134</v>
      </c>
      <c r="AU1209" s="53" t="str">
        <f t="shared" si="123"/>
        <v>po</v>
      </c>
      <c r="AV1209" s="44">
        <f t="shared" si="124"/>
        <v>0.92626497027361576</v>
      </c>
      <c r="AW1209" s="86">
        <f t="shared" si="125"/>
        <v>0.92900597379787175</v>
      </c>
      <c r="AX1209" s="18"/>
      <c r="AY1209" s="18"/>
    </row>
    <row r="1210" spans="1:51" s="36" customFormat="1" x14ac:dyDescent="0.2">
      <c r="A1210" s="120" t="s">
        <v>180</v>
      </c>
      <c r="B1210" s="43" t="s">
        <v>604</v>
      </c>
      <c r="C1210" s="120" t="s">
        <v>533</v>
      </c>
      <c r="D1210" s="121" t="s">
        <v>496</v>
      </c>
      <c r="E1210" s="120"/>
      <c r="F1210" s="121" t="s">
        <v>158</v>
      </c>
      <c r="G1210" s="120">
        <v>36</v>
      </c>
      <c r="H1210" s="366">
        <v>61.188200000000002</v>
      </c>
      <c r="I1210" s="366">
        <v>38.560200000000002</v>
      </c>
      <c r="J1210" s="118" t="s">
        <v>27</v>
      </c>
      <c r="K1210" s="118" t="s">
        <v>27</v>
      </c>
      <c r="L1210" s="119"/>
      <c r="M1210" s="119"/>
      <c r="N1210" s="120"/>
      <c r="O1210" s="119">
        <v>0.110704</v>
      </c>
      <c r="P1210" s="118" t="s">
        <v>27</v>
      </c>
      <c r="Q1210" s="119">
        <v>6.8172999999999997E-2</v>
      </c>
      <c r="R1210" s="119"/>
      <c r="S1210" s="118" t="s">
        <v>27</v>
      </c>
      <c r="T1210" s="118" t="s">
        <v>27</v>
      </c>
      <c r="U1210" s="116"/>
      <c r="V1210" s="116"/>
      <c r="W1210" s="116"/>
      <c r="X1210" s="118">
        <v>99.927277000000004</v>
      </c>
      <c r="Y1210" s="23"/>
      <c r="Z1210" s="118" t="s">
        <v>85</v>
      </c>
      <c r="AA1210" s="116"/>
      <c r="AB1210" s="501"/>
      <c r="AC1210" s="18">
        <v>47.603761716088364</v>
      </c>
      <c r="AD1210" s="18">
        <v>52.257327620777396</v>
      </c>
      <c r="AE1210" s="18" t="s">
        <v>27</v>
      </c>
      <c r="AF1210" s="18" t="s">
        <v>27</v>
      </c>
      <c r="AG1210" s="18" t="s">
        <v>27</v>
      </c>
      <c r="AH1210" s="18" t="s">
        <v>27</v>
      </c>
      <c r="AI1210" s="18" t="s">
        <v>27</v>
      </c>
      <c r="AJ1210" s="18">
        <v>8.1946787988113307E-2</v>
      </c>
      <c r="AK1210" s="18" t="s">
        <v>27</v>
      </c>
      <c r="AL1210" s="18">
        <v>5.6963875146129959E-2</v>
      </c>
      <c r="AM1210" s="18" t="s">
        <v>27</v>
      </c>
      <c r="AN1210" s="18" t="s">
        <v>27</v>
      </c>
      <c r="AO1210" s="18" t="s">
        <v>27</v>
      </c>
      <c r="AP1210" s="18" t="s">
        <v>27</v>
      </c>
      <c r="AQ1210" s="18" t="s">
        <v>27</v>
      </c>
      <c r="AR1210" s="18">
        <v>100</v>
      </c>
      <c r="AS1210" s="18"/>
      <c r="AT1210" s="53" t="s">
        <v>134</v>
      </c>
      <c r="AU1210" s="53" t="str">
        <f t="shared" si="123"/>
        <v>po</v>
      </c>
      <c r="AV1210" s="44">
        <f t="shared" si="124"/>
        <v>0.91094902635551567</v>
      </c>
      <c r="AW1210" s="86">
        <f t="shared" si="125"/>
        <v>0.91360723084967388</v>
      </c>
      <c r="AX1210" s="18"/>
      <c r="AY1210" s="18"/>
    </row>
    <row r="1211" spans="1:51" s="36" customFormat="1" x14ac:dyDescent="0.2">
      <c r="A1211" s="120" t="s">
        <v>180</v>
      </c>
      <c r="B1211" s="43" t="s">
        <v>604</v>
      </c>
      <c r="C1211" s="120" t="s">
        <v>533</v>
      </c>
      <c r="D1211" s="121" t="s">
        <v>496</v>
      </c>
      <c r="E1211" s="120"/>
      <c r="F1211" s="121" t="s">
        <v>159</v>
      </c>
      <c r="G1211" s="120">
        <v>27</v>
      </c>
      <c r="H1211" s="366">
        <v>61.213299999999997</v>
      </c>
      <c r="I1211" s="366">
        <v>38.1173</v>
      </c>
      <c r="J1211" s="118" t="s">
        <v>27</v>
      </c>
      <c r="K1211" s="118" t="s">
        <v>27</v>
      </c>
      <c r="L1211" s="119"/>
      <c r="M1211" s="119"/>
      <c r="N1211" s="120"/>
      <c r="O1211" s="119">
        <v>9.7757999999999998E-2</v>
      </c>
      <c r="P1211" s="118" t="s">
        <v>27</v>
      </c>
      <c r="Q1211" s="118" t="s">
        <v>27</v>
      </c>
      <c r="R1211" s="119"/>
      <c r="S1211" s="118" t="s">
        <v>27</v>
      </c>
      <c r="T1211" s="118" t="s">
        <v>27</v>
      </c>
      <c r="U1211" s="116"/>
      <c r="V1211" s="116"/>
      <c r="W1211" s="116"/>
      <c r="X1211" s="118">
        <v>99.428358000000003</v>
      </c>
      <c r="Y1211" s="23"/>
      <c r="Z1211" s="118" t="s">
        <v>85</v>
      </c>
      <c r="AA1211" s="116"/>
      <c r="AB1211" s="501"/>
      <c r="AC1211" s="18">
        <v>47.933536057917429</v>
      </c>
      <c r="AD1211" s="18">
        <v>51.993628793543614</v>
      </c>
      <c r="AE1211" s="18" t="s">
        <v>27</v>
      </c>
      <c r="AF1211" s="18" t="s">
        <v>27</v>
      </c>
      <c r="AG1211" s="18" t="s">
        <v>27</v>
      </c>
      <c r="AH1211" s="18" t="s">
        <v>27</v>
      </c>
      <c r="AI1211" s="18" t="s">
        <v>27</v>
      </c>
      <c r="AJ1211" s="18">
        <v>7.2835148538949318E-2</v>
      </c>
      <c r="AK1211" s="18" t="s">
        <v>27</v>
      </c>
      <c r="AL1211" s="18" t="s">
        <v>27</v>
      </c>
      <c r="AM1211" s="18" t="s">
        <v>27</v>
      </c>
      <c r="AN1211" s="18" t="s">
        <v>27</v>
      </c>
      <c r="AO1211" s="18" t="s">
        <v>27</v>
      </c>
      <c r="AP1211" s="18" t="s">
        <v>27</v>
      </c>
      <c r="AQ1211" s="18" t="s">
        <v>27</v>
      </c>
      <c r="AR1211" s="18">
        <v>99.999999999999986</v>
      </c>
      <c r="AS1211" s="18"/>
      <c r="AT1211" s="53" t="s">
        <v>134</v>
      </c>
      <c r="AU1211" s="53" t="str">
        <f t="shared" si="123"/>
        <v>po</v>
      </c>
      <c r="AV1211" s="44">
        <f t="shared" si="124"/>
        <v>0.92191172592034287</v>
      </c>
      <c r="AW1211" s="86">
        <f t="shared" si="125"/>
        <v>0.92331257349011275</v>
      </c>
      <c r="AX1211" s="18"/>
      <c r="AY1211" s="18"/>
    </row>
    <row r="1212" spans="1:51" s="36" customFormat="1" x14ac:dyDescent="0.2">
      <c r="A1212" s="120" t="s">
        <v>180</v>
      </c>
      <c r="B1212" s="43" t="s">
        <v>604</v>
      </c>
      <c r="C1212" s="120" t="s">
        <v>533</v>
      </c>
      <c r="D1212" s="121" t="s">
        <v>496</v>
      </c>
      <c r="E1212" s="121" t="s">
        <v>29</v>
      </c>
      <c r="F1212" s="121" t="s">
        <v>146</v>
      </c>
      <c r="G1212" s="120">
        <v>47</v>
      </c>
      <c r="H1212" s="366">
        <v>60.426900000000003</v>
      </c>
      <c r="I1212" s="366">
        <v>39.1843</v>
      </c>
      <c r="J1212" s="118" t="s">
        <v>27</v>
      </c>
      <c r="K1212" s="118" t="s">
        <v>27</v>
      </c>
      <c r="L1212" s="119"/>
      <c r="M1212" s="119"/>
      <c r="N1212" s="120"/>
      <c r="O1212" s="119">
        <v>9.5070000000000002E-2</v>
      </c>
      <c r="P1212" s="118" t="s">
        <v>27</v>
      </c>
      <c r="Q1212" s="119">
        <v>9.6333000000000002E-2</v>
      </c>
      <c r="R1212" s="119"/>
      <c r="S1212" s="118" t="s">
        <v>27</v>
      </c>
      <c r="T1212" s="118" t="s">
        <v>27</v>
      </c>
      <c r="U1212" s="116"/>
      <c r="V1212" s="116"/>
      <c r="W1212" s="116"/>
      <c r="X1212" s="118">
        <v>99.802603000000005</v>
      </c>
      <c r="Y1212" s="23"/>
      <c r="Z1212" s="118" t="s">
        <v>85</v>
      </c>
      <c r="AA1212" s="116"/>
      <c r="AB1212" s="501"/>
      <c r="AC1212" s="18">
        <v>46.887010838170632</v>
      </c>
      <c r="AD1212" s="18">
        <v>52.962520860719366</v>
      </c>
      <c r="AE1212" s="18" t="s">
        <v>27</v>
      </c>
      <c r="AF1212" s="18" t="s">
        <v>27</v>
      </c>
      <c r="AG1212" s="18" t="s">
        <v>27</v>
      </c>
      <c r="AH1212" s="18" t="s">
        <v>27</v>
      </c>
      <c r="AI1212" s="18" t="s">
        <v>27</v>
      </c>
      <c r="AJ1212" s="18">
        <v>7.0187658211056006E-2</v>
      </c>
      <c r="AK1212" s="18" t="s">
        <v>27</v>
      </c>
      <c r="AL1212" s="18">
        <v>8.0280642898935189E-2</v>
      </c>
      <c r="AM1212" s="18" t="s">
        <v>27</v>
      </c>
      <c r="AN1212" s="18" t="s">
        <v>27</v>
      </c>
      <c r="AO1212" s="18" t="s">
        <v>27</v>
      </c>
      <c r="AP1212" s="18" t="s">
        <v>27</v>
      </c>
      <c r="AQ1212" s="18" t="s">
        <v>27</v>
      </c>
      <c r="AR1212" s="18">
        <v>99.999999999999986</v>
      </c>
      <c r="AS1212" s="18"/>
      <c r="AT1212" s="53" t="s">
        <v>134</v>
      </c>
      <c r="AU1212" s="53" t="str">
        <f t="shared" si="123"/>
        <v>po</v>
      </c>
      <c r="AV1212" s="44">
        <f t="shared" si="124"/>
        <v>0.88528661544404041</v>
      </c>
      <c r="AW1212" s="86">
        <f t="shared" si="125"/>
        <v>0.88812764904033936</v>
      </c>
      <c r="AX1212" s="18"/>
      <c r="AY1212" s="18"/>
    </row>
    <row r="1213" spans="1:51" s="36" customFormat="1" x14ac:dyDescent="0.2">
      <c r="A1213" s="120" t="s">
        <v>180</v>
      </c>
      <c r="B1213" s="43" t="s">
        <v>604</v>
      </c>
      <c r="C1213" s="120" t="s">
        <v>533</v>
      </c>
      <c r="D1213" s="121" t="s">
        <v>496</v>
      </c>
      <c r="E1213" s="120"/>
      <c r="F1213" s="121" t="s">
        <v>149</v>
      </c>
      <c r="G1213" s="120">
        <v>19</v>
      </c>
      <c r="H1213" s="366">
        <v>61.3005</v>
      </c>
      <c r="I1213" s="366">
        <v>39.082799999999999</v>
      </c>
      <c r="J1213" s="118" t="s">
        <v>27</v>
      </c>
      <c r="K1213" s="118" t="s">
        <v>27</v>
      </c>
      <c r="L1213" s="119"/>
      <c r="M1213" s="119"/>
      <c r="N1213" s="120"/>
      <c r="O1213" s="119">
        <v>8.0924999999999997E-2</v>
      </c>
      <c r="P1213" s="118" t="s">
        <v>27</v>
      </c>
      <c r="Q1213" s="118" t="s">
        <v>27</v>
      </c>
      <c r="R1213" s="119"/>
      <c r="S1213" s="118" t="s">
        <v>27</v>
      </c>
      <c r="T1213" s="118" t="s">
        <v>27</v>
      </c>
      <c r="U1213" s="116"/>
      <c r="V1213" s="116"/>
      <c r="W1213" s="116"/>
      <c r="X1213" s="118">
        <v>100.46422499999998</v>
      </c>
      <c r="Y1213" s="23"/>
      <c r="Z1213" s="118" t="s">
        <v>85</v>
      </c>
      <c r="AA1213" s="116"/>
      <c r="AB1213" s="501"/>
      <c r="AC1213" s="18">
        <v>47.351808830433747</v>
      </c>
      <c r="AD1213" s="18">
        <v>52.588714000123595</v>
      </c>
      <c r="AE1213" s="18" t="s">
        <v>27</v>
      </c>
      <c r="AF1213" s="18" t="s">
        <v>27</v>
      </c>
      <c r="AG1213" s="18" t="s">
        <v>27</v>
      </c>
      <c r="AH1213" s="18" t="s">
        <v>27</v>
      </c>
      <c r="AI1213" s="18" t="s">
        <v>27</v>
      </c>
      <c r="AJ1213" s="18">
        <v>5.9477169442664977E-2</v>
      </c>
      <c r="AK1213" s="18" t="s">
        <v>27</v>
      </c>
      <c r="AL1213" s="18" t="s">
        <v>27</v>
      </c>
      <c r="AM1213" s="18" t="s">
        <v>27</v>
      </c>
      <c r="AN1213" s="18" t="s">
        <v>27</v>
      </c>
      <c r="AO1213" s="18" t="s">
        <v>27</v>
      </c>
      <c r="AP1213" s="18" t="s">
        <v>27</v>
      </c>
      <c r="AQ1213" s="18" t="s">
        <v>27</v>
      </c>
      <c r="AR1213" s="18">
        <v>100</v>
      </c>
      <c r="AS1213" s="18"/>
      <c r="AT1213" s="53" t="s">
        <v>134</v>
      </c>
      <c r="AU1213" s="53" t="str">
        <f t="shared" si="123"/>
        <v>po</v>
      </c>
      <c r="AV1213" s="44">
        <f t="shared" si="124"/>
        <v>0.90041769856403908</v>
      </c>
      <c r="AW1213" s="86">
        <f t="shared" si="125"/>
        <v>0.90154868589798531</v>
      </c>
      <c r="AX1213" s="18"/>
      <c r="AY1213" s="18"/>
    </row>
    <row r="1214" spans="1:51" s="36" customFormat="1" x14ac:dyDescent="0.2">
      <c r="A1214" s="120" t="s">
        <v>180</v>
      </c>
      <c r="B1214" s="43" t="s">
        <v>604</v>
      </c>
      <c r="C1214" s="120" t="s">
        <v>533</v>
      </c>
      <c r="D1214" s="121" t="s">
        <v>496</v>
      </c>
      <c r="E1214" s="121" t="s">
        <v>29</v>
      </c>
      <c r="F1214" s="121" t="s">
        <v>146</v>
      </c>
      <c r="G1214" s="120">
        <v>48</v>
      </c>
      <c r="H1214" s="366">
        <v>60.854199999999999</v>
      </c>
      <c r="I1214" s="366">
        <v>39.111199999999997</v>
      </c>
      <c r="J1214" s="118" t="s">
        <v>27</v>
      </c>
      <c r="K1214" s="118" t="s">
        <v>27</v>
      </c>
      <c r="L1214" s="119"/>
      <c r="M1214" s="119"/>
      <c r="N1214" s="120"/>
      <c r="O1214" s="119">
        <v>7.9935999999999993E-2</v>
      </c>
      <c r="P1214" s="118" t="s">
        <v>27</v>
      </c>
      <c r="Q1214" s="119">
        <v>4.8889000000000002E-2</v>
      </c>
      <c r="R1214" s="119"/>
      <c r="S1214" s="118" t="s">
        <v>27</v>
      </c>
      <c r="T1214" s="118" t="s">
        <v>27</v>
      </c>
      <c r="U1214" s="116"/>
      <c r="V1214" s="116"/>
      <c r="W1214" s="116"/>
      <c r="X1214" s="118">
        <v>100.09422499999999</v>
      </c>
      <c r="Y1214" s="23"/>
      <c r="Z1214" s="118" t="s">
        <v>85</v>
      </c>
      <c r="AA1214" s="116"/>
      <c r="AB1214" s="501"/>
      <c r="AC1214" s="18">
        <v>47.132765219542435</v>
      </c>
      <c r="AD1214" s="18">
        <v>52.767658991802868</v>
      </c>
      <c r="AE1214" s="18" t="s">
        <v>27</v>
      </c>
      <c r="AF1214" s="18" t="s">
        <v>27</v>
      </c>
      <c r="AG1214" s="18" t="s">
        <v>27</v>
      </c>
      <c r="AH1214" s="18" t="s">
        <v>27</v>
      </c>
      <c r="AI1214" s="18" t="s">
        <v>27</v>
      </c>
      <c r="AJ1214" s="18">
        <v>5.8907392861110366E-2</v>
      </c>
      <c r="AK1214" s="18" t="s">
        <v>27</v>
      </c>
      <c r="AL1214" s="18">
        <v>4.066839579358375E-2</v>
      </c>
      <c r="AM1214" s="18" t="s">
        <v>27</v>
      </c>
      <c r="AN1214" s="18" t="s">
        <v>27</v>
      </c>
      <c r="AO1214" s="18" t="s">
        <v>27</v>
      </c>
      <c r="AP1214" s="18" t="s">
        <v>27</v>
      </c>
      <c r="AQ1214" s="18" t="s">
        <v>27</v>
      </c>
      <c r="AR1214" s="18">
        <v>100</v>
      </c>
      <c r="AS1214" s="18"/>
      <c r="AT1214" s="53" t="s">
        <v>134</v>
      </c>
      <c r="AU1214" s="53" t="str">
        <f t="shared" si="123"/>
        <v>po</v>
      </c>
      <c r="AV1214" s="44">
        <f t="shared" si="124"/>
        <v>0.89321311803626191</v>
      </c>
      <c r="AW1214" s="86">
        <f t="shared" si="125"/>
        <v>0.89510017898528293</v>
      </c>
      <c r="AX1214" s="18"/>
      <c r="AY1214" s="18"/>
    </row>
    <row r="1215" spans="1:51" s="36" customFormat="1" x14ac:dyDescent="0.2">
      <c r="A1215" s="120" t="s">
        <v>180</v>
      </c>
      <c r="B1215" s="43" t="s">
        <v>604</v>
      </c>
      <c r="C1215" s="120" t="s">
        <v>533</v>
      </c>
      <c r="D1215" s="121" t="s">
        <v>496</v>
      </c>
      <c r="E1215" s="121" t="s">
        <v>29</v>
      </c>
      <c r="F1215" s="121" t="s">
        <v>208</v>
      </c>
      <c r="G1215" s="120">
        <v>57</v>
      </c>
      <c r="H1215" s="366">
        <v>61.926400000000001</v>
      </c>
      <c r="I1215" s="366">
        <v>38.8035</v>
      </c>
      <c r="J1215" s="118" t="s">
        <v>27</v>
      </c>
      <c r="K1215" s="118" t="s">
        <v>27</v>
      </c>
      <c r="L1215" s="119"/>
      <c r="M1215" s="119"/>
      <c r="N1215" s="120"/>
      <c r="O1215" s="119">
        <v>7.9505000000000006E-2</v>
      </c>
      <c r="P1215" s="118" t="s">
        <v>27</v>
      </c>
      <c r="Q1215" s="118" t="s">
        <v>27</v>
      </c>
      <c r="R1215" s="119"/>
      <c r="S1215" s="118" t="s">
        <v>27</v>
      </c>
      <c r="T1215" s="118" t="s">
        <v>27</v>
      </c>
      <c r="U1215" s="116"/>
      <c r="V1215" s="116"/>
      <c r="W1215" s="116"/>
      <c r="X1215" s="118">
        <v>100.809405</v>
      </c>
      <c r="Y1215" s="23"/>
      <c r="Z1215" s="118" t="s">
        <v>85</v>
      </c>
      <c r="AA1215" s="116"/>
      <c r="AB1215" s="501"/>
      <c r="AC1215" s="18">
        <v>47.784341469842531</v>
      </c>
      <c r="AD1215" s="18">
        <v>52.157287246963648</v>
      </c>
      <c r="AE1215" s="18" t="s">
        <v>27</v>
      </c>
      <c r="AF1215" s="18" t="s">
        <v>27</v>
      </c>
      <c r="AG1215" s="18" t="s">
        <v>27</v>
      </c>
      <c r="AH1215" s="18" t="s">
        <v>27</v>
      </c>
      <c r="AI1215" s="18" t="s">
        <v>27</v>
      </c>
      <c r="AJ1215" s="18">
        <v>5.8371283193817687E-2</v>
      </c>
      <c r="AK1215" s="18" t="s">
        <v>27</v>
      </c>
      <c r="AL1215" s="18" t="s">
        <v>27</v>
      </c>
      <c r="AM1215" s="18" t="s">
        <v>27</v>
      </c>
      <c r="AN1215" s="18" t="s">
        <v>27</v>
      </c>
      <c r="AO1215" s="18" t="s">
        <v>27</v>
      </c>
      <c r="AP1215" s="18" t="s">
        <v>27</v>
      </c>
      <c r="AQ1215" s="18" t="s">
        <v>27</v>
      </c>
      <c r="AR1215" s="18">
        <v>100</v>
      </c>
      <c r="AS1215" s="18"/>
      <c r="AT1215" s="53" t="s">
        <v>134</v>
      </c>
      <c r="AU1215" s="53" t="str">
        <f t="shared" si="123"/>
        <v>po</v>
      </c>
      <c r="AV1215" s="44">
        <f t="shared" si="124"/>
        <v>0.91615848891037388</v>
      </c>
      <c r="AW1215" s="86">
        <f t="shared" si="125"/>
        <v>0.91727762846449656</v>
      </c>
      <c r="AX1215" s="18"/>
      <c r="AY1215" s="18"/>
    </row>
    <row r="1216" spans="1:51" s="36" customFormat="1" x14ac:dyDescent="0.2">
      <c r="A1216" s="120" t="s">
        <v>180</v>
      </c>
      <c r="B1216" s="43" t="s">
        <v>604</v>
      </c>
      <c r="C1216" s="120" t="s">
        <v>533</v>
      </c>
      <c r="D1216" s="121" t="s">
        <v>496</v>
      </c>
      <c r="E1216" s="120"/>
      <c r="F1216" s="121" t="s">
        <v>185</v>
      </c>
      <c r="G1216" s="120">
        <v>79</v>
      </c>
      <c r="H1216" s="366">
        <v>60.949399999999997</v>
      </c>
      <c r="I1216" s="366">
        <v>38.784500000000001</v>
      </c>
      <c r="J1216" s="118" t="s">
        <v>27</v>
      </c>
      <c r="K1216" s="118" t="s">
        <v>27</v>
      </c>
      <c r="L1216" s="119"/>
      <c r="M1216" s="119"/>
      <c r="N1216" s="120"/>
      <c r="O1216" s="119">
        <v>7.6895000000000005E-2</v>
      </c>
      <c r="P1216" s="118" t="s">
        <v>27</v>
      </c>
      <c r="Q1216" s="118" t="s">
        <v>27</v>
      </c>
      <c r="R1216" s="119"/>
      <c r="S1216" s="118" t="s">
        <v>27</v>
      </c>
      <c r="T1216" s="118" t="s">
        <v>27</v>
      </c>
      <c r="U1216" s="116"/>
      <c r="V1216" s="116"/>
      <c r="W1216" s="116"/>
      <c r="X1216" s="118">
        <v>99.810794999999999</v>
      </c>
      <c r="Y1216" s="23"/>
      <c r="Z1216" s="118" t="s">
        <v>85</v>
      </c>
      <c r="AA1216" s="116"/>
      <c r="AB1216" s="501"/>
      <c r="AC1216" s="18">
        <v>47.400818658203804</v>
      </c>
      <c r="AD1216" s="18">
        <v>52.542281699500727</v>
      </c>
      <c r="AE1216" s="18" t="s">
        <v>27</v>
      </c>
      <c r="AF1216" s="18" t="s">
        <v>27</v>
      </c>
      <c r="AG1216" s="18" t="s">
        <v>27</v>
      </c>
      <c r="AH1216" s="18" t="s">
        <v>27</v>
      </c>
      <c r="AI1216" s="18" t="s">
        <v>27</v>
      </c>
      <c r="AJ1216" s="18">
        <v>5.6899642295479953E-2</v>
      </c>
      <c r="AK1216" s="18" t="s">
        <v>27</v>
      </c>
      <c r="AL1216" s="18" t="s">
        <v>27</v>
      </c>
      <c r="AM1216" s="18" t="s">
        <v>27</v>
      </c>
      <c r="AN1216" s="18" t="s">
        <v>27</v>
      </c>
      <c r="AO1216" s="18" t="s">
        <v>27</v>
      </c>
      <c r="AP1216" s="18" t="s">
        <v>27</v>
      </c>
      <c r="AQ1216" s="18" t="s">
        <v>27</v>
      </c>
      <c r="AR1216" s="18">
        <v>100.00000000000001</v>
      </c>
      <c r="AS1216" s="18"/>
      <c r="AT1216" s="53" t="s">
        <v>134</v>
      </c>
      <c r="AU1216" s="53" t="str">
        <f t="shared" si="123"/>
        <v>po</v>
      </c>
      <c r="AV1216" s="44">
        <f t="shared" si="124"/>
        <v>0.90214617875367642</v>
      </c>
      <c r="AW1216" s="86">
        <f t="shared" si="125"/>
        <v>0.90322910930893663</v>
      </c>
      <c r="AX1216" s="18"/>
      <c r="AY1216" s="18"/>
    </row>
    <row r="1217" spans="1:51" s="36" customFormat="1" x14ac:dyDescent="0.2">
      <c r="A1217" s="120" t="s">
        <v>180</v>
      </c>
      <c r="B1217" s="43" t="s">
        <v>604</v>
      </c>
      <c r="C1217" s="120" t="s">
        <v>533</v>
      </c>
      <c r="D1217" s="121" t="s">
        <v>496</v>
      </c>
      <c r="E1217" s="120"/>
      <c r="F1217" s="121" t="s">
        <v>158</v>
      </c>
      <c r="G1217" s="120">
        <v>35</v>
      </c>
      <c r="H1217" s="366">
        <v>61.488900000000001</v>
      </c>
      <c r="I1217" s="366">
        <v>38.694699999999997</v>
      </c>
      <c r="J1217" s="118" t="s">
        <v>27</v>
      </c>
      <c r="K1217" s="118" t="s">
        <v>27</v>
      </c>
      <c r="L1217" s="119"/>
      <c r="M1217" s="119"/>
      <c r="N1217" s="120"/>
      <c r="O1217" s="119">
        <v>7.0524000000000003E-2</v>
      </c>
      <c r="P1217" s="118" t="s">
        <v>27</v>
      </c>
      <c r="Q1217" s="119">
        <v>8.9006000000000002E-2</v>
      </c>
      <c r="R1217" s="119"/>
      <c r="S1217" s="118" t="s">
        <v>27</v>
      </c>
      <c r="T1217" s="118" t="s">
        <v>27</v>
      </c>
      <c r="U1217" s="116"/>
      <c r="V1217" s="116"/>
      <c r="W1217" s="116"/>
      <c r="X1217" s="118">
        <v>100.34313</v>
      </c>
      <c r="Y1217" s="23"/>
      <c r="Z1217" s="118" t="s">
        <v>85</v>
      </c>
      <c r="AA1217" s="116"/>
      <c r="AB1217" s="501"/>
      <c r="AC1217" s="18">
        <v>47.645272074789112</v>
      </c>
      <c r="AD1217" s="18">
        <v>52.228661395825696</v>
      </c>
      <c r="AE1217" s="18" t="s">
        <v>27</v>
      </c>
      <c r="AF1217" s="18" t="s">
        <v>27</v>
      </c>
      <c r="AG1217" s="18" t="s">
        <v>27</v>
      </c>
      <c r="AH1217" s="18" t="s">
        <v>27</v>
      </c>
      <c r="AI1217" s="18" t="s">
        <v>27</v>
      </c>
      <c r="AJ1217" s="18">
        <v>5.1994218075267162E-2</v>
      </c>
      <c r="AK1217" s="18" t="s">
        <v>27</v>
      </c>
      <c r="AL1217" s="18">
        <v>7.4072311309930194E-2</v>
      </c>
      <c r="AM1217" s="18" t="s">
        <v>27</v>
      </c>
      <c r="AN1217" s="18" t="s">
        <v>27</v>
      </c>
      <c r="AO1217" s="18" t="s">
        <v>27</v>
      </c>
      <c r="AP1217" s="18" t="s">
        <v>27</v>
      </c>
      <c r="AQ1217" s="18" t="s">
        <v>27</v>
      </c>
      <c r="AR1217" s="18">
        <v>100.00000000000001</v>
      </c>
      <c r="AS1217" s="18"/>
      <c r="AT1217" s="53" t="s">
        <v>134</v>
      </c>
      <c r="AU1217" s="53" t="str">
        <f t="shared" si="123"/>
        <v>po</v>
      </c>
      <c r="AV1217" s="44">
        <f t="shared" si="124"/>
        <v>0.91224379108052522</v>
      </c>
      <c r="AW1217" s="86">
        <f t="shared" si="125"/>
        <v>0.9146575333824728</v>
      </c>
      <c r="AX1217" s="18"/>
      <c r="AY1217" s="18"/>
    </row>
    <row r="1218" spans="1:51" s="36" customFormat="1" x14ac:dyDescent="0.2">
      <c r="A1218" s="120" t="s">
        <v>180</v>
      </c>
      <c r="B1218" s="43" t="s">
        <v>604</v>
      </c>
      <c r="C1218" s="120" t="s">
        <v>533</v>
      </c>
      <c r="D1218" s="121" t="s">
        <v>496</v>
      </c>
      <c r="E1218" s="121" t="s">
        <v>29</v>
      </c>
      <c r="F1218" s="121" t="s">
        <v>208</v>
      </c>
      <c r="G1218" s="120">
        <v>59</v>
      </c>
      <c r="H1218" s="366">
        <v>61.625999999999998</v>
      </c>
      <c r="I1218" s="366">
        <v>38.3155</v>
      </c>
      <c r="J1218" s="118" t="s">
        <v>27</v>
      </c>
      <c r="K1218" s="118" t="s">
        <v>27</v>
      </c>
      <c r="L1218" s="119"/>
      <c r="M1218" s="119"/>
      <c r="N1218" s="120"/>
      <c r="O1218" s="119">
        <v>6.2260000000000003E-2</v>
      </c>
      <c r="P1218" s="118" t="s">
        <v>27</v>
      </c>
      <c r="Q1218" s="118" t="s">
        <v>27</v>
      </c>
      <c r="R1218" s="119"/>
      <c r="S1218" s="118" t="s">
        <v>27</v>
      </c>
      <c r="T1218" s="118" t="s">
        <v>27</v>
      </c>
      <c r="U1218" s="116"/>
      <c r="V1218" s="116"/>
      <c r="W1218" s="116"/>
      <c r="X1218" s="118">
        <v>100.00375999999999</v>
      </c>
      <c r="Y1218" s="23"/>
      <c r="Z1218" s="118" t="s">
        <v>85</v>
      </c>
      <c r="AA1218" s="116"/>
      <c r="AB1218" s="501"/>
      <c r="AC1218" s="18">
        <v>47.984596145633482</v>
      </c>
      <c r="AD1218" s="18">
        <v>51.969278256554588</v>
      </c>
      <c r="AE1218" s="18" t="s">
        <v>27</v>
      </c>
      <c r="AF1218" s="18" t="s">
        <v>27</v>
      </c>
      <c r="AG1218" s="18" t="s">
        <v>27</v>
      </c>
      <c r="AH1218" s="18" t="s">
        <v>27</v>
      </c>
      <c r="AI1218" s="18" t="s">
        <v>27</v>
      </c>
      <c r="AJ1218" s="18">
        <v>4.6125597811941116E-2</v>
      </c>
      <c r="AK1218" s="18" t="s">
        <v>27</v>
      </c>
      <c r="AL1218" s="18" t="s">
        <v>27</v>
      </c>
      <c r="AM1218" s="18" t="s">
        <v>27</v>
      </c>
      <c r="AN1218" s="18" t="s">
        <v>27</v>
      </c>
      <c r="AO1218" s="18" t="s">
        <v>27</v>
      </c>
      <c r="AP1218" s="18" t="s">
        <v>27</v>
      </c>
      <c r="AQ1218" s="18" t="s">
        <v>27</v>
      </c>
      <c r="AR1218" s="18">
        <v>100</v>
      </c>
      <c r="AS1218" s="18"/>
      <c r="AT1218" s="53" t="s">
        <v>134</v>
      </c>
      <c r="AU1218" s="53" t="str">
        <f t="shared" si="123"/>
        <v>po</v>
      </c>
      <c r="AV1218" s="44">
        <f t="shared" si="124"/>
        <v>0.92332619877362754</v>
      </c>
      <c r="AW1218" s="86">
        <f t="shared" si="125"/>
        <v>0.92421375387078009</v>
      </c>
      <c r="AX1218" s="18"/>
      <c r="AY1218" s="18"/>
    </row>
    <row r="1219" spans="1:51" s="36" customFormat="1" x14ac:dyDescent="0.2">
      <c r="A1219" s="120" t="s">
        <v>180</v>
      </c>
      <c r="B1219" s="43" t="s">
        <v>604</v>
      </c>
      <c r="C1219" s="120" t="s">
        <v>533</v>
      </c>
      <c r="D1219" s="121" t="s">
        <v>496</v>
      </c>
      <c r="E1219" s="121" t="s">
        <v>29</v>
      </c>
      <c r="F1219" s="121" t="s">
        <v>146</v>
      </c>
      <c r="G1219" s="120">
        <v>46</v>
      </c>
      <c r="H1219" s="366">
        <v>61.458599999999997</v>
      </c>
      <c r="I1219" s="366">
        <v>38.648899999999998</v>
      </c>
      <c r="J1219" s="118" t="s">
        <v>27</v>
      </c>
      <c r="K1219" s="118" t="s">
        <v>27</v>
      </c>
      <c r="L1219" s="119"/>
      <c r="M1219" s="119"/>
      <c r="N1219" s="120"/>
      <c r="O1219" s="119">
        <v>5.9797999999999997E-2</v>
      </c>
      <c r="P1219" s="118" t="s">
        <v>27</v>
      </c>
      <c r="Q1219" s="119">
        <v>4.9854999999999997E-2</v>
      </c>
      <c r="R1219" s="119"/>
      <c r="S1219" s="118" t="s">
        <v>27</v>
      </c>
      <c r="T1219" s="118" t="s">
        <v>27</v>
      </c>
      <c r="U1219" s="116"/>
      <c r="V1219" s="116"/>
      <c r="W1219" s="116"/>
      <c r="X1219" s="118">
        <v>100.21715299999998</v>
      </c>
      <c r="Y1219" s="23"/>
      <c r="Z1219" s="118" t="s">
        <v>85</v>
      </c>
      <c r="AA1219" s="116"/>
      <c r="AB1219" s="501"/>
      <c r="AC1219" s="18">
        <v>47.681771444656249</v>
      </c>
      <c r="AD1219" s="18">
        <v>52.232544180049686</v>
      </c>
      <c r="AE1219" s="18" t="s">
        <v>27</v>
      </c>
      <c r="AF1219" s="18" t="s">
        <v>27</v>
      </c>
      <c r="AG1219" s="18" t="s">
        <v>27</v>
      </c>
      <c r="AH1219" s="18" t="s">
        <v>27</v>
      </c>
      <c r="AI1219" s="18" t="s">
        <v>27</v>
      </c>
      <c r="AJ1219" s="18">
        <v>4.414193883903296E-2</v>
      </c>
      <c r="AK1219" s="18" t="s">
        <v>27</v>
      </c>
      <c r="AL1219" s="18">
        <v>4.1542436455023868E-2</v>
      </c>
      <c r="AM1219" s="18" t="s">
        <v>27</v>
      </c>
      <c r="AN1219" s="18" t="s">
        <v>27</v>
      </c>
      <c r="AO1219" s="18" t="s">
        <v>27</v>
      </c>
      <c r="AP1219" s="18" t="s">
        <v>27</v>
      </c>
      <c r="AQ1219" s="18" t="s">
        <v>27</v>
      </c>
      <c r="AR1219" s="18">
        <v>99.999999999999986</v>
      </c>
      <c r="AS1219" s="18"/>
      <c r="AT1219" s="53" t="s">
        <v>134</v>
      </c>
      <c r="AU1219" s="53" t="str">
        <f t="shared" si="123"/>
        <v>po</v>
      </c>
      <c r="AV1219" s="44">
        <f t="shared" si="124"/>
        <v>0.91287476406076329</v>
      </c>
      <c r="AW1219" s="86">
        <f t="shared" si="125"/>
        <v>0.91451520445360901</v>
      </c>
      <c r="AX1219" s="18"/>
      <c r="AY1219" s="18"/>
    </row>
    <row r="1220" spans="1:51" s="36" customFormat="1" x14ac:dyDescent="0.2">
      <c r="A1220" s="120" t="s">
        <v>180</v>
      </c>
      <c r="B1220" s="43" t="s">
        <v>604</v>
      </c>
      <c r="C1220" s="120" t="s">
        <v>533</v>
      </c>
      <c r="D1220" s="121" t="s">
        <v>496</v>
      </c>
      <c r="E1220" s="120"/>
      <c r="F1220" s="121" t="s">
        <v>158</v>
      </c>
      <c r="G1220" s="120">
        <v>33</v>
      </c>
      <c r="H1220" s="366">
        <v>61.648699999999998</v>
      </c>
      <c r="I1220" s="366">
        <v>38.613900000000001</v>
      </c>
      <c r="J1220" s="118" t="s">
        <v>27</v>
      </c>
      <c r="K1220" s="118" t="s">
        <v>27</v>
      </c>
      <c r="L1220" s="119"/>
      <c r="M1220" s="119"/>
      <c r="N1220" s="120"/>
      <c r="O1220" s="119">
        <v>5.9721999999999997E-2</v>
      </c>
      <c r="P1220" s="118" t="s">
        <v>27</v>
      </c>
      <c r="Q1220" s="119">
        <v>7.2966000000000003E-2</v>
      </c>
      <c r="R1220" s="119"/>
      <c r="S1220" s="118" t="s">
        <v>27</v>
      </c>
      <c r="T1220" s="118" t="s">
        <v>27</v>
      </c>
      <c r="U1220" s="116"/>
      <c r="V1220" s="116"/>
      <c r="W1220" s="116"/>
      <c r="X1220" s="118">
        <v>100.39528799999998</v>
      </c>
      <c r="Y1220" s="23"/>
      <c r="Z1220" s="118" t="s">
        <v>85</v>
      </c>
      <c r="AA1220" s="116"/>
      <c r="AB1220" s="501"/>
      <c r="AC1220" s="18">
        <v>47.772224139040439</v>
      </c>
      <c r="AD1220" s="18">
        <v>52.123015066073741</v>
      </c>
      <c r="AE1220" s="18" t="s">
        <v>27</v>
      </c>
      <c r="AF1220" s="18" t="s">
        <v>27</v>
      </c>
      <c r="AG1220" s="18" t="s">
        <v>27</v>
      </c>
      <c r="AH1220" s="18" t="s">
        <v>27</v>
      </c>
      <c r="AI1220" s="18" t="s">
        <v>27</v>
      </c>
      <c r="AJ1220" s="18">
        <v>4.4033266997222036E-2</v>
      </c>
      <c r="AK1220" s="18" t="s">
        <v>27</v>
      </c>
      <c r="AL1220" s="18">
        <v>6.0727527888604763E-2</v>
      </c>
      <c r="AM1220" s="18" t="s">
        <v>27</v>
      </c>
      <c r="AN1220" s="18" t="s">
        <v>27</v>
      </c>
      <c r="AO1220" s="18" t="s">
        <v>27</v>
      </c>
      <c r="AP1220" s="18" t="s">
        <v>27</v>
      </c>
      <c r="AQ1220" s="18" t="s">
        <v>27</v>
      </c>
      <c r="AR1220" s="18">
        <v>100</v>
      </c>
      <c r="AS1220" s="18"/>
      <c r="AT1220" s="53" t="s">
        <v>134</v>
      </c>
      <c r="AU1220" s="53" t="str">
        <f t="shared" si="123"/>
        <v>po</v>
      </c>
      <c r="AV1220" s="44">
        <f t="shared" si="124"/>
        <v>0.91652841030938015</v>
      </c>
      <c r="AW1220" s="86">
        <f t="shared" si="125"/>
        <v>0.91853828626826373</v>
      </c>
      <c r="AX1220" s="18"/>
      <c r="AY1220" s="18"/>
    </row>
    <row r="1221" spans="1:51" s="36" customFormat="1" x14ac:dyDescent="0.2">
      <c r="A1221" s="120" t="s">
        <v>180</v>
      </c>
      <c r="B1221" s="43" t="s">
        <v>604</v>
      </c>
      <c r="C1221" s="120" t="s">
        <v>533</v>
      </c>
      <c r="D1221" s="121" t="s">
        <v>496</v>
      </c>
      <c r="E1221" s="121" t="s">
        <v>29</v>
      </c>
      <c r="F1221" s="121" t="s">
        <v>207</v>
      </c>
      <c r="G1221" s="120">
        <v>64</v>
      </c>
      <c r="H1221" s="366">
        <v>60.973500000000001</v>
      </c>
      <c r="I1221" s="366">
        <v>38.947699999999998</v>
      </c>
      <c r="J1221" s="118" t="s">
        <v>27</v>
      </c>
      <c r="K1221" s="118" t="s">
        <v>27</v>
      </c>
      <c r="L1221" s="119"/>
      <c r="M1221" s="119"/>
      <c r="N1221" s="120"/>
      <c r="O1221" s="119">
        <v>4.5878000000000002E-2</v>
      </c>
      <c r="P1221" s="118" t="s">
        <v>27</v>
      </c>
      <c r="Q1221" s="118" t="s">
        <v>27</v>
      </c>
      <c r="R1221" s="119"/>
      <c r="S1221" s="118" t="s">
        <v>27</v>
      </c>
      <c r="T1221" s="118" t="s">
        <v>27</v>
      </c>
      <c r="U1221" s="116"/>
      <c r="V1221" s="116"/>
      <c r="W1221" s="116"/>
      <c r="X1221" s="118">
        <v>99.967078000000001</v>
      </c>
      <c r="Y1221" s="23"/>
      <c r="Z1221" s="118" t="s">
        <v>85</v>
      </c>
      <c r="AA1221" s="116"/>
      <c r="AB1221" s="501"/>
      <c r="AC1221" s="18">
        <v>47.316939415171362</v>
      </c>
      <c r="AD1221" s="18">
        <v>52.649185918606477</v>
      </c>
      <c r="AE1221" s="18" t="s">
        <v>27</v>
      </c>
      <c r="AF1221" s="18" t="s">
        <v>27</v>
      </c>
      <c r="AG1221" s="18" t="s">
        <v>27</v>
      </c>
      <c r="AH1221" s="18" t="s">
        <v>27</v>
      </c>
      <c r="AI1221" s="18" t="s">
        <v>27</v>
      </c>
      <c r="AJ1221" s="18">
        <v>3.387466622215627E-2</v>
      </c>
      <c r="AK1221" s="18" t="s">
        <v>27</v>
      </c>
      <c r="AL1221" s="18" t="s">
        <v>27</v>
      </c>
      <c r="AM1221" s="18" t="s">
        <v>27</v>
      </c>
      <c r="AN1221" s="18" t="s">
        <v>27</v>
      </c>
      <c r="AO1221" s="18" t="s">
        <v>27</v>
      </c>
      <c r="AP1221" s="18" t="s">
        <v>27</v>
      </c>
      <c r="AQ1221" s="18" t="s">
        <v>27</v>
      </c>
      <c r="AR1221" s="18">
        <v>100</v>
      </c>
      <c r="AS1221" s="18"/>
      <c r="AT1221" s="53" t="s">
        <v>134</v>
      </c>
      <c r="AU1221" s="53" t="str">
        <f t="shared" si="123"/>
        <v>po</v>
      </c>
      <c r="AV1221" s="44">
        <f t="shared" si="124"/>
        <v>0.89872119748102941</v>
      </c>
      <c r="AW1221" s="86">
        <f t="shared" si="125"/>
        <v>0.89936460089992598</v>
      </c>
      <c r="AX1221" s="18"/>
      <c r="AY1221" s="18"/>
    </row>
    <row r="1222" spans="1:51" s="36" customFormat="1" x14ac:dyDescent="0.2">
      <c r="A1222" s="120" t="s">
        <v>180</v>
      </c>
      <c r="B1222" s="43" t="s">
        <v>604</v>
      </c>
      <c r="C1222" s="120" t="s">
        <v>533</v>
      </c>
      <c r="D1222" s="121" t="s">
        <v>496</v>
      </c>
      <c r="E1222" s="121" t="s">
        <v>29</v>
      </c>
      <c r="F1222" s="121" t="s">
        <v>146</v>
      </c>
      <c r="G1222" s="120">
        <v>45</v>
      </c>
      <c r="H1222" s="366">
        <v>61.925600000000003</v>
      </c>
      <c r="I1222" s="366">
        <v>38.1432</v>
      </c>
      <c r="J1222" s="118" t="s">
        <v>27</v>
      </c>
      <c r="K1222" s="118" t="s">
        <v>27</v>
      </c>
      <c r="L1222" s="119"/>
      <c r="M1222" s="119"/>
      <c r="N1222" s="120"/>
      <c r="O1222" s="118" t="s">
        <v>27</v>
      </c>
      <c r="P1222" s="118" t="s">
        <v>27</v>
      </c>
      <c r="Q1222" s="119">
        <v>8.2405999999999993E-2</v>
      </c>
      <c r="R1222" s="119"/>
      <c r="S1222" s="118" t="s">
        <v>27</v>
      </c>
      <c r="T1222" s="118" t="s">
        <v>27</v>
      </c>
      <c r="U1222" s="116"/>
      <c r="V1222" s="116"/>
      <c r="W1222" s="116"/>
      <c r="X1222" s="118">
        <v>100.15120600000002</v>
      </c>
      <c r="Y1222" s="23"/>
      <c r="Z1222" s="118" t="s">
        <v>85</v>
      </c>
      <c r="AA1222" s="116"/>
      <c r="AB1222" s="501"/>
      <c r="AC1222" s="18">
        <v>48.207093057066928</v>
      </c>
      <c r="AD1222" s="18">
        <v>51.724007917404776</v>
      </c>
      <c r="AE1222" s="18" t="s">
        <v>27</v>
      </c>
      <c r="AF1222" s="18" t="s">
        <v>27</v>
      </c>
      <c r="AG1222" s="18" t="s">
        <v>27</v>
      </c>
      <c r="AH1222" s="18" t="s">
        <v>27</v>
      </c>
      <c r="AI1222" s="18" t="s">
        <v>27</v>
      </c>
      <c r="AJ1222" s="18" t="s">
        <v>27</v>
      </c>
      <c r="AK1222" s="18" t="s">
        <v>27</v>
      </c>
      <c r="AL1222" s="18">
        <v>6.8899025528309787E-2</v>
      </c>
      <c r="AM1222" s="18" t="s">
        <v>27</v>
      </c>
      <c r="AN1222" s="18" t="s">
        <v>27</v>
      </c>
      <c r="AO1222" s="18" t="s">
        <v>27</v>
      </c>
      <c r="AP1222" s="18" t="s">
        <v>27</v>
      </c>
      <c r="AQ1222" s="18" t="s">
        <v>27</v>
      </c>
      <c r="AR1222" s="18">
        <v>100.00000000000001</v>
      </c>
      <c r="AS1222" s="18"/>
      <c r="AT1222" s="53" t="s">
        <v>134</v>
      </c>
      <c r="AU1222" s="53" t="str">
        <f t="shared" si="123"/>
        <v>po</v>
      </c>
      <c r="AV1222" s="44">
        <f t="shared" si="124"/>
        <v>0.93200614179098773</v>
      </c>
      <c r="AW1222" s="86">
        <f t="shared" si="125"/>
        <v>0.93333819296610798</v>
      </c>
      <c r="AX1222" s="18"/>
      <c r="AY1222" s="18"/>
    </row>
    <row r="1223" spans="1:51" s="36" customFormat="1" x14ac:dyDescent="0.2">
      <c r="A1223" s="120" t="s">
        <v>180</v>
      </c>
      <c r="B1223" s="43" t="s">
        <v>604</v>
      </c>
      <c r="C1223" s="120" t="s">
        <v>533</v>
      </c>
      <c r="D1223" s="121" t="s">
        <v>496</v>
      </c>
      <c r="E1223" s="121" t="s">
        <v>29</v>
      </c>
      <c r="F1223" s="121" t="s">
        <v>200</v>
      </c>
      <c r="G1223" s="120">
        <v>53</v>
      </c>
      <c r="H1223" s="366">
        <v>61.727499999999999</v>
      </c>
      <c r="I1223" s="366">
        <v>38.591000000000001</v>
      </c>
      <c r="J1223" s="118" t="s">
        <v>27</v>
      </c>
      <c r="K1223" s="118" t="s">
        <v>27</v>
      </c>
      <c r="L1223" s="119"/>
      <c r="M1223" s="119"/>
      <c r="N1223" s="120"/>
      <c r="O1223" s="118" t="s">
        <v>27</v>
      </c>
      <c r="P1223" s="118" t="s">
        <v>27</v>
      </c>
      <c r="Q1223" s="118" t="s">
        <v>27</v>
      </c>
      <c r="R1223" s="119"/>
      <c r="S1223" s="118" t="s">
        <v>27</v>
      </c>
      <c r="T1223" s="118" t="s">
        <v>27</v>
      </c>
      <c r="U1223" s="116"/>
      <c r="V1223" s="116"/>
      <c r="W1223" s="116"/>
      <c r="X1223" s="118">
        <v>100.3185</v>
      </c>
      <c r="Y1223" s="23"/>
      <c r="Z1223" s="118" t="s">
        <v>85</v>
      </c>
      <c r="AA1223" s="116"/>
      <c r="AB1223" s="501"/>
      <c r="AC1223" s="18">
        <v>47.869001878936679</v>
      </c>
      <c r="AD1223" s="18">
        <v>52.130998121063307</v>
      </c>
      <c r="AE1223" s="18" t="s">
        <v>27</v>
      </c>
      <c r="AF1223" s="18" t="s">
        <v>27</v>
      </c>
      <c r="AG1223" s="18" t="s">
        <v>27</v>
      </c>
      <c r="AH1223" s="18" t="s">
        <v>27</v>
      </c>
      <c r="AI1223" s="18" t="s">
        <v>27</v>
      </c>
      <c r="AJ1223" s="18" t="s">
        <v>27</v>
      </c>
      <c r="AK1223" s="18" t="s">
        <v>27</v>
      </c>
      <c r="AL1223" s="18" t="s">
        <v>27</v>
      </c>
      <c r="AM1223" s="18" t="s">
        <v>27</v>
      </c>
      <c r="AN1223" s="18" t="s">
        <v>27</v>
      </c>
      <c r="AO1223" s="18" t="s">
        <v>27</v>
      </c>
      <c r="AP1223" s="18" t="s">
        <v>27</v>
      </c>
      <c r="AQ1223" s="18" t="s">
        <v>27</v>
      </c>
      <c r="AR1223" s="18">
        <v>99.999999999999986</v>
      </c>
      <c r="AS1223" s="18"/>
      <c r="AT1223" s="53" t="s">
        <v>134</v>
      </c>
      <c r="AU1223" s="53" t="str">
        <f t="shared" si="123"/>
        <v>po</v>
      </c>
      <c r="AV1223" s="44">
        <f t="shared" si="124"/>
        <v>0.91824449184285639</v>
      </c>
      <c r="AW1223" s="86">
        <f t="shared" si="125"/>
        <v>0.91824449184285639</v>
      </c>
      <c r="AX1223" s="18"/>
      <c r="AY1223" s="18"/>
    </row>
    <row r="1224" spans="1:51" s="36" customFormat="1" x14ac:dyDescent="0.2">
      <c r="A1224" s="120" t="s">
        <v>180</v>
      </c>
      <c r="B1224" s="43" t="s">
        <v>604</v>
      </c>
      <c r="C1224" s="120" t="s">
        <v>533</v>
      </c>
      <c r="D1224" s="121" t="s">
        <v>496</v>
      </c>
      <c r="E1224" s="120"/>
      <c r="F1224" s="121" t="s">
        <v>152</v>
      </c>
      <c r="G1224" s="120">
        <v>1</v>
      </c>
      <c r="H1224" s="366">
        <v>61.492899999999999</v>
      </c>
      <c r="I1224" s="366">
        <v>37.989400000000003</v>
      </c>
      <c r="J1224" s="118" t="s">
        <v>27</v>
      </c>
      <c r="K1224" s="118" t="s">
        <v>27</v>
      </c>
      <c r="L1224" s="119"/>
      <c r="M1224" s="119"/>
      <c r="N1224" s="120"/>
      <c r="O1224" s="118" t="s">
        <v>27</v>
      </c>
      <c r="P1224" s="118" t="s">
        <v>27</v>
      </c>
      <c r="Q1224" s="118" t="s">
        <v>27</v>
      </c>
      <c r="R1224" s="119"/>
      <c r="S1224" s="118" t="s">
        <v>27</v>
      </c>
      <c r="T1224" s="118" t="s">
        <v>27</v>
      </c>
      <c r="U1224" s="116"/>
      <c r="V1224" s="116"/>
      <c r="W1224" s="116"/>
      <c r="X1224" s="118">
        <v>99.482300000000009</v>
      </c>
      <c r="Y1224" s="23"/>
      <c r="Z1224" s="118" t="s">
        <v>85</v>
      </c>
      <c r="AA1224" s="116"/>
      <c r="AB1224" s="501"/>
      <c r="AC1224" s="18">
        <v>48.16613565179513</v>
      </c>
      <c r="AD1224" s="18">
        <v>51.83386434820487</v>
      </c>
      <c r="AE1224" s="18" t="s">
        <v>27</v>
      </c>
      <c r="AF1224" s="18" t="s">
        <v>27</v>
      </c>
      <c r="AG1224" s="18" t="s">
        <v>27</v>
      </c>
      <c r="AH1224" s="18" t="s">
        <v>27</v>
      </c>
      <c r="AI1224" s="18" t="s">
        <v>27</v>
      </c>
      <c r="AJ1224" s="18" t="s">
        <v>27</v>
      </c>
      <c r="AK1224" s="18" t="s">
        <v>27</v>
      </c>
      <c r="AL1224" s="18" t="s">
        <v>27</v>
      </c>
      <c r="AM1224" s="18" t="s">
        <v>27</v>
      </c>
      <c r="AN1224" s="18" t="s">
        <v>27</v>
      </c>
      <c r="AO1224" s="18" t="s">
        <v>27</v>
      </c>
      <c r="AP1224" s="18" t="s">
        <v>27</v>
      </c>
      <c r="AQ1224" s="18" t="s">
        <v>27</v>
      </c>
      <c r="AR1224" s="18">
        <v>100</v>
      </c>
      <c r="AS1224" s="18"/>
      <c r="AT1224" s="53" t="s">
        <v>134</v>
      </c>
      <c r="AU1224" s="53" t="str">
        <f t="shared" si="123"/>
        <v>po</v>
      </c>
      <c r="AV1224" s="44">
        <f t="shared" si="124"/>
        <v>0.92924068574607899</v>
      </c>
      <c r="AW1224" s="86">
        <f t="shared" si="125"/>
        <v>0.92924068574607899</v>
      </c>
      <c r="AX1224" s="18"/>
      <c r="AY1224" s="18"/>
    </row>
    <row r="1225" spans="1:51" s="36" customFormat="1" x14ac:dyDescent="0.2">
      <c r="A1225" s="120" t="s">
        <v>180</v>
      </c>
      <c r="B1225" s="43" t="s">
        <v>604</v>
      </c>
      <c r="C1225" s="120" t="s">
        <v>533</v>
      </c>
      <c r="D1225" s="121" t="s">
        <v>496</v>
      </c>
      <c r="E1225" s="120"/>
      <c r="F1225" s="121" t="s">
        <v>152</v>
      </c>
      <c r="G1225" s="120">
        <v>2</v>
      </c>
      <c r="H1225" s="366">
        <v>60.609400000000001</v>
      </c>
      <c r="I1225" s="366">
        <v>38.390300000000003</v>
      </c>
      <c r="J1225" s="118" t="s">
        <v>27</v>
      </c>
      <c r="K1225" s="118" t="s">
        <v>27</v>
      </c>
      <c r="L1225" s="119"/>
      <c r="M1225" s="119"/>
      <c r="N1225" s="120"/>
      <c r="O1225" s="118" t="s">
        <v>27</v>
      </c>
      <c r="P1225" s="118" t="s">
        <v>27</v>
      </c>
      <c r="Q1225" s="118" t="s">
        <v>27</v>
      </c>
      <c r="R1225" s="119"/>
      <c r="S1225" s="118" t="s">
        <v>27</v>
      </c>
      <c r="T1225" s="118" t="s">
        <v>27</v>
      </c>
      <c r="U1225" s="116"/>
      <c r="V1225" s="116"/>
      <c r="W1225" s="116"/>
      <c r="X1225" s="118">
        <v>98.999700000000004</v>
      </c>
      <c r="Y1225" s="23"/>
      <c r="Z1225" s="118" t="s">
        <v>85</v>
      </c>
      <c r="AA1225" s="116"/>
      <c r="AB1225" s="501"/>
      <c r="AC1225" s="18">
        <v>47.543058705589992</v>
      </c>
      <c r="AD1225" s="18">
        <v>52.456941294410022</v>
      </c>
      <c r="AE1225" s="18" t="s">
        <v>27</v>
      </c>
      <c r="AF1225" s="18" t="s">
        <v>27</v>
      </c>
      <c r="AG1225" s="18" t="s">
        <v>27</v>
      </c>
      <c r="AH1225" s="18" t="s">
        <v>27</v>
      </c>
      <c r="AI1225" s="18" t="s">
        <v>27</v>
      </c>
      <c r="AJ1225" s="18" t="s">
        <v>27</v>
      </c>
      <c r="AK1225" s="18" t="s">
        <v>27</v>
      </c>
      <c r="AL1225" s="18" t="s">
        <v>27</v>
      </c>
      <c r="AM1225" s="18" t="s">
        <v>27</v>
      </c>
      <c r="AN1225" s="18" t="s">
        <v>27</v>
      </c>
      <c r="AO1225" s="18" t="s">
        <v>27</v>
      </c>
      <c r="AP1225" s="18" t="s">
        <v>27</v>
      </c>
      <c r="AQ1225" s="18" t="s">
        <v>27</v>
      </c>
      <c r="AR1225" s="18">
        <v>100.00000000000001</v>
      </c>
      <c r="AS1225" s="18"/>
      <c r="AT1225" s="53" t="s">
        <v>134</v>
      </c>
      <c r="AU1225" s="53" t="str">
        <f t="shared" si="123"/>
        <v>po</v>
      </c>
      <c r="AV1225" s="44">
        <f t="shared" si="124"/>
        <v>0.9063254077045535</v>
      </c>
      <c r="AW1225" s="86">
        <f t="shared" si="125"/>
        <v>0.9063254077045535</v>
      </c>
      <c r="AX1225" s="18"/>
      <c r="AY1225" s="18"/>
    </row>
    <row r="1226" spans="1:51" s="36" customFormat="1" x14ac:dyDescent="0.2">
      <c r="A1226" s="120" t="s">
        <v>180</v>
      </c>
      <c r="B1226" s="43" t="s">
        <v>604</v>
      </c>
      <c r="C1226" s="120" t="s">
        <v>533</v>
      </c>
      <c r="D1226" s="121" t="s">
        <v>496</v>
      </c>
      <c r="E1226" s="120"/>
      <c r="F1226" s="121" t="s">
        <v>154</v>
      </c>
      <c r="G1226" s="120">
        <v>3</v>
      </c>
      <c r="H1226" s="366">
        <v>62.050600000000003</v>
      </c>
      <c r="I1226" s="366">
        <v>37.156199999999998</v>
      </c>
      <c r="J1226" s="118" t="s">
        <v>27</v>
      </c>
      <c r="K1226" s="118" t="s">
        <v>27</v>
      </c>
      <c r="L1226" s="119"/>
      <c r="M1226" s="119"/>
      <c r="N1226" s="120"/>
      <c r="O1226" s="118" t="s">
        <v>27</v>
      </c>
      <c r="P1226" s="118" t="s">
        <v>27</v>
      </c>
      <c r="Q1226" s="118" t="s">
        <v>27</v>
      </c>
      <c r="R1226" s="119"/>
      <c r="S1226" s="118" t="s">
        <v>27</v>
      </c>
      <c r="T1226" s="118" t="s">
        <v>27</v>
      </c>
      <c r="U1226" s="116"/>
      <c r="V1226" s="116"/>
      <c r="W1226" s="116"/>
      <c r="X1226" s="118">
        <v>99.206800000000001</v>
      </c>
      <c r="Y1226" s="23"/>
      <c r="Z1226" s="118" t="s">
        <v>85</v>
      </c>
      <c r="AA1226" s="116"/>
      <c r="AB1226" s="501"/>
      <c r="AC1226" s="18">
        <v>48.945593647832396</v>
      </c>
      <c r="AD1226" s="18">
        <v>51.054406352167611</v>
      </c>
      <c r="AE1226" s="18" t="s">
        <v>27</v>
      </c>
      <c r="AF1226" s="18" t="s">
        <v>27</v>
      </c>
      <c r="AG1226" s="18" t="s">
        <v>27</v>
      </c>
      <c r="AH1226" s="18" t="s">
        <v>27</v>
      </c>
      <c r="AI1226" s="18" t="s">
        <v>27</v>
      </c>
      <c r="AJ1226" s="18" t="s">
        <v>27</v>
      </c>
      <c r="AK1226" s="18" t="s">
        <v>27</v>
      </c>
      <c r="AL1226" s="18" t="s">
        <v>27</v>
      </c>
      <c r="AM1226" s="18" t="s">
        <v>27</v>
      </c>
      <c r="AN1226" s="18" t="s">
        <v>27</v>
      </c>
      <c r="AO1226" s="18" t="s">
        <v>27</v>
      </c>
      <c r="AP1226" s="18" t="s">
        <v>27</v>
      </c>
      <c r="AQ1226" s="18" t="s">
        <v>27</v>
      </c>
      <c r="AR1226" s="18">
        <v>100</v>
      </c>
      <c r="AS1226" s="18"/>
      <c r="AT1226" s="53" t="s">
        <v>134</v>
      </c>
      <c r="AU1226" s="53" t="str">
        <f t="shared" si="123"/>
        <v>po</v>
      </c>
      <c r="AV1226" s="44">
        <f t="shared" si="124"/>
        <v>0.95869479531719826</v>
      </c>
      <c r="AW1226" s="86">
        <f t="shared" si="125"/>
        <v>0.95869479531719826</v>
      </c>
      <c r="AX1226" s="18"/>
      <c r="AY1226" s="18"/>
    </row>
    <row r="1227" spans="1:51" s="36" customFormat="1" x14ac:dyDescent="0.2">
      <c r="A1227" s="120" t="s">
        <v>180</v>
      </c>
      <c r="B1227" s="43" t="s">
        <v>604</v>
      </c>
      <c r="C1227" s="120" t="s">
        <v>533</v>
      </c>
      <c r="D1227" s="121" t="s">
        <v>496</v>
      </c>
      <c r="E1227" s="120"/>
      <c r="F1227" s="121" t="s">
        <v>154</v>
      </c>
      <c r="G1227" s="120">
        <v>4</v>
      </c>
      <c r="H1227" s="366">
        <v>62.128900000000002</v>
      </c>
      <c r="I1227" s="366">
        <v>37.295699999999997</v>
      </c>
      <c r="J1227" s="118" t="s">
        <v>27</v>
      </c>
      <c r="K1227" s="118" t="s">
        <v>27</v>
      </c>
      <c r="L1227" s="119"/>
      <c r="M1227" s="119"/>
      <c r="N1227" s="120"/>
      <c r="O1227" s="118" t="s">
        <v>27</v>
      </c>
      <c r="P1227" s="118" t="s">
        <v>27</v>
      </c>
      <c r="Q1227" s="118" t="s">
        <v>27</v>
      </c>
      <c r="R1227" s="119"/>
      <c r="S1227" s="118" t="s">
        <v>27</v>
      </c>
      <c r="T1227" s="118" t="s">
        <v>27</v>
      </c>
      <c r="U1227" s="116"/>
      <c r="V1227" s="116"/>
      <c r="W1227" s="116"/>
      <c r="X1227" s="118">
        <v>99.424599999999998</v>
      </c>
      <c r="Y1227" s="23"/>
      <c r="Z1227" s="118" t="s">
        <v>85</v>
      </c>
      <c r="AA1227" s="116"/>
      <c r="AB1227" s="501"/>
      <c r="AC1227" s="18">
        <v>48.883465140726159</v>
      </c>
      <c r="AD1227" s="18">
        <v>51.116534859273841</v>
      </c>
      <c r="AE1227" s="18" t="s">
        <v>27</v>
      </c>
      <c r="AF1227" s="18" t="s">
        <v>27</v>
      </c>
      <c r="AG1227" s="18" t="s">
        <v>27</v>
      </c>
      <c r="AH1227" s="18" t="s">
        <v>27</v>
      </c>
      <c r="AI1227" s="18" t="s">
        <v>27</v>
      </c>
      <c r="AJ1227" s="18" t="s">
        <v>27</v>
      </c>
      <c r="AK1227" s="18" t="s">
        <v>27</v>
      </c>
      <c r="AL1227" s="18" t="s">
        <v>27</v>
      </c>
      <c r="AM1227" s="18" t="s">
        <v>27</v>
      </c>
      <c r="AN1227" s="18" t="s">
        <v>27</v>
      </c>
      <c r="AO1227" s="18" t="s">
        <v>27</v>
      </c>
      <c r="AP1227" s="18" t="s">
        <v>27</v>
      </c>
      <c r="AQ1227" s="18" t="s">
        <v>27</v>
      </c>
      <c r="AR1227" s="18">
        <v>100</v>
      </c>
      <c r="AS1227" s="18"/>
      <c r="AT1227" s="53" t="s">
        <v>134</v>
      </c>
      <c r="AU1227" s="53" t="str">
        <f t="shared" si="123"/>
        <v>po</v>
      </c>
      <c r="AV1227" s="44">
        <f t="shared" si="124"/>
        <v>0.95631414131072412</v>
      </c>
      <c r="AW1227" s="86">
        <f t="shared" si="125"/>
        <v>0.95631414131072412</v>
      </c>
      <c r="AX1227" s="18"/>
      <c r="AY1227" s="18"/>
    </row>
    <row r="1228" spans="1:51" s="36" customFormat="1" x14ac:dyDescent="0.2">
      <c r="A1228" s="120" t="s">
        <v>180</v>
      </c>
      <c r="B1228" s="43" t="s">
        <v>604</v>
      </c>
      <c r="C1228" s="120" t="s">
        <v>533</v>
      </c>
      <c r="D1228" s="121" t="s">
        <v>496</v>
      </c>
      <c r="E1228" s="120"/>
      <c r="F1228" s="121" t="s">
        <v>154</v>
      </c>
      <c r="G1228" s="120">
        <v>9</v>
      </c>
      <c r="H1228" s="366">
        <v>62.0989</v>
      </c>
      <c r="I1228" s="366">
        <v>38.369999999999997</v>
      </c>
      <c r="J1228" s="118" t="s">
        <v>27</v>
      </c>
      <c r="K1228" s="118" t="s">
        <v>27</v>
      </c>
      <c r="L1228" s="119"/>
      <c r="M1228" s="119"/>
      <c r="N1228" s="120"/>
      <c r="O1228" s="118" t="s">
        <v>27</v>
      </c>
      <c r="P1228" s="118" t="s">
        <v>27</v>
      </c>
      <c r="Q1228" s="118" t="s">
        <v>27</v>
      </c>
      <c r="R1228" s="119"/>
      <c r="S1228" s="118" t="s">
        <v>27</v>
      </c>
      <c r="T1228" s="118" t="s">
        <v>27</v>
      </c>
      <c r="U1228" s="116"/>
      <c r="V1228" s="116"/>
      <c r="W1228" s="116"/>
      <c r="X1228" s="118">
        <v>100.46889999999999</v>
      </c>
      <c r="Y1228" s="23"/>
      <c r="Z1228" s="118" t="s">
        <v>85</v>
      </c>
      <c r="AA1228" s="116"/>
      <c r="AB1228" s="501"/>
      <c r="AC1228" s="18">
        <v>48.16208670817263</v>
      </c>
      <c r="AD1228" s="18">
        <v>51.837913291827377</v>
      </c>
      <c r="AE1228" s="18" t="s">
        <v>27</v>
      </c>
      <c r="AF1228" s="18" t="s">
        <v>27</v>
      </c>
      <c r="AG1228" s="18" t="s">
        <v>27</v>
      </c>
      <c r="AH1228" s="18" t="s">
        <v>27</v>
      </c>
      <c r="AI1228" s="18" t="s">
        <v>27</v>
      </c>
      <c r="AJ1228" s="18" t="s">
        <v>27</v>
      </c>
      <c r="AK1228" s="18" t="s">
        <v>27</v>
      </c>
      <c r="AL1228" s="18" t="s">
        <v>27</v>
      </c>
      <c r="AM1228" s="18" t="s">
        <v>27</v>
      </c>
      <c r="AN1228" s="18" t="s">
        <v>27</v>
      </c>
      <c r="AO1228" s="18" t="s">
        <v>27</v>
      </c>
      <c r="AP1228" s="18" t="s">
        <v>27</v>
      </c>
      <c r="AQ1228" s="18" t="s">
        <v>27</v>
      </c>
      <c r="AR1228" s="18">
        <v>100</v>
      </c>
      <c r="AS1228" s="18"/>
      <c r="AT1228" s="53" t="s">
        <v>134</v>
      </c>
      <c r="AU1228" s="53" t="str">
        <f t="shared" si="123"/>
        <v>po</v>
      </c>
      <c r="AV1228" s="44">
        <f t="shared" si="124"/>
        <v>0.92908999706525097</v>
      </c>
      <c r="AW1228" s="86">
        <f t="shared" si="125"/>
        <v>0.92908999706525097</v>
      </c>
      <c r="AX1228" s="18"/>
      <c r="AY1228" s="18"/>
    </row>
    <row r="1229" spans="1:51" s="36" customFormat="1" x14ac:dyDescent="0.2">
      <c r="A1229" s="120" t="s">
        <v>180</v>
      </c>
      <c r="B1229" s="43" t="s">
        <v>604</v>
      </c>
      <c r="C1229" s="120" t="s">
        <v>533</v>
      </c>
      <c r="D1229" s="121" t="s">
        <v>496</v>
      </c>
      <c r="E1229" s="120"/>
      <c r="F1229" s="121" t="s">
        <v>154</v>
      </c>
      <c r="G1229" s="120">
        <v>11</v>
      </c>
      <c r="H1229" s="366">
        <v>63.1053</v>
      </c>
      <c r="I1229" s="366">
        <v>37.168399999999998</v>
      </c>
      <c r="J1229" s="118" t="s">
        <v>27</v>
      </c>
      <c r="K1229" s="118" t="s">
        <v>27</v>
      </c>
      <c r="L1229" s="119"/>
      <c r="M1229" s="119"/>
      <c r="N1229" s="120"/>
      <c r="O1229" s="118" t="s">
        <v>27</v>
      </c>
      <c r="P1229" s="118" t="s">
        <v>27</v>
      </c>
      <c r="Q1229" s="118" t="s">
        <v>27</v>
      </c>
      <c r="R1229" s="119"/>
      <c r="S1229" s="118" t="s">
        <v>27</v>
      </c>
      <c r="T1229" s="118" t="s">
        <v>27</v>
      </c>
      <c r="U1229" s="116"/>
      <c r="V1229" s="116"/>
      <c r="W1229" s="116"/>
      <c r="X1229" s="118">
        <v>100.27369999999999</v>
      </c>
      <c r="Y1229" s="23"/>
      <c r="Z1229" s="118" t="s">
        <v>85</v>
      </c>
      <c r="AA1229" s="116"/>
      <c r="AB1229" s="501"/>
      <c r="AC1229" s="18">
        <v>49.358629704774195</v>
      </c>
      <c r="AD1229" s="18">
        <v>50.641370295225798</v>
      </c>
      <c r="AE1229" s="18" t="s">
        <v>27</v>
      </c>
      <c r="AF1229" s="18" t="s">
        <v>27</v>
      </c>
      <c r="AG1229" s="18" t="s">
        <v>27</v>
      </c>
      <c r="AH1229" s="18" t="s">
        <v>27</v>
      </c>
      <c r="AI1229" s="18" t="s">
        <v>27</v>
      </c>
      <c r="AJ1229" s="18" t="s">
        <v>27</v>
      </c>
      <c r="AK1229" s="18" t="s">
        <v>27</v>
      </c>
      <c r="AL1229" s="18" t="s">
        <v>27</v>
      </c>
      <c r="AM1229" s="18" t="s">
        <v>27</v>
      </c>
      <c r="AN1229" s="18" t="s">
        <v>27</v>
      </c>
      <c r="AO1229" s="18" t="s">
        <v>27</v>
      </c>
      <c r="AP1229" s="18" t="s">
        <v>27</v>
      </c>
      <c r="AQ1229" s="18" t="s">
        <v>27</v>
      </c>
      <c r="AR1229" s="18">
        <v>100</v>
      </c>
      <c r="AS1229" s="18"/>
      <c r="AT1229" s="53" t="s">
        <v>134</v>
      </c>
      <c r="AU1229" s="53" t="str">
        <f t="shared" si="123"/>
        <v>po</v>
      </c>
      <c r="AV1229" s="44">
        <f t="shared" si="124"/>
        <v>0.97467010503520024</v>
      </c>
      <c r="AW1229" s="86">
        <f t="shared" si="125"/>
        <v>0.97467010503520024</v>
      </c>
      <c r="AX1229" s="18"/>
      <c r="AY1229" s="18"/>
    </row>
    <row r="1230" spans="1:51" s="36" customFormat="1" x14ac:dyDescent="0.2">
      <c r="A1230" s="120" t="s">
        <v>180</v>
      </c>
      <c r="B1230" s="43" t="s">
        <v>604</v>
      </c>
      <c r="C1230" s="120" t="s">
        <v>533</v>
      </c>
      <c r="D1230" s="121" t="s">
        <v>496</v>
      </c>
      <c r="E1230" s="120"/>
      <c r="F1230" s="121" t="s">
        <v>185</v>
      </c>
      <c r="G1230" s="120">
        <v>71</v>
      </c>
      <c r="H1230" s="366">
        <v>62.167200000000001</v>
      </c>
      <c r="I1230" s="366">
        <v>37.697899999999997</v>
      </c>
      <c r="J1230" s="118" t="s">
        <v>27</v>
      </c>
      <c r="K1230" s="118" t="s">
        <v>27</v>
      </c>
      <c r="L1230" s="119"/>
      <c r="M1230" s="119"/>
      <c r="N1230" s="120"/>
      <c r="O1230" s="118" t="s">
        <v>27</v>
      </c>
      <c r="P1230" s="118" t="s">
        <v>27</v>
      </c>
      <c r="Q1230" s="118" t="s">
        <v>27</v>
      </c>
      <c r="R1230" s="119"/>
      <c r="S1230" s="118" t="s">
        <v>27</v>
      </c>
      <c r="T1230" s="118" t="s">
        <v>27</v>
      </c>
      <c r="U1230" s="116"/>
      <c r="V1230" s="116"/>
      <c r="W1230" s="116"/>
      <c r="X1230" s="118">
        <v>99.865099999999998</v>
      </c>
      <c r="Y1230" s="23"/>
      <c r="Z1230" s="118" t="s">
        <v>85</v>
      </c>
      <c r="AA1230" s="116"/>
      <c r="AB1230" s="501"/>
      <c r="AC1230" s="18">
        <v>48.63086981521279</v>
      </c>
      <c r="AD1230" s="18">
        <v>51.369130184787217</v>
      </c>
      <c r="AE1230" s="18" t="s">
        <v>27</v>
      </c>
      <c r="AF1230" s="18" t="s">
        <v>27</v>
      </c>
      <c r="AG1230" s="18" t="s">
        <v>27</v>
      </c>
      <c r="AH1230" s="18" t="s">
        <v>27</v>
      </c>
      <c r="AI1230" s="18" t="s">
        <v>27</v>
      </c>
      <c r="AJ1230" s="18" t="s">
        <v>27</v>
      </c>
      <c r="AK1230" s="18" t="s">
        <v>27</v>
      </c>
      <c r="AL1230" s="18" t="s">
        <v>27</v>
      </c>
      <c r="AM1230" s="18" t="s">
        <v>27</v>
      </c>
      <c r="AN1230" s="18" t="s">
        <v>27</v>
      </c>
      <c r="AO1230" s="18" t="s">
        <v>27</v>
      </c>
      <c r="AP1230" s="18" t="s">
        <v>27</v>
      </c>
      <c r="AQ1230" s="18" t="s">
        <v>27</v>
      </c>
      <c r="AR1230" s="18">
        <v>100</v>
      </c>
      <c r="AS1230" s="18"/>
      <c r="AT1230" s="53" t="s">
        <v>134</v>
      </c>
      <c r="AU1230" s="53" t="str">
        <f t="shared" si="123"/>
        <v>po</v>
      </c>
      <c r="AV1230" s="44">
        <f t="shared" si="124"/>
        <v>0.94669443769586448</v>
      </c>
      <c r="AW1230" s="86">
        <f t="shared" si="125"/>
        <v>0.94669443769586448</v>
      </c>
      <c r="AX1230" s="18"/>
      <c r="AY1230" s="18"/>
    </row>
    <row r="1231" spans="1:51" s="36" customFormat="1" x14ac:dyDescent="0.2">
      <c r="A1231" s="120" t="s">
        <v>180</v>
      </c>
      <c r="B1231" s="43" t="s">
        <v>604</v>
      </c>
      <c r="C1231" s="120" t="s">
        <v>533</v>
      </c>
      <c r="D1231" s="121" t="s">
        <v>496</v>
      </c>
      <c r="E1231" s="120"/>
      <c r="F1231" s="121" t="s">
        <v>149</v>
      </c>
      <c r="G1231" s="120">
        <v>20</v>
      </c>
      <c r="H1231" s="366">
        <v>62.816800000000001</v>
      </c>
      <c r="I1231" s="366">
        <v>37.6753</v>
      </c>
      <c r="J1231" s="118" t="s">
        <v>27</v>
      </c>
      <c r="K1231" s="118" t="s">
        <v>27</v>
      </c>
      <c r="L1231" s="119"/>
      <c r="M1231" s="119"/>
      <c r="N1231" s="120"/>
      <c r="O1231" s="118" t="s">
        <v>27</v>
      </c>
      <c r="P1231" s="118" t="s">
        <v>27</v>
      </c>
      <c r="Q1231" s="118" t="s">
        <v>27</v>
      </c>
      <c r="R1231" s="119"/>
      <c r="S1231" s="118" t="s">
        <v>27</v>
      </c>
      <c r="T1231" s="118" t="s">
        <v>27</v>
      </c>
      <c r="U1231" s="116"/>
      <c r="V1231" s="116"/>
      <c r="W1231" s="116"/>
      <c r="X1231" s="118">
        <v>100.49209999999999</v>
      </c>
      <c r="Y1231" s="23"/>
      <c r="Z1231" s="118" t="s">
        <v>85</v>
      </c>
      <c r="AA1231" s="116"/>
      <c r="AB1231" s="501"/>
      <c r="AC1231" s="18">
        <v>48.905569971865525</v>
      </c>
      <c r="AD1231" s="18">
        <v>51.094430028134482</v>
      </c>
      <c r="AE1231" s="18" t="s">
        <v>27</v>
      </c>
      <c r="AF1231" s="18" t="s">
        <v>27</v>
      </c>
      <c r="AG1231" s="18" t="s">
        <v>27</v>
      </c>
      <c r="AH1231" s="18" t="s">
        <v>27</v>
      </c>
      <c r="AI1231" s="18" t="s">
        <v>27</v>
      </c>
      <c r="AJ1231" s="18" t="s">
        <v>27</v>
      </c>
      <c r="AK1231" s="18" t="s">
        <v>27</v>
      </c>
      <c r="AL1231" s="18" t="s">
        <v>27</v>
      </c>
      <c r="AM1231" s="18" t="s">
        <v>27</v>
      </c>
      <c r="AN1231" s="18" t="s">
        <v>27</v>
      </c>
      <c r="AO1231" s="18" t="s">
        <v>27</v>
      </c>
      <c r="AP1231" s="18" t="s">
        <v>27</v>
      </c>
      <c r="AQ1231" s="18" t="s">
        <v>27</v>
      </c>
      <c r="AR1231" s="18">
        <v>100</v>
      </c>
      <c r="AS1231" s="18"/>
      <c r="AT1231" s="53" t="s">
        <v>134</v>
      </c>
      <c r="AU1231" s="53" t="str">
        <f t="shared" si="123"/>
        <v>po</v>
      </c>
      <c r="AV1231" s="44">
        <f t="shared" si="124"/>
        <v>0.95716049567313521</v>
      </c>
      <c r="AW1231" s="86">
        <f t="shared" si="125"/>
        <v>0.95716049567313521</v>
      </c>
      <c r="AX1231" s="18"/>
      <c r="AY1231" s="18"/>
    </row>
    <row r="1232" spans="1:51" s="36" customFormat="1" x14ac:dyDescent="0.2">
      <c r="A1232" s="120" t="s">
        <v>180</v>
      </c>
      <c r="B1232" s="43" t="s">
        <v>604</v>
      </c>
      <c r="C1232" s="120" t="s">
        <v>533</v>
      </c>
      <c r="D1232" s="121" t="s">
        <v>496</v>
      </c>
      <c r="E1232" s="120"/>
      <c r="F1232" s="121" t="s">
        <v>149</v>
      </c>
      <c r="G1232" s="120">
        <v>21</v>
      </c>
      <c r="H1232" s="366">
        <v>61.615299999999998</v>
      </c>
      <c r="I1232" s="366">
        <v>37.585099999999997</v>
      </c>
      <c r="J1232" s="118" t="s">
        <v>27</v>
      </c>
      <c r="K1232" s="118" t="s">
        <v>27</v>
      </c>
      <c r="L1232" s="119"/>
      <c r="M1232" s="119"/>
      <c r="N1232" s="120"/>
      <c r="O1232" s="118" t="s">
        <v>27</v>
      </c>
      <c r="P1232" s="118" t="s">
        <v>27</v>
      </c>
      <c r="Q1232" s="118" t="s">
        <v>27</v>
      </c>
      <c r="R1232" s="119"/>
      <c r="S1232" s="118" t="s">
        <v>27</v>
      </c>
      <c r="T1232" s="118" t="s">
        <v>27</v>
      </c>
      <c r="U1232" s="116"/>
      <c r="V1232" s="116"/>
      <c r="W1232" s="116"/>
      <c r="X1232" s="118">
        <v>99.200400000000002</v>
      </c>
      <c r="Y1232" s="23"/>
      <c r="Z1232" s="118" t="s">
        <v>85</v>
      </c>
      <c r="AA1232" s="116"/>
      <c r="AB1232" s="501"/>
      <c r="AC1232" s="18">
        <v>48.482977757976769</v>
      </c>
      <c r="AD1232" s="18">
        <v>51.517022242023238</v>
      </c>
      <c r="AE1232" s="18" t="s">
        <v>27</v>
      </c>
      <c r="AF1232" s="18" t="s">
        <v>27</v>
      </c>
      <c r="AG1232" s="18" t="s">
        <v>27</v>
      </c>
      <c r="AH1232" s="18" t="s">
        <v>27</v>
      </c>
      <c r="AI1232" s="18" t="s">
        <v>27</v>
      </c>
      <c r="AJ1232" s="18" t="s">
        <v>27</v>
      </c>
      <c r="AK1232" s="18" t="s">
        <v>27</v>
      </c>
      <c r="AL1232" s="18" t="s">
        <v>27</v>
      </c>
      <c r="AM1232" s="18" t="s">
        <v>27</v>
      </c>
      <c r="AN1232" s="18" t="s">
        <v>27</v>
      </c>
      <c r="AO1232" s="18" t="s">
        <v>27</v>
      </c>
      <c r="AP1232" s="18" t="s">
        <v>27</v>
      </c>
      <c r="AQ1232" s="18" t="s">
        <v>27</v>
      </c>
      <c r="AR1232" s="18">
        <v>100</v>
      </c>
      <c r="AS1232" s="18"/>
      <c r="AT1232" s="53" t="s">
        <v>134</v>
      </c>
      <c r="AU1232" s="53" t="str">
        <f t="shared" si="123"/>
        <v>po</v>
      </c>
      <c r="AV1232" s="44">
        <f t="shared" si="124"/>
        <v>0.94110598105238408</v>
      </c>
      <c r="AW1232" s="86">
        <f t="shared" si="125"/>
        <v>0.94110598105238408</v>
      </c>
      <c r="AX1232" s="18"/>
      <c r="AY1232" s="18"/>
    </row>
    <row r="1233" spans="1:51" s="36" customFormat="1" x14ac:dyDescent="0.2">
      <c r="A1233" s="120" t="s">
        <v>180</v>
      </c>
      <c r="B1233" s="43" t="s">
        <v>604</v>
      </c>
      <c r="C1233" s="120" t="s">
        <v>533</v>
      </c>
      <c r="D1233" s="121" t="s">
        <v>496</v>
      </c>
      <c r="E1233" s="120"/>
      <c r="F1233" s="121" t="s">
        <v>149</v>
      </c>
      <c r="G1233" s="120">
        <v>22</v>
      </c>
      <c r="H1233" s="366">
        <v>62.904899999999998</v>
      </c>
      <c r="I1233" s="366">
        <v>37.233400000000003</v>
      </c>
      <c r="J1233" s="118" t="s">
        <v>27</v>
      </c>
      <c r="K1233" s="118" t="s">
        <v>27</v>
      </c>
      <c r="L1233" s="119"/>
      <c r="M1233" s="119"/>
      <c r="N1233" s="120"/>
      <c r="O1233" s="118" t="s">
        <v>27</v>
      </c>
      <c r="P1233" s="118" t="s">
        <v>27</v>
      </c>
      <c r="Q1233" s="118" t="s">
        <v>27</v>
      </c>
      <c r="R1233" s="119"/>
      <c r="S1233" s="118" t="s">
        <v>27</v>
      </c>
      <c r="T1233" s="118" t="s">
        <v>27</v>
      </c>
      <c r="U1233" s="116"/>
      <c r="V1233" s="116"/>
      <c r="W1233" s="116"/>
      <c r="X1233" s="118">
        <v>100.1383</v>
      </c>
      <c r="Y1233" s="23"/>
      <c r="Z1233" s="118" t="s">
        <v>85</v>
      </c>
      <c r="AA1233" s="116"/>
      <c r="AB1233" s="501"/>
      <c r="AC1233" s="18">
        <v>49.235454929219166</v>
      </c>
      <c r="AD1233" s="18">
        <v>50.764545070780841</v>
      </c>
      <c r="AE1233" s="18" t="s">
        <v>27</v>
      </c>
      <c r="AF1233" s="18" t="s">
        <v>27</v>
      </c>
      <c r="AG1233" s="18" t="s">
        <v>27</v>
      </c>
      <c r="AH1233" s="18" t="s">
        <v>27</v>
      </c>
      <c r="AI1233" s="18" t="s">
        <v>27</v>
      </c>
      <c r="AJ1233" s="18" t="s">
        <v>27</v>
      </c>
      <c r="AK1233" s="18" t="s">
        <v>27</v>
      </c>
      <c r="AL1233" s="18" t="s">
        <v>27</v>
      </c>
      <c r="AM1233" s="18" t="s">
        <v>27</v>
      </c>
      <c r="AN1233" s="18" t="s">
        <v>27</v>
      </c>
      <c r="AO1233" s="18" t="s">
        <v>27</v>
      </c>
      <c r="AP1233" s="18" t="s">
        <v>27</v>
      </c>
      <c r="AQ1233" s="18" t="s">
        <v>27</v>
      </c>
      <c r="AR1233" s="18">
        <v>100</v>
      </c>
      <c r="AS1233" s="18"/>
      <c r="AT1233" s="53" t="s">
        <v>134</v>
      </c>
      <c r="AU1233" s="53" t="str">
        <f t="shared" si="123"/>
        <v>po</v>
      </c>
      <c r="AV1233" s="44">
        <f t="shared" si="124"/>
        <v>0.96987877780782494</v>
      </c>
      <c r="AW1233" s="86">
        <f t="shared" si="125"/>
        <v>0.96987877780782494</v>
      </c>
      <c r="AX1233" s="18"/>
      <c r="AY1233" s="18"/>
    </row>
    <row r="1234" spans="1:51" s="36" customFormat="1" ht="16" thickBot="1" x14ac:dyDescent="0.25">
      <c r="A1234" s="120"/>
      <c r="B1234" s="120"/>
      <c r="C1234" s="120"/>
      <c r="D1234" s="121"/>
      <c r="E1234" s="120"/>
      <c r="F1234" s="121"/>
      <c r="G1234" s="120"/>
      <c r="H1234" s="366"/>
      <c r="I1234" s="366"/>
      <c r="J1234" s="118"/>
      <c r="K1234" s="118"/>
      <c r="L1234" s="119"/>
      <c r="M1234" s="119"/>
      <c r="N1234" s="120"/>
      <c r="O1234" s="118"/>
      <c r="P1234" s="118"/>
      <c r="Q1234" s="118"/>
      <c r="R1234" s="119"/>
      <c r="S1234" s="118"/>
      <c r="T1234" s="118"/>
      <c r="U1234" s="116"/>
      <c r="V1234" s="116"/>
      <c r="W1234" s="116"/>
      <c r="X1234" s="118"/>
      <c r="Y1234" s="23"/>
      <c r="Z1234" s="118"/>
      <c r="AA1234" s="116"/>
      <c r="AB1234" s="501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23"/>
      <c r="AU1234" s="62"/>
      <c r="AV1234" s="86"/>
      <c r="AW1234" s="399"/>
      <c r="AX1234" s="53" t="s">
        <v>84</v>
      </c>
      <c r="AY1234" s="62"/>
    </row>
    <row r="1235" spans="1:51" s="36" customFormat="1" x14ac:dyDescent="0.2">
      <c r="A1235" s="120"/>
      <c r="B1235" s="120"/>
      <c r="C1235" s="120"/>
      <c r="D1235" s="121"/>
      <c r="E1235" s="339" t="s">
        <v>205</v>
      </c>
      <c r="F1235" s="336" t="s">
        <v>386</v>
      </c>
      <c r="G1235" s="336" t="s">
        <v>511</v>
      </c>
      <c r="H1235" s="364">
        <v>61.593702564102564</v>
      </c>
      <c r="I1235" s="364">
        <v>38.156069230769219</v>
      </c>
      <c r="J1235" s="100" t="s">
        <v>27</v>
      </c>
      <c r="K1235" s="100">
        <v>1.2221461538461539E-2</v>
      </c>
      <c r="L1235" s="100" t="s">
        <v>73</v>
      </c>
      <c r="M1235" s="100" t="s">
        <v>73</v>
      </c>
      <c r="N1235" s="100" t="s">
        <v>73</v>
      </c>
      <c r="O1235" s="100">
        <v>0.11983451282051281</v>
      </c>
      <c r="P1235" s="100" t="s">
        <v>27</v>
      </c>
      <c r="Q1235" s="100">
        <v>1.7142846153846151E-2</v>
      </c>
      <c r="R1235" s="100" t="s">
        <v>73</v>
      </c>
      <c r="S1235" s="100" t="s">
        <v>27</v>
      </c>
      <c r="T1235" s="100" t="s">
        <v>27</v>
      </c>
      <c r="U1235" s="467"/>
      <c r="V1235" s="467"/>
      <c r="W1235" s="467"/>
      <c r="X1235" s="99">
        <v>99.898970615384613</v>
      </c>
      <c r="Y1235" s="23"/>
      <c r="Z1235" s="118"/>
      <c r="AA1235" s="116"/>
      <c r="AB1235" s="501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322" t="s">
        <v>532</v>
      </c>
      <c r="AU1235" s="53" t="s">
        <v>129</v>
      </c>
      <c r="AV1235" s="209">
        <f>AVERAGE(AV1195:AV1233)</f>
        <v>0.92704205092928904</v>
      </c>
      <c r="AW1235" s="209">
        <f>AVERAGE(AW1195:AW1233)</f>
        <v>0.92903267979723303</v>
      </c>
      <c r="AX1235" s="317">
        <f>COUNT(AV1195:AV1233)</f>
        <v>39</v>
      </c>
      <c r="AY1235" s="62"/>
    </row>
    <row r="1236" spans="1:51" s="36" customFormat="1" x14ac:dyDescent="0.2">
      <c r="A1236" s="120"/>
      <c r="B1236" s="120"/>
      <c r="C1236" s="120"/>
      <c r="D1236" s="121"/>
      <c r="E1236" s="340"/>
      <c r="F1236" s="3"/>
      <c r="G1236" s="3" t="s">
        <v>83</v>
      </c>
      <c r="H1236" s="78">
        <v>0.66767860866358197</v>
      </c>
      <c r="I1236" s="78">
        <v>0.61454714870033234</v>
      </c>
      <c r="J1236" s="18" t="s">
        <v>27</v>
      </c>
      <c r="K1236" s="18">
        <v>5.5963584104612239E-2</v>
      </c>
      <c r="L1236" s="18" t="s">
        <v>73</v>
      </c>
      <c r="M1236" s="18" t="s">
        <v>73</v>
      </c>
      <c r="N1236" s="18" t="s">
        <v>73</v>
      </c>
      <c r="O1236" s="18">
        <v>0.14783428000206883</v>
      </c>
      <c r="P1236" s="18" t="s">
        <v>27</v>
      </c>
      <c r="Q1236" s="18">
        <v>3.0932049914660954E-2</v>
      </c>
      <c r="R1236" s="18" t="s">
        <v>73</v>
      </c>
      <c r="S1236" s="18" t="s">
        <v>27</v>
      </c>
      <c r="T1236" s="18" t="s">
        <v>27</v>
      </c>
      <c r="U1236" s="116"/>
      <c r="V1236" s="116"/>
      <c r="W1236" s="116"/>
      <c r="X1236" s="98">
        <v>0.45093897407541667</v>
      </c>
      <c r="Y1236" s="23"/>
      <c r="Z1236" s="118"/>
      <c r="AA1236" s="116"/>
      <c r="AB1236" s="501"/>
      <c r="AC1236" s="18"/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23"/>
      <c r="AU1236" s="53" t="s">
        <v>195</v>
      </c>
      <c r="AV1236" s="209">
        <f>STDEV(AV1195:AV1233)</f>
        <v>2.3103796771490333E-2</v>
      </c>
      <c r="AW1236" s="209">
        <f>STDEV(AW1195:AW1233)</f>
        <v>2.27287549344833E-2</v>
      </c>
      <c r="AX1236" s="62"/>
      <c r="AY1236" s="62"/>
    </row>
    <row r="1237" spans="1:51" s="36" customFormat="1" x14ac:dyDescent="0.2">
      <c r="A1237" s="120"/>
      <c r="B1237" s="120"/>
      <c r="C1237" s="120"/>
      <c r="D1237" s="121"/>
      <c r="E1237" s="337"/>
      <c r="F1237" s="3"/>
      <c r="G1237" s="3" t="s">
        <v>82</v>
      </c>
      <c r="H1237" s="78">
        <v>60.252899999999997</v>
      </c>
      <c r="I1237" s="78">
        <v>37.140500000000003</v>
      </c>
      <c r="J1237" s="18" t="s">
        <v>27</v>
      </c>
      <c r="K1237" s="18" t="s">
        <v>27</v>
      </c>
      <c r="L1237" s="18" t="s">
        <v>73</v>
      </c>
      <c r="M1237" s="18" t="s">
        <v>73</v>
      </c>
      <c r="N1237" s="18" t="s">
        <v>73</v>
      </c>
      <c r="O1237" s="18" t="s">
        <v>27</v>
      </c>
      <c r="P1237" s="18" t="s">
        <v>27</v>
      </c>
      <c r="Q1237" s="18" t="s">
        <v>27</v>
      </c>
      <c r="R1237" s="18" t="s">
        <v>73</v>
      </c>
      <c r="S1237" s="18" t="s">
        <v>27</v>
      </c>
      <c r="T1237" s="18" t="s">
        <v>27</v>
      </c>
      <c r="U1237" s="116"/>
      <c r="V1237" s="116"/>
      <c r="W1237" s="116"/>
      <c r="X1237" s="468"/>
      <c r="Y1237" s="23"/>
      <c r="Z1237" s="118"/>
      <c r="AA1237" s="116"/>
      <c r="AB1237" s="501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23"/>
      <c r="AU1237" s="53" t="s">
        <v>82</v>
      </c>
      <c r="AV1237" s="209">
        <f>MIN(AV1195:AV1233)</f>
        <v>0.88528661544404041</v>
      </c>
      <c r="AW1237" s="209">
        <f>MIN(AW1195:AW1233)</f>
        <v>0.88812764904033936</v>
      </c>
      <c r="AX1237" s="62"/>
      <c r="AY1237" s="62"/>
    </row>
    <row r="1238" spans="1:51" s="36" customFormat="1" ht="16" thickBot="1" x14ac:dyDescent="0.25">
      <c r="A1238" s="114"/>
      <c r="B1238" s="114"/>
      <c r="C1238" s="114"/>
      <c r="D1238" s="115"/>
      <c r="E1238" s="338"/>
      <c r="F1238" s="178"/>
      <c r="G1238" s="178" t="s">
        <v>81</v>
      </c>
      <c r="H1238" s="177">
        <v>63.1053</v>
      </c>
      <c r="I1238" s="177">
        <v>39.1843</v>
      </c>
      <c r="J1238" s="97" t="s">
        <v>27</v>
      </c>
      <c r="K1238" s="97">
        <v>0.31330799999999998</v>
      </c>
      <c r="L1238" s="97" t="s">
        <v>73</v>
      </c>
      <c r="M1238" s="97" t="s">
        <v>73</v>
      </c>
      <c r="N1238" s="97" t="s">
        <v>73</v>
      </c>
      <c r="O1238" s="97">
        <v>0.70639200000000002</v>
      </c>
      <c r="P1238" s="97" t="s">
        <v>27</v>
      </c>
      <c r="Q1238" s="97">
        <v>9.6333000000000002E-2</v>
      </c>
      <c r="R1238" s="97" t="s">
        <v>73</v>
      </c>
      <c r="S1238" s="97" t="s">
        <v>27</v>
      </c>
      <c r="T1238" s="97" t="s">
        <v>27</v>
      </c>
      <c r="U1238" s="469"/>
      <c r="V1238" s="469"/>
      <c r="W1238" s="469"/>
      <c r="X1238" s="470"/>
      <c r="Y1238" s="39"/>
      <c r="Z1238" s="112"/>
      <c r="AA1238" s="111"/>
      <c r="AB1238" s="496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39"/>
      <c r="AU1238" s="166" t="s">
        <v>81</v>
      </c>
      <c r="AV1238" s="316">
        <f>MAX(AV1195:AV1233)</f>
        <v>0.97467010503520024</v>
      </c>
      <c r="AW1238" s="316">
        <f>MAX(AW1195:AW1233)</f>
        <v>0.97467010503520024</v>
      </c>
      <c r="AX1238" s="94"/>
      <c r="AY1238" s="94"/>
    </row>
    <row r="1239" spans="1:51" s="36" customFormat="1" x14ac:dyDescent="0.2">
      <c r="A1239" s="120"/>
      <c r="B1239" s="120"/>
      <c r="C1239" s="120"/>
      <c r="D1239" s="120"/>
      <c r="E1239" s="120"/>
      <c r="F1239" s="120"/>
      <c r="G1239" s="120"/>
      <c r="H1239" s="366"/>
      <c r="I1239" s="366"/>
      <c r="J1239" s="119"/>
      <c r="K1239" s="119"/>
      <c r="L1239" s="119"/>
      <c r="M1239" s="119"/>
      <c r="N1239" s="120"/>
      <c r="O1239" s="119"/>
      <c r="P1239" s="119"/>
      <c r="Q1239" s="119"/>
      <c r="R1239" s="119"/>
      <c r="S1239" s="119"/>
      <c r="T1239" s="119"/>
      <c r="U1239" s="116"/>
      <c r="V1239" s="116"/>
      <c r="W1239" s="116"/>
      <c r="X1239" s="119"/>
      <c r="Y1239" s="21"/>
      <c r="Z1239" s="118"/>
      <c r="AA1239" s="116"/>
      <c r="AB1239" s="501"/>
      <c r="AC1239" s="18"/>
      <c r="AD1239" s="18"/>
      <c r="AE1239" s="18"/>
      <c r="AF1239" s="18"/>
      <c r="AG1239" s="18"/>
      <c r="AH1239" s="18"/>
      <c r="AI1239" s="18"/>
      <c r="AJ1239" s="18"/>
      <c r="AK1239" s="18"/>
      <c r="AL1239" s="18"/>
      <c r="AM1239" s="18"/>
      <c r="AN1239" s="18"/>
      <c r="AO1239" s="18"/>
      <c r="AP1239" s="18"/>
      <c r="AQ1239" s="18"/>
      <c r="AR1239" s="18"/>
      <c r="AS1239" s="18"/>
      <c r="AT1239" s="21"/>
      <c r="AU1239" s="18"/>
      <c r="AV1239" s="44"/>
      <c r="AW1239" s="44"/>
      <c r="AX1239" s="18"/>
      <c r="AY1239" s="18"/>
    </row>
    <row r="1240" spans="1:51" s="36" customFormat="1" x14ac:dyDescent="0.2">
      <c r="A1240" s="126" t="s">
        <v>180</v>
      </c>
      <c r="B1240" s="59" t="s">
        <v>604</v>
      </c>
      <c r="C1240" s="126" t="s">
        <v>206</v>
      </c>
      <c r="D1240" s="127" t="s">
        <v>495</v>
      </c>
      <c r="E1240" s="126"/>
      <c r="F1240" s="127" t="s">
        <v>152</v>
      </c>
      <c r="G1240" s="126">
        <v>33</v>
      </c>
      <c r="H1240" s="365">
        <v>55.462699999999998</v>
      </c>
      <c r="I1240" s="365">
        <v>37.671700000000001</v>
      </c>
      <c r="J1240" s="124" t="s">
        <v>27</v>
      </c>
      <c r="K1240" s="124" t="s">
        <v>27</v>
      </c>
      <c r="L1240" s="125"/>
      <c r="M1240" s="125"/>
      <c r="N1240" s="126"/>
      <c r="O1240" s="125">
        <v>6.1277999999999997</v>
      </c>
      <c r="P1240" s="124" t="s">
        <v>27</v>
      </c>
      <c r="Q1240" s="124" t="s">
        <v>27</v>
      </c>
      <c r="R1240" s="125"/>
      <c r="S1240" s="124" t="s">
        <v>27</v>
      </c>
      <c r="T1240" s="124" t="s">
        <v>27</v>
      </c>
      <c r="U1240" s="123"/>
      <c r="V1240" s="123"/>
      <c r="W1240" s="123"/>
      <c r="X1240" s="124">
        <v>99.262199999999993</v>
      </c>
      <c r="Y1240" s="49"/>
      <c r="Z1240" s="124" t="s">
        <v>85</v>
      </c>
      <c r="AA1240" s="123"/>
      <c r="AB1240" s="508"/>
      <c r="AC1240" s="20">
        <v>43.700621376734347</v>
      </c>
      <c r="AD1240" s="20">
        <v>51.705429154377839</v>
      </c>
      <c r="AE1240" s="20" t="s">
        <v>27</v>
      </c>
      <c r="AF1240" s="20" t="s">
        <v>27</v>
      </c>
      <c r="AG1240" s="20" t="s">
        <v>27</v>
      </c>
      <c r="AH1240" s="20" t="s">
        <v>27</v>
      </c>
      <c r="AI1240" s="20" t="s">
        <v>27</v>
      </c>
      <c r="AJ1240" s="20">
        <v>4.5939494688878053</v>
      </c>
      <c r="AK1240" s="20" t="s">
        <v>27</v>
      </c>
      <c r="AL1240" s="20" t="s">
        <v>27</v>
      </c>
      <c r="AM1240" s="20" t="s">
        <v>27</v>
      </c>
      <c r="AN1240" s="20" t="s">
        <v>27</v>
      </c>
      <c r="AO1240" s="20" t="s">
        <v>27</v>
      </c>
      <c r="AP1240" s="20" t="s">
        <v>27</v>
      </c>
      <c r="AQ1240" s="20" t="s">
        <v>27</v>
      </c>
      <c r="AR1240" s="20">
        <v>99.999999999999986</v>
      </c>
      <c r="AS1240" s="20"/>
      <c r="AT1240" s="20" t="s">
        <v>131</v>
      </c>
      <c r="AU1240" s="95" t="str">
        <f>Z1240</f>
        <v>po</v>
      </c>
      <c r="AV1240" s="56">
        <f>AC1240/AD1240</f>
        <v>0.84518438569103849</v>
      </c>
      <c r="AW1240" s="195">
        <f t="shared" ref="AW1240:AW1243" si="126">SUM(AC1240,AJ1240,AK1240,AL1240,AO1240,AG1240)/AD1240</f>
        <v>0.9340328788574247</v>
      </c>
      <c r="AX1240" s="20"/>
      <c r="AY1240" s="20"/>
    </row>
    <row r="1241" spans="1:51" s="36" customFormat="1" x14ac:dyDescent="0.2">
      <c r="A1241" s="120" t="s">
        <v>180</v>
      </c>
      <c r="B1241" s="43" t="s">
        <v>604</v>
      </c>
      <c r="C1241" s="120" t="s">
        <v>206</v>
      </c>
      <c r="D1241" s="121" t="s">
        <v>495</v>
      </c>
      <c r="E1241" s="120"/>
      <c r="F1241" s="121" t="s">
        <v>152</v>
      </c>
      <c r="G1241" s="120">
        <v>30</v>
      </c>
      <c r="H1241" s="366">
        <v>56.2746</v>
      </c>
      <c r="I1241" s="366">
        <v>37.531500000000001</v>
      </c>
      <c r="J1241" s="118" t="s">
        <v>27</v>
      </c>
      <c r="K1241" s="118" t="s">
        <v>27</v>
      </c>
      <c r="L1241" s="119"/>
      <c r="M1241" s="119"/>
      <c r="N1241" s="120"/>
      <c r="O1241" s="119">
        <v>5.3914</v>
      </c>
      <c r="P1241" s="118" t="s">
        <v>27</v>
      </c>
      <c r="Q1241" s="118" t="s">
        <v>27</v>
      </c>
      <c r="R1241" s="119"/>
      <c r="S1241" s="118" t="s">
        <v>27</v>
      </c>
      <c r="T1241" s="118" t="s">
        <v>27</v>
      </c>
      <c r="U1241" s="116"/>
      <c r="V1241" s="116"/>
      <c r="W1241" s="116"/>
      <c r="X1241" s="118">
        <v>99.197500000000005</v>
      </c>
      <c r="Y1241" s="23"/>
      <c r="Z1241" s="118" t="s">
        <v>85</v>
      </c>
      <c r="AA1241" s="116"/>
      <c r="AB1241" s="501"/>
      <c r="AC1241" s="18">
        <v>44.386849234285087</v>
      </c>
      <c r="AD1241" s="18">
        <v>51.567033338419009</v>
      </c>
      <c r="AE1241" s="18" t="s">
        <v>27</v>
      </c>
      <c r="AF1241" s="18" t="s">
        <v>27</v>
      </c>
      <c r="AG1241" s="18" t="s">
        <v>27</v>
      </c>
      <c r="AH1241" s="18" t="s">
        <v>27</v>
      </c>
      <c r="AI1241" s="18" t="s">
        <v>27</v>
      </c>
      <c r="AJ1241" s="18">
        <v>4.0461174272959015</v>
      </c>
      <c r="AK1241" s="18" t="s">
        <v>27</v>
      </c>
      <c r="AL1241" s="18" t="s">
        <v>27</v>
      </c>
      <c r="AM1241" s="18" t="s">
        <v>27</v>
      </c>
      <c r="AN1241" s="18" t="s">
        <v>27</v>
      </c>
      <c r="AO1241" s="18" t="s">
        <v>27</v>
      </c>
      <c r="AP1241" s="18" t="s">
        <v>27</v>
      </c>
      <c r="AQ1241" s="18" t="s">
        <v>27</v>
      </c>
      <c r="AR1241" s="18">
        <v>99.999999999999986</v>
      </c>
      <c r="AS1241" s="18"/>
      <c r="AT1241" s="18" t="s">
        <v>131</v>
      </c>
      <c r="AU1241" s="62" t="str">
        <f>Z1241</f>
        <v>po</v>
      </c>
      <c r="AV1241" s="44">
        <f>AC1241/AD1241</f>
        <v>0.86076018651271791</v>
      </c>
      <c r="AW1241" s="86">
        <f t="shared" si="126"/>
        <v>0.93922344424450255</v>
      </c>
      <c r="AX1241" s="18"/>
      <c r="AY1241" s="18"/>
    </row>
    <row r="1242" spans="1:51" s="36" customFormat="1" x14ac:dyDescent="0.2">
      <c r="A1242" s="120" t="s">
        <v>180</v>
      </c>
      <c r="B1242" s="43" t="s">
        <v>604</v>
      </c>
      <c r="C1242" s="120" t="s">
        <v>206</v>
      </c>
      <c r="D1242" s="121" t="s">
        <v>495</v>
      </c>
      <c r="E1242" s="120"/>
      <c r="F1242" s="121" t="s">
        <v>152</v>
      </c>
      <c r="G1242" s="120">
        <v>29</v>
      </c>
      <c r="H1242" s="366">
        <v>57.132100000000001</v>
      </c>
      <c r="I1242" s="366">
        <v>37.429699999999997</v>
      </c>
      <c r="J1242" s="118" t="s">
        <v>27</v>
      </c>
      <c r="K1242" s="118" t="s">
        <v>27</v>
      </c>
      <c r="L1242" s="119"/>
      <c r="M1242" s="119"/>
      <c r="N1242" s="120"/>
      <c r="O1242" s="119">
        <v>4.5105700000000004</v>
      </c>
      <c r="P1242" s="118" t="s">
        <v>27</v>
      </c>
      <c r="Q1242" s="118" t="s">
        <v>27</v>
      </c>
      <c r="R1242" s="119"/>
      <c r="S1242" s="118" t="s">
        <v>27</v>
      </c>
      <c r="T1242" s="118" t="s">
        <v>27</v>
      </c>
      <c r="U1242" s="116"/>
      <c r="V1242" s="116"/>
      <c r="W1242" s="116"/>
      <c r="X1242" s="118">
        <v>99.072370000000006</v>
      </c>
      <c r="Y1242" s="23"/>
      <c r="Z1242" s="118" t="s">
        <v>85</v>
      </c>
      <c r="AA1242" s="116"/>
      <c r="AB1242" s="501"/>
      <c r="AC1242" s="18">
        <v>45.119404641770132</v>
      </c>
      <c r="AD1242" s="18">
        <v>51.491298360083846</v>
      </c>
      <c r="AE1242" s="18" t="s">
        <v>27</v>
      </c>
      <c r="AF1242" s="18" t="s">
        <v>27</v>
      </c>
      <c r="AG1242" s="18" t="s">
        <v>27</v>
      </c>
      <c r="AH1242" s="18" t="s">
        <v>27</v>
      </c>
      <c r="AI1242" s="18" t="s">
        <v>27</v>
      </c>
      <c r="AJ1242" s="18">
        <v>3.3892969981460208</v>
      </c>
      <c r="AK1242" s="18" t="s">
        <v>27</v>
      </c>
      <c r="AL1242" s="18" t="s">
        <v>27</v>
      </c>
      <c r="AM1242" s="18" t="s">
        <v>27</v>
      </c>
      <c r="AN1242" s="18" t="s">
        <v>27</v>
      </c>
      <c r="AO1242" s="18" t="s">
        <v>27</v>
      </c>
      <c r="AP1242" s="18" t="s">
        <v>27</v>
      </c>
      <c r="AQ1242" s="18" t="s">
        <v>27</v>
      </c>
      <c r="AR1242" s="18">
        <v>100</v>
      </c>
      <c r="AS1242" s="18"/>
      <c r="AT1242" s="18" t="s">
        <v>131</v>
      </c>
      <c r="AU1242" s="62" t="str">
        <f>Z1242</f>
        <v>po</v>
      </c>
      <c r="AV1242" s="44">
        <f>AC1242/AD1242</f>
        <v>0.87625299960870251</v>
      </c>
      <c r="AW1242" s="86">
        <f t="shared" si="126"/>
        <v>0.94207571346696117</v>
      </c>
      <c r="AX1242" s="18"/>
      <c r="AY1242" s="21" t="s">
        <v>509</v>
      </c>
    </row>
    <row r="1243" spans="1:51" s="36" customFormat="1" x14ac:dyDescent="0.2">
      <c r="A1243" s="120" t="s">
        <v>180</v>
      </c>
      <c r="B1243" s="43" t="s">
        <v>604</v>
      </c>
      <c r="C1243" s="120" t="s">
        <v>206</v>
      </c>
      <c r="D1243" s="121" t="s">
        <v>495</v>
      </c>
      <c r="E1243" s="120"/>
      <c r="F1243" s="121" t="s">
        <v>152</v>
      </c>
      <c r="G1243" s="120">
        <v>32</v>
      </c>
      <c r="H1243" s="366">
        <v>57.122700000000002</v>
      </c>
      <c r="I1243" s="366">
        <v>37.492100000000001</v>
      </c>
      <c r="J1243" s="118" t="s">
        <v>27</v>
      </c>
      <c r="K1243" s="118" t="s">
        <v>27</v>
      </c>
      <c r="L1243" s="119"/>
      <c r="M1243" s="119"/>
      <c r="N1243" s="120"/>
      <c r="O1243" s="119">
        <v>3.6351200000000001</v>
      </c>
      <c r="P1243" s="118" t="s">
        <v>27</v>
      </c>
      <c r="Q1243" s="118" t="s">
        <v>27</v>
      </c>
      <c r="R1243" s="119"/>
      <c r="S1243" s="118" t="s">
        <v>27</v>
      </c>
      <c r="T1243" s="119">
        <v>8.7827000000000002E-2</v>
      </c>
      <c r="U1243" s="116"/>
      <c r="V1243" s="116"/>
      <c r="W1243" s="116"/>
      <c r="X1243" s="118">
        <v>98.337747000000007</v>
      </c>
      <c r="Y1243" s="21"/>
      <c r="Z1243" s="118" t="s">
        <v>85</v>
      </c>
      <c r="AA1243" s="116"/>
      <c r="AB1243" s="501"/>
      <c r="AC1243" s="18">
        <v>45.347083111648899</v>
      </c>
      <c r="AD1243" s="18">
        <v>51.845936127586114</v>
      </c>
      <c r="AE1243" s="18" t="s">
        <v>27</v>
      </c>
      <c r="AF1243" s="18" t="s">
        <v>27</v>
      </c>
      <c r="AG1243" s="18" t="s">
        <v>27</v>
      </c>
      <c r="AH1243" s="18" t="s">
        <v>27</v>
      </c>
      <c r="AI1243" s="18" t="s">
        <v>27</v>
      </c>
      <c r="AJ1243" s="18">
        <v>2.7457083800232898</v>
      </c>
      <c r="AK1243" s="18" t="s">
        <v>27</v>
      </c>
      <c r="AL1243" s="18" t="s">
        <v>27</v>
      </c>
      <c r="AM1243" s="18" t="s">
        <v>27</v>
      </c>
      <c r="AN1243" s="18" t="s">
        <v>27</v>
      </c>
      <c r="AO1243" s="18">
        <v>6.1272380741705976E-2</v>
      </c>
      <c r="AP1243" s="18" t="s">
        <v>27</v>
      </c>
      <c r="AQ1243" s="18" t="s">
        <v>27</v>
      </c>
      <c r="AR1243" s="18">
        <v>100.00000000000001</v>
      </c>
      <c r="AS1243" s="18"/>
      <c r="AT1243" s="18" t="s">
        <v>131</v>
      </c>
      <c r="AU1243" s="62" t="str">
        <f>Z1243</f>
        <v>po</v>
      </c>
      <c r="AV1243" s="44">
        <f>AC1243/AD1243</f>
        <v>0.87465067657483542</v>
      </c>
      <c r="AW1243" s="86">
        <f t="shared" si="126"/>
        <v>0.92879148240110854</v>
      </c>
      <c r="AX1243" s="18"/>
      <c r="AY1243" s="26">
        <f>COUNT(AV1240:AV1243)</f>
        <v>4</v>
      </c>
    </row>
    <row r="1244" spans="1:51" s="36" customFormat="1" x14ac:dyDescent="0.2">
      <c r="A1244" s="120"/>
      <c r="B1244" s="120"/>
      <c r="C1244" s="120"/>
      <c r="D1244" s="121"/>
      <c r="E1244" s="120"/>
      <c r="F1244" s="121"/>
      <c r="G1244" s="120"/>
      <c r="H1244" s="366"/>
      <c r="I1244" s="366"/>
      <c r="J1244" s="118"/>
      <c r="K1244" s="118"/>
      <c r="L1244" s="119"/>
      <c r="M1244" s="119"/>
      <c r="N1244" s="120"/>
      <c r="O1244" s="119"/>
      <c r="P1244" s="118"/>
      <c r="Q1244" s="118"/>
      <c r="R1244" s="119"/>
      <c r="S1244" s="118"/>
      <c r="T1244" s="119"/>
      <c r="U1244" s="116"/>
      <c r="V1244" s="116"/>
      <c r="W1244" s="116"/>
      <c r="X1244" s="118"/>
      <c r="Y1244" s="21"/>
      <c r="Z1244" s="118"/>
      <c r="AA1244" s="116"/>
      <c r="AB1244" s="501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62"/>
      <c r="AV1244" s="44"/>
      <c r="AW1244" s="44"/>
      <c r="AX1244" s="18"/>
      <c r="AY1244" s="18"/>
    </row>
    <row r="1245" spans="1:51" s="36" customFormat="1" x14ac:dyDescent="0.2">
      <c r="A1245" s="120" t="s">
        <v>180</v>
      </c>
      <c r="B1245" s="43" t="s">
        <v>604</v>
      </c>
      <c r="C1245" s="120" t="s">
        <v>206</v>
      </c>
      <c r="D1245" s="121" t="s">
        <v>495</v>
      </c>
      <c r="E1245" s="121" t="s">
        <v>32</v>
      </c>
      <c r="F1245" s="121" t="s">
        <v>185</v>
      </c>
      <c r="G1245" s="120">
        <v>1</v>
      </c>
      <c r="H1245" s="366">
        <v>61.073900000000002</v>
      </c>
      <c r="I1245" s="366">
        <v>37.832700000000003</v>
      </c>
      <c r="J1245" s="118" t="s">
        <v>27</v>
      </c>
      <c r="K1245" s="118" t="s">
        <v>27</v>
      </c>
      <c r="L1245" s="119"/>
      <c r="M1245" s="119"/>
      <c r="N1245" s="120"/>
      <c r="O1245" s="119">
        <v>0.24922</v>
      </c>
      <c r="P1245" s="118" t="s">
        <v>27</v>
      </c>
      <c r="Q1245" s="119">
        <v>0.22347600000000001</v>
      </c>
      <c r="R1245" s="119"/>
      <c r="S1245" s="118" t="s">
        <v>27</v>
      </c>
      <c r="T1245" s="118" t="s">
        <v>27</v>
      </c>
      <c r="U1245" s="116"/>
      <c r="V1245" s="116"/>
      <c r="W1245" s="116"/>
      <c r="X1245" s="118">
        <v>99.379295999999997</v>
      </c>
      <c r="Y1245" s="23"/>
      <c r="Z1245" s="118" t="s">
        <v>85</v>
      </c>
      <c r="AA1245" s="116"/>
      <c r="AB1245" s="501"/>
      <c r="AC1245" s="18">
        <v>47.918570903185909</v>
      </c>
      <c r="AD1245" s="18">
        <v>51.707062278036616</v>
      </c>
      <c r="AE1245" s="18" t="s">
        <v>27</v>
      </c>
      <c r="AF1245" s="18" t="s">
        <v>27</v>
      </c>
      <c r="AG1245" s="18" t="s">
        <v>27</v>
      </c>
      <c r="AH1245" s="18" t="s">
        <v>27</v>
      </c>
      <c r="AI1245" s="18" t="s">
        <v>27</v>
      </c>
      <c r="AJ1245" s="18">
        <v>0.1860484784497061</v>
      </c>
      <c r="AK1245" s="18" t="s">
        <v>27</v>
      </c>
      <c r="AL1245" s="18">
        <v>0.18831834032778447</v>
      </c>
      <c r="AM1245" s="18" t="s">
        <v>27</v>
      </c>
      <c r="AN1245" s="18" t="s">
        <v>27</v>
      </c>
      <c r="AO1245" s="18" t="s">
        <v>27</v>
      </c>
      <c r="AP1245" s="18" t="s">
        <v>27</v>
      </c>
      <c r="AQ1245" s="18" t="s">
        <v>27</v>
      </c>
      <c r="AR1245" s="18">
        <v>100.00000000000001</v>
      </c>
      <c r="AS1245" s="18"/>
      <c r="AT1245" s="53" t="s">
        <v>134</v>
      </c>
      <c r="AU1245" s="53" t="str">
        <f t="shared" ref="AU1245:AU1284" si="127">Z1245</f>
        <v>po</v>
      </c>
      <c r="AV1245" s="44">
        <f t="shared" ref="AV1245:AV1284" si="128">AC1245/AD1245</f>
        <v>0.92673164538957131</v>
      </c>
      <c r="AW1245" s="86">
        <f t="shared" ref="AW1245:AW1284" si="129">SUM(AC1245,AJ1245,AK1245,AL1245,AO1245,AG1245)/AD1245</f>
        <v>0.93397179407108921</v>
      </c>
      <c r="AX1245" s="18"/>
      <c r="AY1245" s="18"/>
    </row>
    <row r="1246" spans="1:51" s="36" customFormat="1" x14ac:dyDescent="0.2">
      <c r="A1246" s="120" t="s">
        <v>180</v>
      </c>
      <c r="B1246" s="43" t="s">
        <v>604</v>
      </c>
      <c r="C1246" s="120" t="s">
        <v>206</v>
      </c>
      <c r="D1246" s="121" t="s">
        <v>495</v>
      </c>
      <c r="E1246" s="120"/>
      <c r="F1246" s="121" t="s">
        <v>154</v>
      </c>
      <c r="G1246" s="120">
        <v>15</v>
      </c>
      <c r="H1246" s="366">
        <v>61.318399999999997</v>
      </c>
      <c r="I1246" s="366">
        <v>37.679600000000001</v>
      </c>
      <c r="J1246" s="118" t="s">
        <v>27</v>
      </c>
      <c r="K1246" s="118" t="s">
        <v>27</v>
      </c>
      <c r="L1246" s="119"/>
      <c r="M1246" s="119"/>
      <c r="N1246" s="120"/>
      <c r="O1246" s="119">
        <v>0.20863499999999999</v>
      </c>
      <c r="P1246" s="118" t="s">
        <v>27</v>
      </c>
      <c r="Q1246" s="118" t="s">
        <v>27</v>
      </c>
      <c r="R1246" s="119"/>
      <c r="S1246" s="118" t="s">
        <v>27</v>
      </c>
      <c r="T1246" s="118" t="s">
        <v>27</v>
      </c>
      <c r="U1246" s="116"/>
      <c r="V1246" s="116"/>
      <c r="W1246" s="116"/>
      <c r="X1246" s="118">
        <v>99.206634999999991</v>
      </c>
      <c r="Y1246" s="23"/>
      <c r="Z1246" s="118" t="s">
        <v>85</v>
      </c>
      <c r="AA1246" s="116"/>
      <c r="AB1246" s="501"/>
      <c r="AC1246" s="18">
        <v>48.224228042174147</v>
      </c>
      <c r="AD1246" s="18">
        <v>51.619652633321266</v>
      </c>
      <c r="AE1246" s="18" t="s">
        <v>27</v>
      </c>
      <c r="AF1246" s="18" t="s">
        <v>27</v>
      </c>
      <c r="AG1246" s="18" t="s">
        <v>27</v>
      </c>
      <c r="AH1246" s="18" t="s">
        <v>27</v>
      </c>
      <c r="AI1246" s="18" t="s">
        <v>27</v>
      </c>
      <c r="AJ1246" s="18">
        <v>0.15611932450459448</v>
      </c>
      <c r="AK1246" s="18" t="s">
        <v>27</v>
      </c>
      <c r="AL1246" s="18" t="s">
        <v>27</v>
      </c>
      <c r="AM1246" s="18" t="s">
        <v>27</v>
      </c>
      <c r="AN1246" s="18" t="s">
        <v>27</v>
      </c>
      <c r="AO1246" s="18" t="s">
        <v>27</v>
      </c>
      <c r="AP1246" s="18" t="s">
        <v>27</v>
      </c>
      <c r="AQ1246" s="18" t="s">
        <v>27</v>
      </c>
      <c r="AR1246" s="18">
        <v>100.00000000000001</v>
      </c>
      <c r="AS1246" s="18"/>
      <c r="AT1246" s="53" t="s">
        <v>134</v>
      </c>
      <c r="AU1246" s="53" t="str">
        <f t="shared" si="127"/>
        <v>po</v>
      </c>
      <c r="AV1246" s="44">
        <f t="shared" si="128"/>
        <v>0.93422225028776495</v>
      </c>
      <c r="AW1246" s="86">
        <f t="shared" si="129"/>
        <v>0.93724666669780132</v>
      </c>
      <c r="AX1246" s="18"/>
      <c r="AY1246" s="18"/>
    </row>
    <row r="1247" spans="1:51" s="36" customFormat="1" x14ac:dyDescent="0.2">
      <c r="A1247" s="120" t="s">
        <v>180</v>
      </c>
      <c r="B1247" s="43" t="s">
        <v>604</v>
      </c>
      <c r="C1247" s="120" t="s">
        <v>206</v>
      </c>
      <c r="D1247" s="121" t="s">
        <v>495</v>
      </c>
      <c r="E1247" s="120"/>
      <c r="F1247" s="121" t="s">
        <v>158</v>
      </c>
      <c r="G1247" s="120">
        <v>8</v>
      </c>
      <c r="H1247" s="366">
        <v>61.17</v>
      </c>
      <c r="I1247" s="366">
        <v>37.555199999999999</v>
      </c>
      <c r="J1247" s="118" t="s">
        <v>27</v>
      </c>
      <c r="K1247" s="118" t="s">
        <v>27</v>
      </c>
      <c r="L1247" s="119"/>
      <c r="M1247" s="119"/>
      <c r="N1247" s="120"/>
      <c r="O1247" s="119">
        <v>0.172044</v>
      </c>
      <c r="P1247" s="118" t="s">
        <v>27</v>
      </c>
      <c r="Q1247" s="118" t="s">
        <v>27</v>
      </c>
      <c r="R1247" s="119"/>
      <c r="S1247" s="118" t="s">
        <v>27</v>
      </c>
      <c r="T1247" s="118" t="s">
        <v>27</v>
      </c>
      <c r="U1247" s="116"/>
      <c r="V1247" s="116"/>
      <c r="W1247" s="116"/>
      <c r="X1247" s="118">
        <v>98.897244000000001</v>
      </c>
      <c r="Y1247" s="23"/>
      <c r="Z1247" s="118" t="s">
        <v>85</v>
      </c>
      <c r="AA1247" s="116"/>
      <c r="AB1247" s="501"/>
      <c r="AC1247" s="18">
        <v>48.259300270958668</v>
      </c>
      <c r="AD1247" s="18">
        <v>51.611554877142837</v>
      </c>
      <c r="AE1247" s="18" t="s">
        <v>27</v>
      </c>
      <c r="AF1247" s="18" t="s">
        <v>27</v>
      </c>
      <c r="AG1247" s="18" t="s">
        <v>27</v>
      </c>
      <c r="AH1247" s="18" t="s">
        <v>27</v>
      </c>
      <c r="AI1247" s="18" t="s">
        <v>27</v>
      </c>
      <c r="AJ1247" s="18">
        <v>0.12914485189848166</v>
      </c>
      <c r="AK1247" s="18" t="s">
        <v>27</v>
      </c>
      <c r="AL1247" s="18" t="s">
        <v>27</v>
      </c>
      <c r="AM1247" s="18" t="s">
        <v>27</v>
      </c>
      <c r="AN1247" s="18" t="s">
        <v>27</v>
      </c>
      <c r="AO1247" s="18" t="s">
        <v>27</v>
      </c>
      <c r="AP1247" s="18" t="s">
        <v>27</v>
      </c>
      <c r="AQ1247" s="18" t="s">
        <v>27</v>
      </c>
      <c r="AR1247" s="18">
        <v>99.999999999999986</v>
      </c>
      <c r="AS1247" s="18"/>
      <c r="AT1247" s="53" t="s">
        <v>134</v>
      </c>
      <c r="AU1247" s="53" t="str">
        <f t="shared" si="127"/>
        <v>po</v>
      </c>
      <c r="AV1247" s="44">
        <f t="shared" si="128"/>
        <v>0.93504837019221876</v>
      </c>
      <c r="AW1247" s="86">
        <f t="shared" si="129"/>
        <v>0.9375506170670882</v>
      </c>
      <c r="AX1247" s="18"/>
      <c r="AY1247" s="18"/>
    </row>
    <row r="1248" spans="1:51" s="36" customFormat="1" x14ac:dyDescent="0.2">
      <c r="A1248" s="120" t="s">
        <v>180</v>
      </c>
      <c r="B1248" s="43" t="s">
        <v>604</v>
      </c>
      <c r="C1248" s="120" t="s">
        <v>206</v>
      </c>
      <c r="D1248" s="121" t="s">
        <v>495</v>
      </c>
      <c r="E1248" s="120"/>
      <c r="F1248" s="121" t="s">
        <v>149</v>
      </c>
      <c r="G1248" s="120">
        <v>53</v>
      </c>
      <c r="H1248" s="366">
        <v>61.857900000000001</v>
      </c>
      <c r="I1248" s="366">
        <v>37.977899999999998</v>
      </c>
      <c r="J1248" s="118" t="s">
        <v>27</v>
      </c>
      <c r="K1248" s="118" t="s">
        <v>27</v>
      </c>
      <c r="L1248" s="119"/>
      <c r="M1248" s="119"/>
      <c r="N1248" s="120"/>
      <c r="O1248" s="119">
        <v>0.13739999999999999</v>
      </c>
      <c r="P1248" s="118" t="s">
        <v>27</v>
      </c>
      <c r="Q1248" s="118" t="s">
        <v>27</v>
      </c>
      <c r="R1248" s="119"/>
      <c r="S1248" s="118" t="s">
        <v>27</v>
      </c>
      <c r="T1248" s="118" t="s">
        <v>27</v>
      </c>
      <c r="U1248" s="116"/>
      <c r="V1248" s="116"/>
      <c r="W1248" s="116"/>
      <c r="X1248" s="118">
        <v>99.973200000000006</v>
      </c>
      <c r="Y1248" s="23"/>
      <c r="Z1248" s="118" t="s">
        <v>85</v>
      </c>
      <c r="AA1248" s="116"/>
      <c r="AB1248" s="501"/>
      <c r="AC1248" s="18">
        <v>48.272167818026269</v>
      </c>
      <c r="AD1248" s="18">
        <v>51.625812635068868</v>
      </c>
      <c r="AE1248" s="18" t="s">
        <v>27</v>
      </c>
      <c r="AF1248" s="18" t="s">
        <v>27</v>
      </c>
      <c r="AG1248" s="18" t="s">
        <v>27</v>
      </c>
      <c r="AH1248" s="18" t="s">
        <v>27</v>
      </c>
      <c r="AI1248" s="18" t="s">
        <v>27</v>
      </c>
      <c r="AJ1248" s="18">
        <v>0.10201954690486155</v>
      </c>
      <c r="AK1248" s="18" t="s">
        <v>27</v>
      </c>
      <c r="AL1248" s="18" t="s">
        <v>27</v>
      </c>
      <c r="AM1248" s="18" t="s">
        <v>27</v>
      </c>
      <c r="AN1248" s="18" t="s">
        <v>27</v>
      </c>
      <c r="AO1248" s="18" t="s">
        <v>27</v>
      </c>
      <c r="AP1248" s="18" t="s">
        <v>27</v>
      </c>
      <c r="AQ1248" s="18" t="s">
        <v>27</v>
      </c>
      <c r="AR1248" s="18">
        <v>99.999999999999986</v>
      </c>
      <c r="AS1248" s="18"/>
      <c r="AT1248" s="53" t="s">
        <v>134</v>
      </c>
      <c r="AU1248" s="53" t="str">
        <f t="shared" si="127"/>
        <v>po</v>
      </c>
      <c r="AV1248" s="44">
        <f t="shared" si="128"/>
        <v>0.93503937960746975</v>
      </c>
      <c r="AW1248" s="86">
        <f t="shared" si="129"/>
        <v>0.93701551405838901</v>
      </c>
      <c r="AX1248" s="18"/>
      <c r="AY1248" s="18"/>
    </row>
    <row r="1249" spans="1:51" s="36" customFormat="1" x14ac:dyDescent="0.2">
      <c r="A1249" s="120" t="s">
        <v>180</v>
      </c>
      <c r="B1249" s="43" t="s">
        <v>604</v>
      </c>
      <c r="C1249" s="120" t="s">
        <v>206</v>
      </c>
      <c r="D1249" s="121" t="s">
        <v>495</v>
      </c>
      <c r="E1249" s="120"/>
      <c r="F1249" s="121" t="s">
        <v>158</v>
      </c>
      <c r="G1249" s="120">
        <v>41</v>
      </c>
      <c r="H1249" s="366">
        <v>60.580100000000002</v>
      </c>
      <c r="I1249" s="366">
        <v>38.0488</v>
      </c>
      <c r="J1249" s="118" t="s">
        <v>27</v>
      </c>
      <c r="K1249" s="118" t="s">
        <v>27</v>
      </c>
      <c r="L1249" s="119"/>
      <c r="M1249" s="119"/>
      <c r="N1249" s="120"/>
      <c r="O1249" s="119">
        <v>0.134296</v>
      </c>
      <c r="P1249" s="118" t="s">
        <v>27</v>
      </c>
      <c r="Q1249" s="118" t="s">
        <v>27</v>
      </c>
      <c r="R1249" s="119"/>
      <c r="S1249" s="118" t="s">
        <v>27</v>
      </c>
      <c r="T1249" s="118" t="s">
        <v>27</v>
      </c>
      <c r="U1249" s="116"/>
      <c r="V1249" s="116"/>
      <c r="W1249" s="116"/>
      <c r="X1249" s="118">
        <v>98.763196000000008</v>
      </c>
      <c r="Y1249" s="23"/>
      <c r="Z1249" s="118" t="s">
        <v>85</v>
      </c>
      <c r="AA1249" s="116"/>
      <c r="AB1249" s="501"/>
      <c r="AC1249" s="18">
        <v>47.705832807980457</v>
      </c>
      <c r="AD1249" s="18">
        <v>52.193543650057364</v>
      </c>
      <c r="AE1249" s="18" t="s">
        <v>27</v>
      </c>
      <c r="AF1249" s="18" t="s">
        <v>27</v>
      </c>
      <c r="AG1249" s="18" t="s">
        <v>27</v>
      </c>
      <c r="AH1249" s="18" t="s">
        <v>27</v>
      </c>
      <c r="AI1249" s="18" t="s">
        <v>27</v>
      </c>
      <c r="AJ1249" s="18">
        <v>0.10062354196217801</v>
      </c>
      <c r="AK1249" s="18" t="s">
        <v>27</v>
      </c>
      <c r="AL1249" s="18" t="s">
        <v>27</v>
      </c>
      <c r="AM1249" s="18" t="s">
        <v>27</v>
      </c>
      <c r="AN1249" s="18" t="s">
        <v>27</v>
      </c>
      <c r="AO1249" s="18" t="s">
        <v>27</v>
      </c>
      <c r="AP1249" s="18" t="s">
        <v>27</v>
      </c>
      <c r="AQ1249" s="18" t="s">
        <v>27</v>
      </c>
      <c r="AR1249" s="18">
        <v>100</v>
      </c>
      <c r="AS1249" s="18"/>
      <c r="AT1249" s="53" t="s">
        <v>134</v>
      </c>
      <c r="AU1249" s="53" t="str">
        <f t="shared" si="127"/>
        <v>po</v>
      </c>
      <c r="AV1249" s="44">
        <f t="shared" si="128"/>
        <v>0.91401789324431171</v>
      </c>
      <c r="AW1249" s="86">
        <f t="shared" si="129"/>
        <v>0.91594578575601449</v>
      </c>
      <c r="AX1249" s="18"/>
      <c r="AY1249" s="18"/>
    </row>
    <row r="1250" spans="1:51" s="36" customFormat="1" x14ac:dyDescent="0.2">
      <c r="A1250" s="120" t="s">
        <v>180</v>
      </c>
      <c r="B1250" s="43" t="s">
        <v>604</v>
      </c>
      <c r="C1250" s="120" t="s">
        <v>206</v>
      </c>
      <c r="D1250" s="121" t="s">
        <v>495</v>
      </c>
      <c r="E1250" s="121" t="s">
        <v>212</v>
      </c>
      <c r="F1250" s="121" t="s">
        <v>146</v>
      </c>
      <c r="G1250" s="120">
        <v>64</v>
      </c>
      <c r="H1250" s="366">
        <v>61.357500000000002</v>
      </c>
      <c r="I1250" s="366">
        <v>38.880400000000002</v>
      </c>
      <c r="J1250" s="118" t="s">
        <v>27</v>
      </c>
      <c r="K1250" s="118" t="s">
        <v>27</v>
      </c>
      <c r="L1250" s="119"/>
      <c r="M1250" s="119"/>
      <c r="N1250" s="120"/>
      <c r="O1250" s="119">
        <v>0.132632</v>
      </c>
      <c r="P1250" s="118" t="s">
        <v>27</v>
      </c>
      <c r="Q1250" s="118" t="s">
        <v>27</v>
      </c>
      <c r="R1250" s="119"/>
      <c r="S1250" s="118" t="s">
        <v>27</v>
      </c>
      <c r="T1250" s="118" t="s">
        <v>27</v>
      </c>
      <c r="U1250" s="116"/>
      <c r="V1250" s="116"/>
      <c r="W1250" s="116"/>
      <c r="X1250" s="118">
        <v>100.370532</v>
      </c>
      <c r="Y1250" s="23"/>
      <c r="Z1250" s="118" t="s">
        <v>85</v>
      </c>
      <c r="AA1250" s="116"/>
      <c r="AB1250" s="501"/>
      <c r="AC1250" s="18">
        <v>47.48621015783209</v>
      </c>
      <c r="AD1250" s="18">
        <v>52.416123887436363</v>
      </c>
      <c r="AE1250" s="18" t="s">
        <v>27</v>
      </c>
      <c r="AF1250" s="18" t="s">
        <v>27</v>
      </c>
      <c r="AG1250" s="18" t="s">
        <v>27</v>
      </c>
      <c r="AH1250" s="18" t="s">
        <v>27</v>
      </c>
      <c r="AI1250" s="18" t="s">
        <v>27</v>
      </c>
      <c r="AJ1250" s="18">
        <v>9.7665954731557869E-2</v>
      </c>
      <c r="AK1250" s="18" t="s">
        <v>27</v>
      </c>
      <c r="AL1250" s="18" t="s">
        <v>27</v>
      </c>
      <c r="AM1250" s="18" t="s">
        <v>27</v>
      </c>
      <c r="AN1250" s="18" t="s">
        <v>27</v>
      </c>
      <c r="AO1250" s="18" t="s">
        <v>27</v>
      </c>
      <c r="AP1250" s="18" t="s">
        <v>27</v>
      </c>
      <c r="AQ1250" s="18" t="s">
        <v>27</v>
      </c>
      <c r="AR1250" s="18">
        <v>100</v>
      </c>
      <c r="AS1250" s="18"/>
      <c r="AT1250" s="53" t="s">
        <v>134</v>
      </c>
      <c r="AU1250" s="53" t="str">
        <f t="shared" si="127"/>
        <v>po</v>
      </c>
      <c r="AV1250" s="44">
        <f t="shared" si="128"/>
        <v>0.90594661787294184</v>
      </c>
      <c r="AW1250" s="86">
        <f t="shared" si="129"/>
        <v>0.90780989862489703</v>
      </c>
      <c r="AX1250" s="18"/>
      <c r="AY1250" s="18"/>
    </row>
    <row r="1251" spans="1:51" s="36" customFormat="1" x14ac:dyDescent="0.2">
      <c r="A1251" s="120" t="s">
        <v>180</v>
      </c>
      <c r="B1251" s="43" t="s">
        <v>604</v>
      </c>
      <c r="C1251" s="120" t="s">
        <v>206</v>
      </c>
      <c r="D1251" s="121" t="s">
        <v>495</v>
      </c>
      <c r="E1251" s="120"/>
      <c r="F1251" s="121" t="s">
        <v>158</v>
      </c>
      <c r="G1251" s="120">
        <v>11</v>
      </c>
      <c r="H1251" s="366">
        <v>60.745199999999997</v>
      </c>
      <c r="I1251" s="366">
        <v>37.625599999999999</v>
      </c>
      <c r="J1251" s="118" t="s">
        <v>27</v>
      </c>
      <c r="K1251" s="118" t="s">
        <v>27</v>
      </c>
      <c r="L1251" s="119"/>
      <c r="M1251" s="119"/>
      <c r="N1251" s="120"/>
      <c r="O1251" s="119">
        <v>0.12617500000000001</v>
      </c>
      <c r="P1251" s="118" t="s">
        <v>27</v>
      </c>
      <c r="Q1251" s="118" t="s">
        <v>27</v>
      </c>
      <c r="R1251" s="119"/>
      <c r="S1251" s="118" t="s">
        <v>27</v>
      </c>
      <c r="T1251" s="118" t="s">
        <v>27</v>
      </c>
      <c r="U1251" s="116"/>
      <c r="V1251" s="116"/>
      <c r="W1251" s="116"/>
      <c r="X1251" s="118">
        <v>98.496975000000006</v>
      </c>
      <c r="Y1251" s="23"/>
      <c r="Z1251" s="118" t="s">
        <v>85</v>
      </c>
      <c r="AA1251" s="116"/>
      <c r="AB1251" s="501"/>
      <c r="AC1251" s="18">
        <v>48.055265242051533</v>
      </c>
      <c r="AD1251" s="18">
        <v>51.849762371073012</v>
      </c>
      <c r="AE1251" s="18" t="s">
        <v>27</v>
      </c>
      <c r="AF1251" s="18" t="s">
        <v>27</v>
      </c>
      <c r="AG1251" s="18" t="s">
        <v>27</v>
      </c>
      <c r="AH1251" s="18" t="s">
        <v>27</v>
      </c>
      <c r="AI1251" s="18" t="s">
        <v>27</v>
      </c>
      <c r="AJ1251" s="18">
        <v>9.4972386875459183E-2</v>
      </c>
      <c r="AK1251" s="18" t="s">
        <v>27</v>
      </c>
      <c r="AL1251" s="18" t="s">
        <v>27</v>
      </c>
      <c r="AM1251" s="18" t="s">
        <v>27</v>
      </c>
      <c r="AN1251" s="18" t="s">
        <v>27</v>
      </c>
      <c r="AO1251" s="18" t="s">
        <v>27</v>
      </c>
      <c r="AP1251" s="18" t="s">
        <v>27</v>
      </c>
      <c r="AQ1251" s="18" t="s">
        <v>27</v>
      </c>
      <c r="AR1251" s="18">
        <v>100</v>
      </c>
      <c r="AS1251" s="18"/>
      <c r="AT1251" s="53" t="s">
        <v>134</v>
      </c>
      <c r="AU1251" s="53" t="str">
        <f t="shared" si="127"/>
        <v>po</v>
      </c>
      <c r="AV1251" s="44">
        <f t="shared" si="128"/>
        <v>0.92681746346559091</v>
      </c>
      <c r="AW1251" s="86">
        <f t="shared" si="129"/>
        <v>0.92864914759551564</v>
      </c>
      <c r="AX1251" s="18"/>
      <c r="AY1251" s="18"/>
    </row>
    <row r="1252" spans="1:51" s="36" customFormat="1" x14ac:dyDescent="0.2">
      <c r="A1252" s="120" t="s">
        <v>180</v>
      </c>
      <c r="B1252" s="43" t="s">
        <v>604</v>
      </c>
      <c r="C1252" s="120" t="s">
        <v>206</v>
      </c>
      <c r="D1252" s="121" t="s">
        <v>495</v>
      </c>
      <c r="E1252" s="121" t="s">
        <v>212</v>
      </c>
      <c r="F1252" s="121" t="s">
        <v>146</v>
      </c>
      <c r="G1252" s="120">
        <v>69</v>
      </c>
      <c r="H1252" s="366">
        <v>61.488</v>
      </c>
      <c r="I1252" s="366">
        <v>38.400300000000001</v>
      </c>
      <c r="J1252" s="118" t="s">
        <v>27</v>
      </c>
      <c r="K1252" s="118" t="s">
        <v>27</v>
      </c>
      <c r="L1252" s="119"/>
      <c r="M1252" s="119"/>
      <c r="N1252" s="120"/>
      <c r="O1252" s="119">
        <v>0.12264899999999999</v>
      </c>
      <c r="P1252" s="118" t="s">
        <v>27</v>
      </c>
      <c r="Q1252" s="118" t="s">
        <v>27</v>
      </c>
      <c r="R1252" s="119"/>
      <c r="S1252" s="118" t="s">
        <v>27</v>
      </c>
      <c r="T1252" s="118" t="s">
        <v>27</v>
      </c>
      <c r="U1252" s="116"/>
      <c r="V1252" s="116"/>
      <c r="W1252" s="116"/>
      <c r="X1252" s="118">
        <v>100.010949</v>
      </c>
      <c r="Y1252" s="23"/>
      <c r="Z1252" s="118" t="s">
        <v>85</v>
      </c>
      <c r="AA1252" s="116"/>
      <c r="AB1252" s="501"/>
      <c r="AC1252" s="18">
        <v>47.852114279316297</v>
      </c>
      <c r="AD1252" s="18">
        <v>52.057068166253408</v>
      </c>
      <c r="AE1252" s="18" t="s">
        <v>27</v>
      </c>
      <c r="AF1252" s="18" t="s">
        <v>27</v>
      </c>
      <c r="AG1252" s="18" t="s">
        <v>27</v>
      </c>
      <c r="AH1252" s="18" t="s">
        <v>27</v>
      </c>
      <c r="AI1252" s="18" t="s">
        <v>27</v>
      </c>
      <c r="AJ1252" s="18">
        <v>9.0817554430307687E-2</v>
      </c>
      <c r="AK1252" s="18" t="s">
        <v>27</v>
      </c>
      <c r="AL1252" s="18" t="s">
        <v>27</v>
      </c>
      <c r="AM1252" s="18" t="s">
        <v>27</v>
      </c>
      <c r="AN1252" s="18" t="s">
        <v>27</v>
      </c>
      <c r="AO1252" s="18" t="s">
        <v>27</v>
      </c>
      <c r="AP1252" s="18" t="s">
        <v>27</v>
      </c>
      <c r="AQ1252" s="18" t="s">
        <v>27</v>
      </c>
      <c r="AR1252" s="18">
        <v>100.00000000000001</v>
      </c>
      <c r="AS1252" s="18"/>
      <c r="AT1252" s="53" t="s">
        <v>134</v>
      </c>
      <c r="AU1252" s="53" t="str">
        <f t="shared" si="127"/>
        <v>po</v>
      </c>
      <c r="AV1252" s="44">
        <f t="shared" si="128"/>
        <v>0.91922415082025266</v>
      </c>
      <c r="AW1252" s="86">
        <f t="shared" si="129"/>
        <v>0.92096872764006643</v>
      </c>
      <c r="AX1252" s="18"/>
      <c r="AY1252" s="18"/>
    </row>
    <row r="1253" spans="1:51" s="36" customFormat="1" x14ac:dyDescent="0.2">
      <c r="A1253" s="120" t="s">
        <v>180</v>
      </c>
      <c r="B1253" s="43" t="s">
        <v>604</v>
      </c>
      <c r="C1253" s="120" t="s">
        <v>206</v>
      </c>
      <c r="D1253" s="121" t="s">
        <v>495</v>
      </c>
      <c r="E1253" s="120"/>
      <c r="F1253" s="121" t="s">
        <v>149</v>
      </c>
      <c r="G1253" s="120">
        <v>51</v>
      </c>
      <c r="H1253" s="366">
        <v>60.6492</v>
      </c>
      <c r="I1253" s="366">
        <v>39.122199999999999</v>
      </c>
      <c r="J1253" s="118" t="s">
        <v>27</v>
      </c>
      <c r="K1253" s="118" t="s">
        <v>27</v>
      </c>
      <c r="L1253" s="119"/>
      <c r="M1253" s="119"/>
      <c r="N1253" s="120"/>
      <c r="O1253" s="119">
        <v>0.114555</v>
      </c>
      <c r="P1253" s="118" t="s">
        <v>27</v>
      </c>
      <c r="Q1253" s="118" t="s">
        <v>27</v>
      </c>
      <c r="R1253" s="119"/>
      <c r="S1253" s="118" t="s">
        <v>27</v>
      </c>
      <c r="T1253" s="118" t="s">
        <v>27</v>
      </c>
      <c r="U1253" s="116"/>
      <c r="V1253" s="116"/>
      <c r="W1253" s="116"/>
      <c r="X1253" s="118">
        <v>99.885954999999996</v>
      </c>
      <c r="Y1253" s="23"/>
      <c r="Z1253" s="118" t="s">
        <v>85</v>
      </c>
      <c r="AA1253" s="116"/>
      <c r="AB1253" s="501"/>
      <c r="AC1253" s="18">
        <v>47.048839743572579</v>
      </c>
      <c r="AD1253" s="18">
        <v>52.86660649775412</v>
      </c>
      <c r="AE1253" s="18" t="s">
        <v>27</v>
      </c>
      <c r="AF1253" s="18" t="s">
        <v>27</v>
      </c>
      <c r="AG1253" s="18" t="s">
        <v>27</v>
      </c>
      <c r="AH1253" s="18" t="s">
        <v>27</v>
      </c>
      <c r="AI1253" s="18" t="s">
        <v>27</v>
      </c>
      <c r="AJ1253" s="18">
        <v>8.4553758673319712E-2</v>
      </c>
      <c r="AK1253" s="18" t="s">
        <v>27</v>
      </c>
      <c r="AL1253" s="18" t="s">
        <v>27</v>
      </c>
      <c r="AM1253" s="18" t="s">
        <v>27</v>
      </c>
      <c r="AN1253" s="18" t="s">
        <v>27</v>
      </c>
      <c r="AO1253" s="18" t="s">
        <v>27</v>
      </c>
      <c r="AP1253" s="18" t="s">
        <v>27</v>
      </c>
      <c r="AQ1253" s="18" t="s">
        <v>27</v>
      </c>
      <c r="AR1253" s="18">
        <v>100.00000000000001</v>
      </c>
      <c r="AS1253" s="18"/>
      <c r="AT1253" s="53" t="s">
        <v>134</v>
      </c>
      <c r="AU1253" s="53" t="str">
        <f t="shared" si="127"/>
        <v>po</v>
      </c>
      <c r="AV1253" s="44">
        <f t="shared" si="128"/>
        <v>0.88995384535550448</v>
      </c>
      <c r="AW1253" s="86">
        <f t="shared" si="129"/>
        <v>0.89155322470429843</v>
      </c>
      <c r="AX1253" s="18"/>
      <c r="AY1253" s="18"/>
    </row>
    <row r="1254" spans="1:51" s="36" customFormat="1" x14ac:dyDescent="0.2">
      <c r="A1254" s="120" t="s">
        <v>180</v>
      </c>
      <c r="B1254" s="43" t="s">
        <v>604</v>
      </c>
      <c r="C1254" s="120" t="s">
        <v>206</v>
      </c>
      <c r="D1254" s="121" t="s">
        <v>495</v>
      </c>
      <c r="E1254" s="121" t="s">
        <v>212</v>
      </c>
      <c r="F1254" s="121" t="s">
        <v>146</v>
      </c>
      <c r="G1254" s="120">
        <v>62</v>
      </c>
      <c r="H1254" s="366">
        <v>60.798999999999999</v>
      </c>
      <c r="I1254" s="366">
        <v>39.306600000000003</v>
      </c>
      <c r="J1254" s="118" t="s">
        <v>27</v>
      </c>
      <c r="K1254" s="118" t="s">
        <v>27</v>
      </c>
      <c r="L1254" s="119"/>
      <c r="M1254" s="119"/>
      <c r="N1254" s="120"/>
      <c r="O1254" s="119">
        <v>0.11166</v>
      </c>
      <c r="P1254" s="118" t="s">
        <v>27</v>
      </c>
      <c r="Q1254" s="118" t="s">
        <v>27</v>
      </c>
      <c r="R1254" s="119"/>
      <c r="S1254" s="118" t="s">
        <v>27</v>
      </c>
      <c r="T1254" s="118" t="s">
        <v>27</v>
      </c>
      <c r="U1254" s="116"/>
      <c r="V1254" s="116"/>
      <c r="W1254" s="116"/>
      <c r="X1254" s="118">
        <v>100.21726000000001</v>
      </c>
      <c r="Y1254" s="23"/>
      <c r="Z1254" s="118" t="s">
        <v>85</v>
      </c>
      <c r="AA1254" s="116"/>
      <c r="AB1254" s="501"/>
      <c r="AC1254" s="18">
        <v>46.994338609168601</v>
      </c>
      <c r="AD1254" s="18">
        <v>52.923542749315757</v>
      </c>
      <c r="AE1254" s="18" t="s">
        <v>27</v>
      </c>
      <c r="AF1254" s="18" t="s">
        <v>27</v>
      </c>
      <c r="AG1254" s="18" t="s">
        <v>27</v>
      </c>
      <c r="AH1254" s="18" t="s">
        <v>27</v>
      </c>
      <c r="AI1254" s="18" t="s">
        <v>27</v>
      </c>
      <c r="AJ1254" s="18">
        <v>8.2118641515656607E-2</v>
      </c>
      <c r="AK1254" s="18" t="s">
        <v>27</v>
      </c>
      <c r="AL1254" s="18" t="s">
        <v>27</v>
      </c>
      <c r="AM1254" s="18" t="s">
        <v>27</v>
      </c>
      <c r="AN1254" s="18" t="s">
        <v>27</v>
      </c>
      <c r="AO1254" s="18" t="s">
        <v>27</v>
      </c>
      <c r="AP1254" s="18" t="s">
        <v>27</v>
      </c>
      <c r="AQ1254" s="18" t="s">
        <v>27</v>
      </c>
      <c r="AR1254" s="18">
        <v>100.00000000000001</v>
      </c>
      <c r="AS1254" s="18"/>
      <c r="AT1254" s="53" t="s">
        <v>134</v>
      </c>
      <c r="AU1254" s="53" t="str">
        <f t="shared" si="127"/>
        <v>po</v>
      </c>
      <c r="AV1254" s="44">
        <f t="shared" si="128"/>
        <v>0.88796660555714946</v>
      </c>
      <c r="AW1254" s="86">
        <f t="shared" si="129"/>
        <v>0.88951825227710979</v>
      </c>
      <c r="AX1254" s="18"/>
      <c r="AY1254" s="18"/>
    </row>
    <row r="1255" spans="1:51" s="36" customFormat="1" x14ac:dyDescent="0.2">
      <c r="A1255" s="120" t="s">
        <v>180</v>
      </c>
      <c r="B1255" s="43" t="s">
        <v>604</v>
      </c>
      <c r="C1255" s="120" t="s">
        <v>206</v>
      </c>
      <c r="D1255" s="121" t="s">
        <v>495</v>
      </c>
      <c r="E1255" s="120"/>
      <c r="F1255" s="121" t="s">
        <v>182</v>
      </c>
      <c r="G1255" s="120">
        <v>25</v>
      </c>
      <c r="H1255" s="366">
        <v>60.243499999999997</v>
      </c>
      <c r="I1255" s="366">
        <v>37.7652</v>
      </c>
      <c r="J1255" s="118" t="s">
        <v>27</v>
      </c>
      <c r="K1255" s="119">
        <v>7.1891999999999998E-2</v>
      </c>
      <c r="L1255" s="119"/>
      <c r="M1255" s="119"/>
      <c r="N1255" s="120"/>
      <c r="O1255" s="119">
        <v>9.5405000000000004E-2</v>
      </c>
      <c r="P1255" s="118" t="s">
        <v>27</v>
      </c>
      <c r="Q1255" s="118" t="s">
        <v>27</v>
      </c>
      <c r="R1255" s="119"/>
      <c r="S1255" s="118" t="s">
        <v>27</v>
      </c>
      <c r="T1255" s="118" t="s">
        <v>27</v>
      </c>
      <c r="U1255" s="116"/>
      <c r="V1255" s="116"/>
      <c r="W1255" s="116"/>
      <c r="X1255" s="118">
        <v>98.17599700000001</v>
      </c>
      <c r="Y1255" s="23"/>
      <c r="Z1255" s="118" t="s">
        <v>85</v>
      </c>
      <c r="AA1255" s="116"/>
      <c r="AB1255" s="501"/>
      <c r="AC1255" s="18">
        <v>47.718084210832657</v>
      </c>
      <c r="AD1255" s="18">
        <v>52.107341560546274</v>
      </c>
      <c r="AE1255" s="18" t="s">
        <v>27</v>
      </c>
      <c r="AF1255" s="18">
        <v>0.10267256037219816</v>
      </c>
      <c r="AG1255" s="18" t="s">
        <v>27</v>
      </c>
      <c r="AH1255" s="18" t="s">
        <v>27</v>
      </c>
      <c r="AI1255" s="18" t="s">
        <v>27</v>
      </c>
      <c r="AJ1255" s="18">
        <v>7.1901668248880238E-2</v>
      </c>
      <c r="AK1255" s="18" t="s">
        <v>27</v>
      </c>
      <c r="AL1255" s="18" t="s">
        <v>27</v>
      </c>
      <c r="AM1255" s="18" t="s">
        <v>27</v>
      </c>
      <c r="AN1255" s="18" t="s">
        <v>27</v>
      </c>
      <c r="AO1255" s="18" t="s">
        <v>27</v>
      </c>
      <c r="AP1255" s="18" t="s">
        <v>27</v>
      </c>
      <c r="AQ1255" s="18" t="s">
        <v>27</v>
      </c>
      <c r="AR1255" s="18">
        <v>100.00000000000001</v>
      </c>
      <c r="AS1255" s="18"/>
      <c r="AT1255" s="53" t="s">
        <v>134</v>
      </c>
      <c r="AU1255" s="53" t="str">
        <f t="shared" si="127"/>
        <v>po</v>
      </c>
      <c r="AV1255" s="44">
        <f t="shared" si="128"/>
        <v>0.91576508763907083</v>
      </c>
      <c r="AW1255" s="86">
        <f t="shared" si="129"/>
        <v>0.91714496360463571</v>
      </c>
      <c r="AX1255" s="18"/>
      <c r="AY1255" s="18"/>
    </row>
    <row r="1256" spans="1:51" s="36" customFormat="1" x14ac:dyDescent="0.2">
      <c r="A1256" s="120" t="s">
        <v>180</v>
      </c>
      <c r="B1256" s="43" t="s">
        <v>604</v>
      </c>
      <c r="C1256" s="120" t="s">
        <v>206</v>
      </c>
      <c r="D1256" s="121" t="s">
        <v>495</v>
      </c>
      <c r="E1256" s="121" t="s">
        <v>212</v>
      </c>
      <c r="F1256" s="121" t="s">
        <v>146</v>
      </c>
      <c r="G1256" s="120">
        <v>61</v>
      </c>
      <c r="H1256" s="366">
        <v>60.5289</v>
      </c>
      <c r="I1256" s="366">
        <v>38.6248</v>
      </c>
      <c r="J1256" s="118" t="s">
        <v>27</v>
      </c>
      <c r="K1256" s="118" t="s">
        <v>27</v>
      </c>
      <c r="L1256" s="119"/>
      <c r="M1256" s="119"/>
      <c r="N1256" s="120"/>
      <c r="O1256" s="119">
        <v>9.5085000000000003E-2</v>
      </c>
      <c r="P1256" s="118" t="s">
        <v>27</v>
      </c>
      <c r="Q1256" s="118" t="s">
        <v>27</v>
      </c>
      <c r="R1256" s="119"/>
      <c r="S1256" s="118" t="s">
        <v>27</v>
      </c>
      <c r="T1256" s="118" t="s">
        <v>27</v>
      </c>
      <c r="U1256" s="116"/>
      <c r="V1256" s="116"/>
      <c r="W1256" s="116"/>
      <c r="X1256" s="118">
        <v>99.248784999999998</v>
      </c>
      <c r="Y1256" s="23"/>
      <c r="Z1256" s="118" t="s">
        <v>85</v>
      </c>
      <c r="AA1256" s="116"/>
      <c r="AB1256" s="501"/>
      <c r="AC1256" s="18">
        <v>47.324572810109025</v>
      </c>
      <c r="AD1256" s="18">
        <v>52.60469274349736</v>
      </c>
      <c r="AE1256" s="18" t="s">
        <v>27</v>
      </c>
      <c r="AF1256" s="18" t="s">
        <v>27</v>
      </c>
      <c r="AG1256" s="18" t="s">
        <v>27</v>
      </c>
      <c r="AH1256" s="18" t="s">
        <v>27</v>
      </c>
      <c r="AI1256" s="18" t="s">
        <v>27</v>
      </c>
      <c r="AJ1256" s="18">
        <v>7.0734446393601949E-2</v>
      </c>
      <c r="AK1256" s="18" t="s">
        <v>27</v>
      </c>
      <c r="AL1256" s="18" t="s">
        <v>27</v>
      </c>
      <c r="AM1256" s="18" t="s">
        <v>27</v>
      </c>
      <c r="AN1256" s="18" t="s">
        <v>27</v>
      </c>
      <c r="AO1256" s="18" t="s">
        <v>27</v>
      </c>
      <c r="AP1256" s="18" t="s">
        <v>27</v>
      </c>
      <c r="AQ1256" s="18" t="s">
        <v>27</v>
      </c>
      <c r="AR1256" s="18">
        <v>99.999999999999986</v>
      </c>
      <c r="AS1256" s="18"/>
      <c r="AT1256" s="53" t="s">
        <v>134</v>
      </c>
      <c r="AU1256" s="53" t="str">
        <f t="shared" si="127"/>
        <v>po</v>
      </c>
      <c r="AV1256" s="44">
        <f t="shared" si="128"/>
        <v>0.89962644665306923</v>
      </c>
      <c r="AW1256" s="86">
        <f t="shared" si="129"/>
        <v>0.9009710880282884</v>
      </c>
      <c r="AX1256" s="18"/>
      <c r="AY1256" s="18"/>
    </row>
    <row r="1257" spans="1:51" s="36" customFormat="1" x14ac:dyDescent="0.2">
      <c r="A1257" s="120" t="s">
        <v>180</v>
      </c>
      <c r="B1257" s="43" t="s">
        <v>604</v>
      </c>
      <c r="C1257" s="120" t="s">
        <v>206</v>
      </c>
      <c r="D1257" s="121" t="s">
        <v>495</v>
      </c>
      <c r="E1257" s="120"/>
      <c r="F1257" s="121" t="s">
        <v>154</v>
      </c>
      <c r="G1257" s="120">
        <v>13</v>
      </c>
      <c r="H1257" s="366">
        <v>60.523499999999999</v>
      </c>
      <c r="I1257" s="366">
        <v>38.735300000000002</v>
      </c>
      <c r="J1257" s="118" t="s">
        <v>27</v>
      </c>
      <c r="K1257" s="118" t="s">
        <v>27</v>
      </c>
      <c r="L1257" s="119"/>
      <c r="M1257" s="119"/>
      <c r="N1257" s="120"/>
      <c r="O1257" s="119">
        <v>9.3632000000000007E-2</v>
      </c>
      <c r="P1257" s="118" t="s">
        <v>27</v>
      </c>
      <c r="Q1257" s="118" t="s">
        <v>27</v>
      </c>
      <c r="R1257" s="119"/>
      <c r="S1257" s="118" t="s">
        <v>27</v>
      </c>
      <c r="T1257" s="118" t="s">
        <v>27</v>
      </c>
      <c r="U1257" s="116"/>
      <c r="V1257" s="116"/>
      <c r="W1257" s="116"/>
      <c r="X1257" s="118">
        <v>99.352432000000007</v>
      </c>
      <c r="Y1257" s="23"/>
      <c r="Z1257" s="118" t="s">
        <v>85</v>
      </c>
      <c r="AA1257" s="116"/>
      <c r="AB1257" s="501"/>
      <c r="AC1257" s="18">
        <v>47.251745264136964</v>
      </c>
      <c r="AD1257" s="18">
        <v>52.678702171554605</v>
      </c>
      <c r="AE1257" s="18" t="s">
        <v>27</v>
      </c>
      <c r="AF1257" s="18" t="s">
        <v>27</v>
      </c>
      <c r="AG1257" s="18" t="s">
        <v>27</v>
      </c>
      <c r="AH1257" s="18" t="s">
        <v>27</v>
      </c>
      <c r="AI1257" s="18" t="s">
        <v>27</v>
      </c>
      <c r="AJ1257" s="18">
        <v>6.9552564308435066E-2</v>
      </c>
      <c r="AK1257" s="18" t="s">
        <v>27</v>
      </c>
      <c r="AL1257" s="18" t="s">
        <v>27</v>
      </c>
      <c r="AM1257" s="18" t="s">
        <v>27</v>
      </c>
      <c r="AN1257" s="18" t="s">
        <v>27</v>
      </c>
      <c r="AO1257" s="18" t="s">
        <v>27</v>
      </c>
      <c r="AP1257" s="18" t="s">
        <v>27</v>
      </c>
      <c r="AQ1257" s="18" t="s">
        <v>27</v>
      </c>
      <c r="AR1257" s="18">
        <v>100.00000000000001</v>
      </c>
      <c r="AS1257" s="18"/>
      <c r="AT1257" s="53" t="s">
        <v>134</v>
      </c>
      <c r="AU1257" s="53" t="str">
        <f t="shared" si="127"/>
        <v>po</v>
      </c>
      <c r="AV1257" s="44">
        <f t="shared" si="128"/>
        <v>0.89698005676479853</v>
      </c>
      <c r="AW1257" s="86">
        <f t="shared" si="129"/>
        <v>0.89830037335274204</v>
      </c>
      <c r="AX1257" s="18"/>
      <c r="AY1257" s="18"/>
    </row>
    <row r="1258" spans="1:51" s="36" customFormat="1" x14ac:dyDescent="0.2">
      <c r="A1258" s="120" t="s">
        <v>180</v>
      </c>
      <c r="B1258" s="43" t="s">
        <v>604</v>
      </c>
      <c r="C1258" s="120" t="s">
        <v>206</v>
      </c>
      <c r="D1258" s="121" t="s">
        <v>495</v>
      </c>
      <c r="E1258" s="121" t="s">
        <v>212</v>
      </c>
      <c r="F1258" s="121" t="s">
        <v>146</v>
      </c>
      <c r="G1258" s="120">
        <v>63</v>
      </c>
      <c r="H1258" s="366">
        <v>61.151800000000001</v>
      </c>
      <c r="I1258" s="366">
        <v>38.386400000000002</v>
      </c>
      <c r="J1258" s="118" t="s">
        <v>27</v>
      </c>
      <c r="K1258" s="118" t="s">
        <v>27</v>
      </c>
      <c r="L1258" s="119"/>
      <c r="M1258" s="119"/>
      <c r="N1258" s="120"/>
      <c r="O1258" s="119">
        <v>8.6092000000000002E-2</v>
      </c>
      <c r="P1258" s="118" t="s">
        <v>27</v>
      </c>
      <c r="Q1258" s="119">
        <v>4.1319000000000002E-2</v>
      </c>
      <c r="R1258" s="119"/>
      <c r="S1258" s="118" t="s">
        <v>27</v>
      </c>
      <c r="T1258" s="118" t="s">
        <v>27</v>
      </c>
      <c r="U1258" s="116"/>
      <c r="V1258" s="116"/>
      <c r="W1258" s="116"/>
      <c r="X1258" s="118">
        <v>99.665610999999998</v>
      </c>
      <c r="Y1258" s="23"/>
      <c r="Z1258" s="118" t="s">
        <v>85</v>
      </c>
      <c r="AA1258" s="116"/>
      <c r="AB1258" s="501"/>
      <c r="AC1258" s="18">
        <v>47.720758469136825</v>
      </c>
      <c r="AD1258" s="18">
        <v>52.180688000262002</v>
      </c>
      <c r="AE1258" s="18" t="s">
        <v>27</v>
      </c>
      <c r="AF1258" s="18" t="s">
        <v>27</v>
      </c>
      <c r="AG1258" s="18" t="s">
        <v>27</v>
      </c>
      <c r="AH1258" s="18" t="s">
        <v>27</v>
      </c>
      <c r="AI1258" s="18" t="s">
        <v>27</v>
      </c>
      <c r="AJ1258" s="18">
        <v>6.3922818664789299E-2</v>
      </c>
      <c r="AK1258" s="18" t="s">
        <v>27</v>
      </c>
      <c r="AL1258" s="18">
        <v>3.4630711936368151E-2</v>
      </c>
      <c r="AM1258" s="18" t="s">
        <v>27</v>
      </c>
      <c r="AN1258" s="18" t="s">
        <v>27</v>
      </c>
      <c r="AO1258" s="18" t="s">
        <v>27</v>
      </c>
      <c r="AP1258" s="18" t="s">
        <v>27</v>
      </c>
      <c r="AQ1258" s="18" t="s">
        <v>27</v>
      </c>
      <c r="AR1258" s="18">
        <v>99.999999999999986</v>
      </c>
      <c r="AS1258" s="18"/>
      <c r="AT1258" s="53" t="s">
        <v>134</v>
      </c>
      <c r="AU1258" s="53" t="str">
        <f t="shared" si="127"/>
        <v>po</v>
      </c>
      <c r="AV1258" s="44">
        <f t="shared" si="128"/>
        <v>0.91452911599972042</v>
      </c>
      <c r="AW1258" s="86">
        <f t="shared" si="129"/>
        <v>0.91641781341591133</v>
      </c>
      <c r="AX1258" s="18"/>
      <c r="AY1258" s="18"/>
    </row>
    <row r="1259" spans="1:51" s="36" customFormat="1" x14ac:dyDescent="0.2">
      <c r="A1259" s="120" t="s">
        <v>180</v>
      </c>
      <c r="B1259" s="43" t="s">
        <v>604</v>
      </c>
      <c r="C1259" s="120" t="s">
        <v>206</v>
      </c>
      <c r="D1259" s="121" t="s">
        <v>495</v>
      </c>
      <c r="E1259" s="120"/>
      <c r="F1259" s="121" t="s">
        <v>160</v>
      </c>
      <c r="G1259" s="120">
        <v>46</v>
      </c>
      <c r="H1259" s="366">
        <v>60.418100000000003</v>
      </c>
      <c r="I1259" s="366">
        <v>38.871600000000001</v>
      </c>
      <c r="J1259" s="118" t="s">
        <v>27</v>
      </c>
      <c r="K1259" s="118" t="s">
        <v>27</v>
      </c>
      <c r="L1259" s="119"/>
      <c r="M1259" s="119"/>
      <c r="N1259" s="120"/>
      <c r="O1259" s="119">
        <v>8.1993999999999997E-2</v>
      </c>
      <c r="P1259" s="118" t="s">
        <v>27</v>
      </c>
      <c r="Q1259" s="118" t="s">
        <v>27</v>
      </c>
      <c r="R1259" s="119"/>
      <c r="S1259" s="118" t="s">
        <v>27</v>
      </c>
      <c r="T1259" s="118" t="s">
        <v>27</v>
      </c>
      <c r="U1259" s="116"/>
      <c r="V1259" s="116"/>
      <c r="W1259" s="116"/>
      <c r="X1259" s="118">
        <v>99.371694000000005</v>
      </c>
      <c r="Y1259" s="23"/>
      <c r="Z1259" s="118" t="s">
        <v>85</v>
      </c>
      <c r="AA1259" s="116"/>
      <c r="AB1259" s="501"/>
      <c r="AC1259" s="18">
        <v>47.124957204866135</v>
      </c>
      <c r="AD1259" s="18">
        <v>52.814192735820718</v>
      </c>
      <c r="AE1259" s="18" t="s">
        <v>27</v>
      </c>
      <c r="AF1259" s="18" t="s">
        <v>27</v>
      </c>
      <c r="AG1259" s="18" t="s">
        <v>27</v>
      </c>
      <c r="AH1259" s="18" t="s">
        <v>27</v>
      </c>
      <c r="AI1259" s="18" t="s">
        <v>27</v>
      </c>
      <c r="AJ1259" s="18">
        <v>6.0850059313135335E-2</v>
      </c>
      <c r="AK1259" s="18" t="s">
        <v>27</v>
      </c>
      <c r="AL1259" s="18" t="s">
        <v>27</v>
      </c>
      <c r="AM1259" s="18" t="s">
        <v>27</v>
      </c>
      <c r="AN1259" s="18" t="s">
        <v>27</v>
      </c>
      <c r="AO1259" s="18" t="s">
        <v>27</v>
      </c>
      <c r="AP1259" s="18" t="s">
        <v>27</v>
      </c>
      <c r="AQ1259" s="18" t="s">
        <v>27</v>
      </c>
      <c r="AR1259" s="18">
        <v>100</v>
      </c>
      <c r="AS1259" s="18"/>
      <c r="AT1259" s="53" t="s">
        <v>134</v>
      </c>
      <c r="AU1259" s="53" t="str">
        <f t="shared" si="127"/>
        <v>po</v>
      </c>
      <c r="AV1259" s="44">
        <f t="shared" si="128"/>
        <v>0.89227828285831368</v>
      </c>
      <c r="AW1259" s="86">
        <f t="shared" si="129"/>
        <v>0.89343043640191711</v>
      </c>
      <c r="AX1259" s="18"/>
      <c r="AY1259" s="18"/>
    </row>
    <row r="1260" spans="1:51" s="36" customFormat="1" x14ac:dyDescent="0.2">
      <c r="A1260" s="120" t="s">
        <v>180</v>
      </c>
      <c r="B1260" s="43" t="s">
        <v>604</v>
      </c>
      <c r="C1260" s="120" t="s">
        <v>206</v>
      </c>
      <c r="D1260" s="121" t="s">
        <v>495</v>
      </c>
      <c r="E1260" s="120"/>
      <c r="F1260" s="121" t="s">
        <v>159</v>
      </c>
      <c r="G1260" s="120">
        <v>37</v>
      </c>
      <c r="H1260" s="366">
        <v>60.5657</v>
      </c>
      <c r="I1260" s="366">
        <v>37.881500000000003</v>
      </c>
      <c r="J1260" s="118" t="s">
        <v>27</v>
      </c>
      <c r="K1260" s="118" t="s">
        <v>27</v>
      </c>
      <c r="L1260" s="119"/>
      <c r="M1260" s="119"/>
      <c r="N1260" s="120"/>
      <c r="O1260" s="119">
        <v>8.1792000000000004E-2</v>
      </c>
      <c r="P1260" s="118" t="s">
        <v>27</v>
      </c>
      <c r="Q1260" s="119">
        <v>0.115313</v>
      </c>
      <c r="R1260" s="119"/>
      <c r="S1260" s="118" t="s">
        <v>27</v>
      </c>
      <c r="T1260" s="118" t="s">
        <v>27</v>
      </c>
      <c r="U1260" s="116"/>
      <c r="V1260" s="116"/>
      <c r="W1260" s="116"/>
      <c r="X1260" s="118">
        <v>98.644305000000003</v>
      </c>
      <c r="Y1260" s="23"/>
      <c r="Z1260" s="118" t="s">
        <v>85</v>
      </c>
      <c r="AA1260" s="116"/>
      <c r="AB1260" s="501"/>
      <c r="AC1260" s="18">
        <v>47.781763857448297</v>
      </c>
      <c r="AD1260" s="18">
        <v>52.059132621378247</v>
      </c>
      <c r="AE1260" s="18" t="s">
        <v>27</v>
      </c>
      <c r="AF1260" s="18" t="s">
        <v>27</v>
      </c>
      <c r="AG1260" s="18" t="s">
        <v>27</v>
      </c>
      <c r="AH1260" s="18" t="s">
        <v>27</v>
      </c>
      <c r="AI1260" s="18" t="s">
        <v>27</v>
      </c>
      <c r="AJ1260" s="18">
        <v>6.1396171643396627E-2</v>
      </c>
      <c r="AK1260" s="18" t="s">
        <v>27</v>
      </c>
      <c r="AL1260" s="18">
        <v>9.7707349530060134E-2</v>
      </c>
      <c r="AM1260" s="18" t="s">
        <v>27</v>
      </c>
      <c r="AN1260" s="18" t="s">
        <v>27</v>
      </c>
      <c r="AO1260" s="18" t="s">
        <v>27</v>
      </c>
      <c r="AP1260" s="18" t="s">
        <v>27</v>
      </c>
      <c r="AQ1260" s="18" t="s">
        <v>27</v>
      </c>
      <c r="AR1260" s="18">
        <v>100</v>
      </c>
      <c r="AS1260" s="18"/>
      <c r="AT1260" s="53" t="s">
        <v>134</v>
      </c>
      <c r="AU1260" s="53" t="str">
        <f t="shared" si="127"/>
        <v>po</v>
      </c>
      <c r="AV1260" s="44">
        <f t="shared" si="128"/>
        <v>0.91783634208739329</v>
      </c>
      <c r="AW1260" s="86">
        <f t="shared" si="129"/>
        <v>0.92089254977203916</v>
      </c>
      <c r="AX1260" s="18"/>
      <c r="AY1260" s="18"/>
    </row>
    <row r="1261" spans="1:51" s="36" customFormat="1" x14ac:dyDescent="0.2">
      <c r="A1261" s="120" t="s">
        <v>180</v>
      </c>
      <c r="B1261" s="43" t="s">
        <v>604</v>
      </c>
      <c r="C1261" s="120" t="s">
        <v>206</v>
      </c>
      <c r="D1261" s="121" t="s">
        <v>495</v>
      </c>
      <c r="E1261" s="120"/>
      <c r="F1261" s="121" t="s">
        <v>154</v>
      </c>
      <c r="G1261" s="120">
        <v>14</v>
      </c>
      <c r="H1261" s="366">
        <v>60.609000000000002</v>
      </c>
      <c r="I1261" s="366">
        <v>38.107100000000003</v>
      </c>
      <c r="J1261" s="118" t="s">
        <v>27</v>
      </c>
      <c r="K1261" s="118" t="s">
        <v>27</v>
      </c>
      <c r="L1261" s="119"/>
      <c r="M1261" s="119"/>
      <c r="N1261" s="120"/>
      <c r="O1261" s="119">
        <v>7.6351000000000002E-2</v>
      </c>
      <c r="P1261" s="118" t="s">
        <v>27</v>
      </c>
      <c r="Q1261" s="118" t="s">
        <v>27</v>
      </c>
      <c r="R1261" s="119"/>
      <c r="S1261" s="118" t="s">
        <v>27</v>
      </c>
      <c r="T1261" s="118" t="s">
        <v>27</v>
      </c>
      <c r="U1261" s="116"/>
      <c r="V1261" s="116"/>
      <c r="W1261" s="116"/>
      <c r="X1261" s="118">
        <v>98.792451000000014</v>
      </c>
      <c r="Y1261" s="23"/>
      <c r="Z1261" s="118" t="s">
        <v>85</v>
      </c>
      <c r="AA1261" s="116"/>
      <c r="AB1261" s="501"/>
      <c r="AC1261" s="18">
        <v>47.700297561464296</v>
      </c>
      <c r="AD1261" s="18">
        <v>52.242529077147481</v>
      </c>
      <c r="AE1261" s="18" t="s">
        <v>27</v>
      </c>
      <c r="AF1261" s="18" t="s">
        <v>27</v>
      </c>
      <c r="AG1261" s="18" t="s">
        <v>27</v>
      </c>
      <c r="AH1261" s="18" t="s">
        <v>27</v>
      </c>
      <c r="AI1261" s="18" t="s">
        <v>27</v>
      </c>
      <c r="AJ1261" s="18">
        <v>5.7173361388217325E-2</v>
      </c>
      <c r="AK1261" s="18" t="s">
        <v>27</v>
      </c>
      <c r="AL1261" s="18" t="s">
        <v>27</v>
      </c>
      <c r="AM1261" s="18" t="s">
        <v>27</v>
      </c>
      <c r="AN1261" s="18" t="s">
        <v>27</v>
      </c>
      <c r="AO1261" s="18" t="s">
        <v>27</v>
      </c>
      <c r="AP1261" s="18" t="s">
        <v>27</v>
      </c>
      <c r="AQ1261" s="18" t="s">
        <v>27</v>
      </c>
      <c r="AR1261" s="18">
        <v>100</v>
      </c>
      <c r="AS1261" s="18"/>
      <c r="AT1261" s="53" t="s">
        <v>134</v>
      </c>
      <c r="AU1261" s="53" t="str">
        <f t="shared" si="127"/>
        <v>po</v>
      </c>
      <c r="AV1261" s="44">
        <f t="shared" si="128"/>
        <v>0.91305490764094532</v>
      </c>
      <c r="AW1261" s="86">
        <f t="shared" si="129"/>
        <v>0.91414929113267462</v>
      </c>
      <c r="AX1261" s="18"/>
      <c r="AY1261" s="18"/>
    </row>
    <row r="1262" spans="1:51" s="36" customFormat="1" x14ac:dyDescent="0.2">
      <c r="A1262" s="120" t="s">
        <v>180</v>
      </c>
      <c r="B1262" s="43" t="s">
        <v>604</v>
      </c>
      <c r="C1262" s="120" t="s">
        <v>206</v>
      </c>
      <c r="D1262" s="121" t="s">
        <v>495</v>
      </c>
      <c r="E1262" s="120"/>
      <c r="F1262" s="121" t="s">
        <v>149</v>
      </c>
      <c r="G1262" s="120">
        <v>58</v>
      </c>
      <c r="H1262" s="366">
        <v>62.524299999999997</v>
      </c>
      <c r="I1262" s="366">
        <v>37.387099999999997</v>
      </c>
      <c r="J1262" s="118" t="s">
        <v>27</v>
      </c>
      <c r="K1262" s="118" t="s">
        <v>27</v>
      </c>
      <c r="L1262" s="119"/>
      <c r="M1262" s="119"/>
      <c r="N1262" s="120"/>
      <c r="O1262" s="119">
        <v>7.2619000000000003E-2</v>
      </c>
      <c r="P1262" s="118" t="s">
        <v>27</v>
      </c>
      <c r="Q1262" s="118" t="s">
        <v>27</v>
      </c>
      <c r="R1262" s="119"/>
      <c r="S1262" s="118" t="s">
        <v>27</v>
      </c>
      <c r="T1262" s="118" t="s">
        <v>27</v>
      </c>
      <c r="U1262" s="116"/>
      <c r="V1262" s="116"/>
      <c r="W1262" s="116"/>
      <c r="X1262" s="118">
        <v>99.984018999999989</v>
      </c>
      <c r="Y1262" s="23"/>
      <c r="Z1262" s="118" t="s">
        <v>85</v>
      </c>
      <c r="AA1262" s="116"/>
      <c r="AB1262" s="501"/>
      <c r="AC1262" s="18">
        <v>48.954331028410678</v>
      </c>
      <c r="AD1262" s="18">
        <v>50.991570178880849</v>
      </c>
      <c r="AE1262" s="18" t="s">
        <v>27</v>
      </c>
      <c r="AF1262" s="18" t="s">
        <v>27</v>
      </c>
      <c r="AG1262" s="18" t="s">
        <v>27</v>
      </c>
      <c r="AH1262" s="18" t="s">
        <v>27</v>
      </c>
      <c r="AI1262" s="18" t="s">
        <v>27</v>
      </c>
      <c r="AJ1262" s="18">
        <v>5.4098792708470851E-2</v>
      </c>
      <c r="AK1262" s="18" t="s">
        <v>27</v>
      </c>
      <c r="AL1262" s="18" t="s">
        <v>27</v>
      </c>
      <c r="AM1262" s="18" t="s">
        <v>27</v>
      </c>
      <c r="AN1262" s="18" t="s">
        <v>27</v>
      </c>
      <c r="AO1262" s="18" t="s">
        <v>27</v>
      </c>
      <c r="AP1262" s="18" t="s">
        <v>27</v>
      </c>
      <c r="AQ1262" s="18" t="s">
        <v>27</v>
      </c>
      <c r="AR1262" s="18">
        <v>100</v>
      </c>
      <c r="AS1262" s="18"/>
      <c r="AT1262" s="53" t="s">
        <v>134</v>
      </c>
      <c r="AU1262" s="53" t="str">
        <f t="shared" si="127"/>
        <v>po</v>
      </c>
      <c r="AV1262" s="44">
        <f t="shared" si="128"/>
        <v>0.96004753053645064</v>
      </c>
      <c r="AW1262" s="86">
        <f t="shared" si="129"/>
        <v>0.96110846654055271</v>
      </c>
      <c r="AX1262" s="18"/>
      <c r="AY1262" s="18"/>
    </row>
    <row r="1263" spans="1:51" s="36" customFormat="1" x14ac:dyDescent="0.2">
      <c r="A1263" s="120" t="s">
        <v>180</v>
      </c>
      <c r="B1263" s="43" t="s">
        <v>604</v>
      </c>
      <c r="C1263" s="120" t="s">
        <v>206</v>
      </c>
      <c r="D1263" s="121" t="s">
        <v>495</v>
      </c>
      <c r="E1263" s="120"/>
      <c r="F1263" s="121" t="s">
        <v>159</v>
      </c>
      <c r="G1263" s="120">
        <v>35</v>
      </c>
      <c r="H1263" s="366">
        <v>60.551900000000003</v>
      </c>
      <c r="I1263" s="366">
        <v>37.868000000000002</v>
      </c>
      <c r="J1263" s="118" t="s">
        <v>27</v>
      </c>
      <c r="K1263" s="118" t="s">
        <v>27</v>
      </c>
      <c r="L1263" s="119"/>
      <c r="M1263" s="119"/>
      <c r="N1263" s="120"/>
      <c r="O1263" s="119">
        <v>7.0976999999999998E-2</v>
      </c>
      <c r="P1263" s="118" t="s">
        <v>27</v>
      </c>
      <c r="Q1263" s="118" t="s">
        <v>27</v>
      </c>
      <c r="R1263" s="119"/>
      <c r="S1263" s="118" t="s">
        <v>27</v>
      </c>
      <c r="T1263" s="118" t="s">
        <v>27</v>
      </c>
      <c r="U1263" s="116"/>
      <c r="V1263" s="116"/>
      <c r="W1263" s="116"/>
      <c r="X1263" s="118">
        <v>98.490877000000012</v>
      </c>
      <c r="Y1263" s="23"/>
      <c r="Z1263" s="118" t="s">
        <v>85</v>
      </c>
      <c r="AA1263" s="116"/>
      <c r="AB1263" s="501"/>
      <c r="AC1263" s="18">
        <v>47.835581595778152</v>
      </c>
      <c r="AD1263" s="18">
        <v>52.111068216768629</v>
      </c>
      <c r="AE1263" s="18" t="s">
        <v>27</v>
      </c>
      <c r="AF1263" s="18" t="s">
        <v>27</v>
      </c>
      <c r="AG1263" s="18" t="s">
        <v>27</v>
      </c>
      <c r="AH1263" s="18" t="s">
        <v>27</v>
      </c>
      <c r="AI1263" s="18" t="s">
        <v>27</v>
      </c>
      <c r="AJ1263" s="18">
        <v>5.3350187453207049E-2</v>
      </c>
      <c r="AK1263" s="18" t="s">
        <v>27</v>
      </c>
      <c r="AL1263" s="18" t="s">
        <v>27</v>
      </c>
      <c r="AM1263" s="18" t="s">
        <v>27</v>
      </c>
      <c r="AN1263" s="18" t="s">
        <v>27</v>
      </c>
      <c r="AO1263" s="18" t="s">
        <v>27</v>
      </c>
      <c r="AP1263" s="18" t="s">
        <v>27</v>
      </c>
      <c r="AQ1263" s="18" t="s">
        <v>27</v>
      </c>
      <c r="AR1263" s="18">
        <v>99.999999999999986</v>
      </c>
      <c r="AS1263" s="18"/>
      <c r="AT1263" s="53" t="s">
        <v>134</v>
      </c>
      <c r="AU1263" s="53" t="str">
        <f t="shared" si="127"/>
        <v>po</v>
      </c>
      <c r="AV1263" s="44">
        <f t="shared" si="128"/>
        <v>0.91795434698813783</v>
      </c>
      <c r="AW1263" s="86">
        <f t="shared" si="129"/>
        <v>0.91897812541523283</v>
      </c>
      <c r="AX1263" s="18"/>
      <c r="AY1263" s="18"/>
    </row>
    <row r="1264" spans="1:51" s="36" customFormat="1" x14ac:dyDescent="0.2">
      <c r="A1264" s="120" t="s">
        <v>180</v>
      </c>
      <c r="B1264" s="43" t="s">
        <v>604</v>
      </c>
      <c r="C1264" s="120" t="s">
        <v>206</v>
      </c>
      <c r="D1264" s="121" t="s">
        <v>495</v>
      </c>
      <c r="E1264" s="120"/>
      <c r="F1264" s="121" t="s">
        <v>159</v>
      </c>
      <c r="G1264" s="120">
        <v>38</v>
      </c>
      <c r="H1264" s="366">
        <v>61.216999999999999</v>
      </c>
      <c r="I1264" s="366">
        <v>37.804699999999997</v>
      </c>
      <c r="J1264" s="118" t="s">
        <v>27</v>
      </c>
      <c r="K1264" s="118" t="s">
        <v>27</v>
      </c>
      <c r="L1264" s="119"/>
      <c r="M1264" s="119"/>
      <c r="N1264" s="120"/>
      <c r="O1264" s="119">
        <v>7.0624000000000006E-2</v>
      </c>
      <c r="P1264" s="118" t="s">
        <v>27</v>
      </c>
      <c r="Q1264" s="119">
        <v>4.0500000000000001E-2</v>
      </c>
      <c r="R1264" s="119"/>
      <c r="S1264" s="118" t="s">
        <v>27</v>
      </c>
      <c r="T1264" s="118" t="s">
        <v>27</v>
      </c>
      <c r="U1264" s="116"/>
      <c r="V1264" s="116"/>
      <c r="W1264" s="116"/>
      <c r="X1264" s="118">
        <v>99.132823999999985</v>
      </c>
      <c r="Y1264" s="23"/>
      <c r="Z1264" s="118" t="s">
        <v>85</v>
      </c>
      <c r="AA1264" s="116"/>
      <c r="AB1264" s="501"/>
      <c r="AC1264" s="18">
        <v>48.133616305664269</v>
      </c>
      <c r="AD1264" s="18">
        <v>51.779346954124492</v>
      </c>
      <c r="AE1264" s="18" t="s">
        <v>27</v>
      </c>
      <c r="AF1264" s="18" t="s">
        <v>27</v>
      </c>
      <c r="AG1264" s="18" t="s">
        <v>27</v>
      </c>
      <c r="AH1264" s="18" t="s">
        <v>27</v>
      </c>
      <c r="AI1264" s="18" t="s">
        <v>27</v>
      </c>
      <c r="AJ1264" s="18">
        <v>5.2835252538919464E-2</v>
      </c>
      <c r="AK1264" s="18" t="s">
        <v>27</v>
      </c>
      <c r="AL1264" s="18">
        <v>3.420148767232959E-2</v>
      </c>
      <c r="AM1264" s="18" t="s">
        <v>27</v>
      </c>
      <c r="AN1264" s="18" t="s">
        <v>27</v>
      </c>
      <c r="AO1264" s="18" t="s">
        <v>27</v>
      </c>
      <c r="AP1264" s="18" t="s">
        <v>27</v>
      </c>
      <c r="AQ1264" s="18" t="s">
        <v>27</v>
      </c>
      <c r="AR1264" s="18">
        <v>100.00000000000001</v>
      </c>
      <c r="AS1264" s="18"/>
      <c r="AT1264" s="53" t="s">
        <v>134</v>
      </c>
      <c r="AU1264" s="53" t="str">
        <f t="shared" si="127"/>
        <v>po</v>
      </c>
      <c r="AV1264" s="44">
        <f t="shared" si="128"/>
        <v>0.92959102686848738</v>
      </c>
      <c r="AW1264" s="86">
        <f t="shared" si="129"/>
        <v>0.93127194301229965</v>
      </c>
      <c r="AX1264" s="18"/>
      <c r="AY1264" s="18"/>
    </row>
    <row r="1265" spans="1:51" s="36" customFormat="1" x14ac:dyDescent="0.2">
      <c r="A1265" s="120" t="s">
        <v>180</v>
      </c>
      <c r="B1265" s="43" t="s">
        <v>604</v>
      </c>
      <c r="C1265" s="120" t="s">
        <v>206</v>
      </c>
      <c r="D1265" s="121" t="s">
        <v>495</v>
      </c>
      <c r="E1265" s="120"/>
      <c r="F1265" s="121" t="s">
        <v>159</v>
      </c>
      <c r="G1265" s="120">
        <v>36</v>
      </c>
      <c r="H1265" s="366">
        <v>60.946399999999997</v>
      </c>
      <c r="I1265" s="366">
        <v>38.019100000000002</v>
      </c>
      <c r="J1265" s="118" t="s">
        <v>27</v>
      </c>
      <c r="K1265" s="118" t="s">
        <v>27</v>
      </c>
      <c r="L1265" s="119"/>
      <c r="M1265" s="119"/>
      <c r="N1265" s="120"/>
      <c r="O1265" s="119">
        <v>6.9846000000000005E-2</v>
      </c>
      <c r="P1265" s="118" t="s">
        <v>27</v>
      </c>
      <c r="Q1265" s="118" t="s">
        <v>27</v>
      </c>
      <c r="R1265" s="119"/>
      <c r="S1265" s="118" t="s">
        <v>27</v>
      </c>
      <c r="T1265" s="118" t="s">
        <v>27</v>
      </c>
      <c r="U1265" s="116"/>
      <c r="V1265" s="116"/>
      <c r="W1265" s="116"/>
      <c r="X1265" s="118">
        <v>99.03534599999999</v>
      </c>
      <c r="Y1265" s="23"/>
      <c r="Z1265" s="118" t="s">
        <v>85</v>
      </c>
      <c r="AA1265" s="116"/>
      <c r="AB1265" s="501"/>
      <c r="AC1265" s="18">
        <v>47.898766436313892</v>
      </c>
      <c r="AD1265" s="18">
        <v>52.049004428113854</v>
      </c>
      <c r="AE1265" s="18" t="s">
        <v>27</v>
      </c>
      <c r="AF1265" s="18" t="s">
        <v>27</v>
      </c>
      <c r="AG1265" s="18" t="s">
        <v>27</v>
      </c>
      <c r="AH1265" s="18" t="s">
        <v>27</v>
      </c>
      <c r="AI1265" s="18" t="s">
        <v>27</v>
      </c>
      <c r="AJ1265" s="18">
        <v>5.2229135572251409E-2</v>
      </c>
      <c r="AK1265" s="18" t="s">
        <v>27</v>
      </c>
      <c r="AL1265" s="18" t="s">
        <v>27</v>
      </c>
      <c r="AM1265" s="18" t="s">
        <v>27</v>
      </c>
      <c r="AN1265" s="18" t="s">
        <v>27</v>
      </c>
      <c r="AO1265" s="18" t="s">
        <v>27</v>
      </c>
      <c r="AP1265" s="18" t="s">
        <v>27</v>
      </c>
      <c r="AQ1265" s="18" t="s">
        <v>27</v>
      </c>
      <c r="AR1265" s="18">
        <v>100</v>
      </c>
      <c r="AS1265" s="18"/>
      <c r="AT1265" s="53" t="s">
        <v>134</v>
      </c>
      <c r="AU1265" s="53" t="str">
        <f t="shared" si="127"/>
        <v>po</v>
      </c>
      <c r="AV1265" s="44">
        <f t="shared" si="128"/>
        <v>0.92026287462362599</v>
      </c>
      <c r="AW1265" s="86">
        <f t="shared" si="129"/>
        <v>0.9212663354226579</v>
      </c>
      <c r="AX1265" s="18"/>
      <c r="AY1265" s="18"/>
    </row>
    <row r="1266" spans="1:51" s="36" customFormat="1" x14ac:dyDescent="0.2">
      <c r="A1266" s="120" t="s">
        <v>180</v>
      </c>
      <c r="B1266" s="43" t="s">
        <v>604</v>
      </c>
      <c r="C1266" s="120" t="s">
        <v>206</v>
      </c>
      <c r="D1266" s="121" t="s">
        <v>495</v>
      </c>
      <c r="E1266" s="121" t="s">
        <v>212</v>
      </c>
      <c r="F1266" s="121" t="s">
        <v>146</v>
      </c>
      <c r="G1266" s="120">
        <v>70</v>
      </c>
      <c r="H1266" s="366">
        <v>61.066499999999998</v>
      </c>
      <c r="I1266" s="366">
        <v>37.908499999999997</v>
      </c>
      <c r="J1266" s="118" t="s">
        <v>27</v>
      </c>
      <c r="K1266" s="118" t="s">
        <v>27</v>
      </c>
      <c r="L1266" s="119"/>
      <c r="M1266" s="119"/>
      <c r="N1266" s="120"/>
      <c r="O1266" s="119">
        <v>6.4859E-2</v>
      </c>
      <c r="P1266" s="118" t="s">
        <v>27</v>
      </c>
      <c r="Q1266" s="118" t="s">
        <v>27</v>
      </c>
      <c r="R1266" s="119"/>
      <c r="S1266" s="118" t="s">
        <v>27</v>
      </c>
      <c r="T1266" s="118" t="s">
        <v>27</v>
      </c>
      <c r="U1266" s="116"/>
      <c r="V1266" s="116"/>
      <c r="W1266" s="116"/>
      <c r="X1266" s="118">
        <v>99.039858999999993</v>
      </c>
      <c r="Y1266" s="23"/>
      <c r="Z1266" s="118" t="s">
        <v>85</v>
      </c>
      <c r="AA1266" s="116"/>
      <c r="AB1266" s="501"/>
      <c r="AC1266" s="18">
        <v>48.022330708544047</v>
      </c>
      <c r="AD1266" s="18">
        <v>51.92913982903795</v>
      </c>
      <c r="AE1266" s="18" t="s">
        <v>27</v>
      </c>
      <c r="AF1266" s="18" t="s">
        <v>27</v>
      </c>
      <c r="AG1266" s="18" t="s">
        <v>27</v>
      </c>
      <c r="AH1266" s="18" t="s">
        <v>27</v>
      </c>
      <c r="AI1266" s="18" t="s">
        <v>27</v>
      </c>
      <c r="AJ1266" s="18">
        <v>4.8529462417991873E-2</v>
      </c>
      <c r="AK1266" s="18" t="s">
        <v>27</v>
      </c>
      <c r="AL1266" s="18" t="s">
        <v>27</v>
      </c>
      <c r="AM1266" s="18" t="s">
        <v>27</v>
      </c>
      <c r="AN1266" s="18" t="s">
        <v>27</v>
      </c>
      <c r="AO1266" s="18" t="s">
        <v>27</v>
      </c>
      <c r="AP1266" s="18" t="s">
        <v>27</v>
      </c>
      <c r="AQ1266" s="18" t="s">
        <v>27</v>
      </c>
      <c r="AR1266" s="18">
        <v>99.999999999999986</v>
      </c>
      <c r="AS1266" s="18"/>
      <c r="AT1266" s="53" t="s">
        <v>134</v>
      </c>
      <c r="AU1266" s="53" t="str">
        <f t="shared" si="127"/>
        <v>po</v>
      </c>
      <c r="AV1266" s="44">
        <f t="shared" si="128"/>
        <v>0.92476653506382023</v>
      </c>
      <c r="AW1266" s="86">
        <f t="shared" si="129"/>
        <v>0.9257010674396261</v>
      </c>
      <c r="AX1266" s="18"/>
      <c r="AY1266" s="18"/>
    </row>
    <row r="1267" spans="1:51" s="36" customFormat="1" x14ac:dyDescent="0.2">
      <c r="A1267" s="120" t="s">
        <v>180</v>
      </c>
      <c r="B1267" s="43" t="s">
        <v>604</v>
      </c>
      <c r="C1267" s="120" t="s">
        <v>206</v>
      </c>
      <c r="D1267" s="121" t="s">
        <v>495</v>
      </c>
      <c r="E1267" s="121" t="s">
        <v>212</v>
      </c>
      <c r="F1267" s="121" t="s">
        <v>146</v>
      </c>
      <c r="G1267" s="120">
        <v>65</v>
      </c>
      <c r="H1267" s="366">
        <v>60.932499999999997</v>
      </c>
      <c r="I1267" s="366">
        <v>38.955800000000004</v>
      </c>
      <c r="J1267" s="118" t="s">
        <v>27</v>
      </c>
      <c r="K1267" s="118" t="s">
        <v>27</v>
      </c>
      <c r="L1267" s="119"/>
      <c r="M1267" s="119"/>
      <c r="N1267" s="120"/>
      <c r="O1267" s="119">
        <v>6.2455999999999998E-2</v>
      </c>
      <c r="P1267" s="118" t="s">
        <v>27</v>
      </c>
      <c r="Q1267" s="118" t="s">
        <v>27</v>
      </c>
      <c r="R1267" s="119"/>
      <c r="S1267" s="118" t="s">
        <v>27</v>
      </c>
      <c r="T1267" s="118" t="s">
        <v>27</v>
      </c>
      <c r="U1267" s="116"/>
      <c r="V1267" s="116"/>
      <c r="W1267" s="116"/>
      <c r="X1267" s="118">
        <v>99.950755999999998</v>
      </c>
      <c r="Y1267" s="23"/>
      <c r="Z1267" s="118" t="s">
        <v>85</v>
      </c>
      <c r="AA1267" s="116"/>
      <c r="AB1267" s="501"/>
      <c r="AC1267" s="18">
        <v>47.289201995029714</v>
      </c>
      <c r="AD1267" s="18">
        <v>52.664678760746</v>
      </c>
      <c r="AE1267" s="18" t="s">
        <v>27</v>
      </c>
      <c r="AF1267" s="18" t="s">
        <v>27</v>
      </c>
      <c r="AG1267" s="18" t="s">
        <v>27</v>
      </c>
      <c r="AH1267" s="18" t="s">
        <v>27</v>
      </c>
      <c r="AI1267" s="18" t="s">
        <v>27</v>
      </c>
      <c r="AJ1267" s="18">
        <v>4.6119244224299201E-2</v>
      </c>
      <c r="AK1267" s="18" t="s">
        <v>27</v>
      </c>
      <c r="AL1267" s="18" t="s">
        <v>27</v>
      </c>
      <c r="AM1267" s="18" t="s">
        <v>27</v>
      </c>
      <c r="AN1267" s="18" t="s">
        <v>27</v>
      </c>
      <c r="AO1267" s="18" t="s">
        <v>27</v>
      </c>
      <c r="AP1267" s="18" t="s">
        <v>27</v>
      </c>
      <c r="AQ1267" s="18" t="s">
        <v>27</v>
      </c>
      <c r="AR1267" s="18">
        <v>100.00000000000001</v>
      </c>
      <c r="AS1267" s="18"/>
      <c r="AT1267" s="53" t="s">
        <v>134</v>
      </c>
      <c r="AU1267" s="53" t="str">
        <f t="shared" si="127"/>
        <v>po</v>
      </c>
      <c r="AV1267" s="44">
        <f t="shared" si="128"/>
        <v>0.89793013282893241</v>
      </c>
      <c r="AW1267" s="86">
        <f t="shared" si="129"/>
        <v>0.89880584773519479</v>
      </c>
      <c r="AX1267" s="18"/>
      <c r="AY1267" s="18"/>
    </row>
    <row r="1268" spans="1:51" s="36" customFormat="1" x14ac:dyDescent="0.2">
      <c r="A1268" s="120" t="s">
        <v>180</v>
      </c>
      <c r="B1268" s="43" t="s">
        <v>604</v>
      </c>
      <c r="C1268" s="120" t="s">
        <v>206</v>
      </c>
      <c r="D1268" s="121" t="s">
        <v>495</v>
      </c>
      <c r="E1268" s="120"/>
      <c r="F1268" s="121" t="s">
        <v>160</v>
      </c>
      <c r="G1268" s="120">
        <v>49</v>
      </c>
      <c r="H1268" s="366">
        <v>60.826300000000003</v>
      </c>
      <c r="I1268" s="366">
        <v>38.9529</v>
      </c>
      <c r="J1268" s="118" t="s">
        <v>27</v>
      </c>
      <c r="K1268" s="118" t="s">
        <v>27</v>
      </c>
      <c r="L1268" s="119"/>
      <c r="M1268" s="119"/>
      <c r="N1268" s="120"/>
      <c r="O1268" s="119">
        <v>6.2136999999999998E-2</v>
      </c>
      <c r="P1268" s="118" t="s">
        <v>27</v>
      </c>
      <c r="Q1268" s="118" t="s">
        <v>27</v>
      </c>
      <c r="R1268" s="119"/>
      <c r="S1268" s="118" t="s">
        <v>27</v>
      </c>
      <c r="T1268" s="118" t="s">
        <v>27</v>
      </c>
      <c r="U1268" s="116"/>
      <c r="V1268" s="116"/>
      <c r="W1268" s="116"/>
      <c r="X1268" s="118">
        <v>99.84133700000001</v>
      </c>
      <c r="Y1268" s="23"/>
      <c r="Z1268" s="118" t="s">
        <v>85</v>
      </c>
      <c r="AA1268" s="116"/>
      <c r="AB1268" s="501"/>
      <c r="AC1268" s="18">
        <v>47.247686706288967</v>
      </c>
      <c r="AD1268" s="18">
        <v>52.706389848791332</v>
      </c>
      <c r="AE1268" s="18" t="s">
        <v>27</v>
      </c>
      <c r="AF1268" s="18" t="s">
        <v>27</v>
      </c>
      <c r="AG1268" s="18" t="s">
        <v>27</v>
      </c>
      <c r="AH1268" s="18" t="s">
        <v>27</v>
      </c>
      <c r="AI1268" s="18" t="s">
        <v>27</v>
      </c>
      <c r="AJ1268" s="18">
        <v>4.5923444919707353E-2</v>
      </c>
      <c r="AK1268" s="18" t="s">
        <v>27</v>
      </c>
      <c r="AL1268" s="18" t="s">
        <v>27</v>
      </c>
      <c r="AM1268" s="18" t="s">
        <v>27</v>
      </c>
      <c r="AN1268" s="18" t="s">
        <v>27</v>
      </c>
      <c r="AO1268" s="18" t="s">
        <v>27</v>
      </c>
      <c r="AP1268" s="18" t="s">
        <v>27</v>
      </c>
      <c r="AQ1268" s="18" t="s">
        <v>27</v>
      </c>
      <c r="AR1268" s="18">
        <v>100</v>
      </c>
      <c r="AS1268" s="18"/>
      <c r="AT1268" s="53" t="s">
        <v>134</v>
      </c>
      <c r="AU1268" s="53" t="str">
        <f t="shared" si="127"/>
        <v>po</v>
      </c>
      <c r="AV1268" s="44">
        <f t="shared" si="128"/>
        <v>0.89643185279502602</v>
      </c>
      <c r="AW1268" s="86">
        <f t="shared" si="129"/>
        <v>0.89730315976656139</v>
      </c>
      <c r="AX1268" s="18"/>
      <c r="AY1268" s="18"/>
    </row>
    <row r="1269" spans="1:51" s="36" customFormat="1" x14ac:dyDescent="0.2">
      <c r="A1269" s="120" t="s">
        <v>180</v>
      </c>
      <c r="B1269" s="43" t="s">
        <v>604</v>
      </c>
      <c r="C1269" s="120" t="s">
        <v>206</v>
      </c>
      <c r="D1269" s="121" t="s">
        <v>495</v>
      </c>
      <c r="E1269" s="120"/>
      <c r="F1269" s="121" t="s">
        <v>182</v>
      </c>
      <c r="G1269" s="120">
        <v>28</v>
      </c>
      <c r="H1269" s="366">
        <v>61.196800000000003</v>
      </c>
      <c r="I1269" s="366">
        <v>37.237699999999997</v>
      </c>
      <c r="J1269" s="118" t="s">
        <v>27</v>
      </c>
      <c r="K1269" s="119">
        <v>4.8452000000000002E-2</v>
      </c>
      <c r="L1269" s="119"/>
      <c r="M1269" s="119"/>
      <c r="N1269" s="120"/>
      <c r="O1269" s="119">
        <v>6.1186999999999998E-2</v>
      </c>
      <c r="P1269" s="118" t="s">
        <v>27</v>
      </c>
      <c r="Q1269" s="118" t="s">
        <v>27</v>
      </c>
      <c r="R1269" s="119"/>
      <c r="S1269" s="118" t="s">
        <v>27</v>
      </c>
      <c r="T1269" s="118" t="s">
        <v>27</v>
      </c>
      <c r="U1269" s="116"/>
      <c r="V1269" s="116"/>
      <c r="W1269" s="116"/>
      <c r="X1269" s="118">
        <v>98.544139000000001</v>
      </c>
      <c r="Y1269" s="23"/>
      <c r="Z1269" s="118" t="s">
        <v>85</v>
      </c>
      <c r="AA1269" s="116"/>
      <c r="AB1269" s="501"/>
      <c r="AC1269" s="18">
        <v>48.488695592405165</v>
      </c>
      <c r="AD1269" s="18">
        <v>51.395957391951306</v>
      </c>
      <c r="AE1269" s="18" t="s">
        <v>27</v>
      </c>
      <c r="AF1269" s="18">
        <v>6.9218872231757295E-2</v>
      </c>
      <c r="AG1269" s="18" t="s">
        <v>27</v>
      </c>
      <c r="AH1269" s="18" t="s">
        <v>27</v>
      </c>
      <c r="AI1269" s="18" t="s">
        <v>27</v>
      </c>
      <c r="AJ1269" s="18">
        <v>4.6128143411762121E-2</v>
      </c>
      <c r="AK1269" s="18" t="s">
        <v>27</v>
      </c>
      <c r="AL1269" s="18" t="s">
        <v>27</v>
      </c>
      <c r="AM1269" s="18" t="s">
        <v>27</v>
      </c>
      <c r="AN1269" s="18" t="s">
        <v>27</v>
      </c>
      <c r="AO1269" s="18" t="s">
        <v>27</v>
      </c>
      <c r="AP1269" s="18" t="s">
        <v>27</v>
      </c>
      <c r="AQ1269" s="18" t="s">
        <v>27</v>
      </c>
      <c r="AR1269" s="18">
        <v>100</v>
      </c>
      <c r="AS1269" s="18"/>
      <c r="AT1269" s="53" t="s">
        <v>134</v>
      </c>
      <c r="AU1269" s="53" t="str">
        <f t="shared" si="127"/>
        <v>po</v>
      </c>
      <c r="AV1269" s="44">
        <f t="shared" si="128"/>
        <v>0.94343403747934806</v>
      </c>
      <c r="AW1269" s="86">
        <f t="shared" si="129"/>
        <v>0.94433154276483167</v>
      </c>
      <c r="AX1269" s="18"/>
      <c r="AY1269" s="18"/>
    </row>
    <row r="1270" spans="1:51" s="36" customFormat="1" x14ac:dyDescent="0.2">
      <c r="A1270" s="120" t="s">
        <v>180</v>
      </c>
      <c r="B1270" s="43" t="s">
        <v>604</v>
      </c>
      <c r="C1270" s="120" t="s">
        <v>206</v>
      </c>
      <c r="D1270" s="121" t="s">
        <v>495</v>
      </c>
      <c r="E1270" s="120"/>
      <c r="F1270" s="121" t="s">
        <v>149</v>
      </c>
      <c r="G1270" s="120">
        <v>52</v>
      </c>
      <c r="H1270" s="366">
        <v>62.021500000000003</v>
      </c>
      <c r="I1270" s="366">
        <v>37.4756</v>
      </c>
      <c r="J1270" s="118" t="s">
        <v>27</v>
      </c>
      <c r="K1270" s="118" t="s">
        <v>27</v>
      </c>
      <c r="L1270" s="119"/>
      <c r="M1270" s="119"/>
      <c r="N1270" s="120"/>
      <c r="O1270" s="119">
        <v>5.9118999999999998E-2</v>
      </c>
      <c r="P1270" s="118" t="s">
        <v>27</v>
      </c>
      <c r="Q1270" s="118" t="s">
        <v>27</v>
      </c>
      <c r="R1270" s="119"/>
      <c r="S1270" s="118" t="s">
        <v>27</v>
      </c>
      <c r="T1270" s="118" t="s">
        <v>27</v>
      </c>
      <c r="U1270" s="116"/>
      <c r="V1270" s="116"/>
      <c r="W1270" s="116"/>
      <c r="X1270" s="118">
        <v>99.556218999999999</v>
      </c>
      <c r="Y1270" s="23"/>
      <c r="Z1270" s="118" t="s">
        <v>85</v>
      </c>
      <c r="AA1270" s="116"/>
      <c r="AB1270" s="501"/>
      <c r="AC1270" s="18">
        <v>48.698486785547551</v>
      </c>
      <c r="AD1270" s="18">
        <v>51.257346478227696</v>
      </c>
      <c r="AE1270" s="18" t="s">
        <v>27</v>
      </c>
      <c r="AF1270" s="18" t="s">
        <v>27</v>
      </c>
      <c r="AG1270" s="18" t="s">
        <v>27</v>
      </c>
      <c r="AH1270" s="18" t="s">
        <v>27</v>
      </c>
      <c r="AI1270" s="18" t="s">
        <v>27</v>
      </c>
      <c r="AJ1270" s="18">
        <v>4.416673622476671E-2</v>
      </c>
      <c r="AK1270" s="18" t="s">
        <v>27</v>
      </c>
      <c r="AL1270" s="18" t="s">
        <v>27</v>
      </c>
      <c r="AM1270" s="18" t="s">
        <v>27</v>
      </c>
      <c r="AN1270" s="18" t="s">
        <v>27</v>
      </c>
      <c r="AO1270" s="18" t="s">
        <v>27</v>
      </c>
      <c r="AP1270" s="18" t="s">
        <v>27</v>
      </c>
      <c r="AQ1270" s="18" t="s">
        <v>27</v>
      </c>
      <c r="AR1270" s="18">
        <v>100.00000000000001</v>
      </c>
      <c r="AS1270" s="18"/>
      <c r="AT1270" s="53" t="s">
        <v>134</v>
      </c>
      <c r="AU1270" s="53" t="str">
        <f t="shared" si="127"/>
        <v>po</v>
      </c>
      <c r="AV1270" s="44">
        <f t="shared" si="128"/>
        <v>0.95007818647484887</v>
      </c>
      <c r="AW1270" s="86">
        <f t="shared" si="129"/>
        <v>0.95093985293359795</v>
      </c>
      <c r="AX1270" s="18"/>
      <c r="AY1270" s="18"/>
    </row>
    <row r="1271" spans="1:51" s="36" customFormat="1" x14ac:dyDescent="0.2">
      <c r="A1271" s="120" t="s">
        <v>180</v>
      </c>
      <c r="B1271" s="43" t="s">
        <v>604</v>
      </c>
      <c r="C1271" s="120" t="s">
        <v>206</v>
      </c>
      <c r="D1271" s="121" t="s">
        <v>495</v>
      </c>
      <c r="E1271" s="121" t="s">
        <v>212</v>
      </c>
      <c r="F1271" s="121" t="s">
        <v>151</v>
      </c>
      <c r="G1271" s="120">
        <v>74</v>
      </c>
      <c r="H1271" s="366">
        <v>62.3185</v>
      </c>
      <c r="I1271" s="366">
        <v>37.633800000000001</v>
      </c>
      <c r="J1271" s="118" t="s">
        <v>27</v>
      </c>
      <c r="K1271" s="118" t="s">
        <v>27</v>
      </c>
      <c r="L1271" s="119"/>
      <c r="M1271" s="119"/>
      <c r="N1271" s="120"/>
      <c r="O1271" s="119">
        <v>5.8893000000000001E-2</v>
      </c>
      <c r="P1271" s="118" t="s">
        <v>27</v>
      </c>
      <c r="Q1271" s="118" t="s">
        <v>27</v>
      </c>
      <c r="R1271" s="119"/>
      <c r="S1271" s="118" t="s">
        <v>27</v>
      </c>
      <c r="T1271" s="118" t="s">
        <v>27</v>
      </c>
      <c r="U1271" s="116"/>
      <c r="V1271" s="116"/>
      <c r="W1271" s="116"/>
      <c r="X1271" s="118">
        <v>100.01119300000001</v>
      </c>
      <c r="Y1271" s="23"/>
      <c r="Z1271" s="118" t="s">
        <v>85</v>
      </c>
      <c r="AA1271" s="116"/>
      <c r="AB1271" s="501"/>
      <c r="AC1271" s="18">
        <v>48.712767233024437</v>
      </c>
      <c r="AD1271" s="18">
        <v>51.243431717649578</v>
      </c>
      <c r="AE1271" s="18" t="s">
        <v>27</v>
      </c>
      <c r="AF1271" s="18" t="s">
        <v>27</v>
      </c>
      <c r="AG1271" s="18" t="s">
        <v>27</v>
      </c>
      <c r="AH1271" s="18" t="s">
        <v>27</v>
      </c>
      <c r="AI1271" s="18" t="s">
        <v>27</v>
      </c>
      <c r="AJ1271" s="18">
        <v>4.3801049325980917E-2</v>
      </c>
      <c r="AK1271" s="18" t="s">
        <v>27</v>
      </c>
      <c r="AL1271" s="18" t="s">
        <v>27</v>
      </c>
      <c r="AM1271" s="18" t="s">
        <v>27</v>
      </c>
      <c r="AN1271" s="18" t="s">
        <v>27</v>
      </c>
      <c r="AO1271" s="18" t="s">
        <v>27</v>
      </c>
      <c r="AP1271" s="18" t="s">
        <v>27</v>
      </c>
      <c r="AQ1271" s="18" t="s">
        <v>27</v>
      </c>
      <c r="AR1271" s="18">
        <v>99.999999999999986</v>
      </c>
      <c r="AS1271" s="18"/>
      <c r="AT1271" s="53" t="s">
        <v>134</v>
      </c>
      <c r="AU1271" s="53" t="str">
        <f t="shared" si="127"/>
        <v>po</v>
      </c>
      <c r="AV1271" s="44">
        <f t="shared" si="128"/>
        <v>0.95061485150781744</v>
      </c>
      <c r="AW1271" s="86">
        <f t="shared" si="129"/>
        <v>0.95146961567676147</v>
      </c>
      <c r="AX1271" s="18"/>
      <c r="AY1271" s="18"/>
    </row>
    <row r="1272" spans="1:51" s="36" customFormat="1" x14ac:dyDescent="0.2">
      <c r="A1272" s="120" t="s">
        <v>180</v>
      </c>
      <c r="B1272" s="43" t="s">
        <v>604</v>
      </c>
      <c r="C1272" s="120" t="s">
        <v>206</v>
      </c>
      <c r="D1272" s="121" t="s">
        <v>495</v>
      </c>
      <c r="E1272" s="120"/>
      <c r="F1272" s="121" t="s">
        <v>160</v>
      </c>
      <c r="G1272" s="120">
        <v>47</v>
      </c>
      <c r="H1272" s="366">
        <v>60.206299999999999</v>
      </c>
      <c r="I1272" s="366">
        <v>39.297199999999997</v>
      </c>
      <c r="J1272" s="118" t="s">
        <v>27</v>
      </c>
      <c r="K1272" s="118" t="s">
        <v>27</v>
      </c>
      <c r="L1272" s="119"/>
      <c r="M1272" s="119"/>
      <c r="N1272" s="120"/>
      <c r="O1272" s="119">
        <v>5.7785999999999997E-2</v>
      </c>
      <c r="P1272" s="118" t="s">
        <v>27</v>
      </c>
      <c r="Q1272" s="118" t="s">
        <v>27</v>
      </c>
      <c r="R1272" s="119"/>
      <c r="S1272" s="118" t="s">
        <v>27</v>
      </c>
      <c r="T1272" s="118" t="s">
        <v>27</v>
      </c>
      <c r="U1272" s="116"/>
      <c r="V1272" s="116"/>
      <c r="W1272" s="116"/>
      <c r="X1272" s="118">
        <v>99.561285999999996</v>
      </c>
      <c r="Y1272" s="23"/>
      <c r="Z1272" s="118" t="s">
        <v>85</v>
      </c>
      <c r="AA1272" s="116"/>
      <c r="AB1272" s="501"/>
      <c r="AC1272" s="18">
        <v>46.774954000261154</v>
      </c>
      <c r="AD1272" s="18">
        <v>53.182330145962922</v>
      </c>
      <c r="AE1272" s="18" t="s">
        <v>27</v>
      </c>
      <c r="AF1272" s="18" t="s">
        <v>27</v>
      </c>
      <c r="AG1272" s="18" t="s">
        <v>27</v>
      </c>
      <c r="AH1272" s="18" t="s">
        <v>27</v>
      </c>
      <c r="AI1272" s="18" t="s">
        <v>27</v>
      </c>
      <c r="AJ1272" s="18">
        <v>4.2715853775923948E-2</v>
      </c>
      <c r="AK1272" s="18" t="s">
        <v>27</v>
      </c>
      <c r="AL1272" s="18" t="s">
        <v>27</v>
      </c>
      <c r="AM1272" s="18" t="s">
        <v>27</v>
      </c>
      <c r="AN1272" s="18" t="s">
        <v>27</v>
      </c>
      <c r="AO1272" s="18" t="s">
        <v>27</v>
      </c>
      <c r="AP1272" s="18" t="s">
        <v>27</v>
      </c>
      <c r="AQ1272" s="18" t="s">
        <v>27</v>
      </c>
      <c r="AR1272" s="18">
        <v>100</v>
      </c>
      <c r="AS1272" s="18"/>
      <c r="AT1272" s="53" t="s">
        <v>134</v>
      </c>
      <c r="AU1272" s="53" t="str">
        <f t="shared" si="127"/>
        <v>po</v>
      </c>
      <c r="AV1272" s="44">
        <f t="shared" si="128"/>
        <v>0.8795205827176763</v>
      </c>
      <c r="AW1272" s="86">
        <f t="shared" si="129"/>
        <v>0.88032377907365933</v>
      </c>
      <c r="AX1272" s="18"/>
      <c r="AY1272" s="18"/>
    </row>
    <row r="1273" spans="1:51" s="36" customFormat="1" x14ac:dyDescent="0.2">
      <c r="A1273" s="120" t="s">
        <v>180</v>
      </c>
      <c r="B1273" s="43" t="s">
        <v>604</v>
      </c>
      <c r="C1273" s="120" t="s">
        <v>206</v>
      </c>
      <c r="D1273" s="121" t="s">
        <v>495</v>
      </c>
      <c r="E1273" s="121" t="s">
        <v>32</v>
      </c>
      <c r="F1273" s="121" t="s">
        <v>213</v>
      </c>
      <c r="G1273" s="120">
        <v>6</v>
      </c>
      <c r="H1273" s="366">
        <v>60.048000000000002</v>
      </c>
      <c r="I1273" s="366">
        <v>38.634900000000002</v>
      </c>
      <c r="J1273" s="118" t="s">
        <v>27</v>
      </c>
      <c r="K1273" s="118" t="s">
        <v>27</v>
      </c>
      <c r="L1273" s="119"/>
      <c r="M1273" s="119"/>
      <c r="N1273" s="120"/>
      <c r="O1273" s="119">
        <v>5.0668999999999999E-2</v>
      </c>
      <c r="P1273" s="118" t="s">
        <v>27</v>
      </c>
      <c r="Q1273" s="118" t="s">
        <v>27</v>
      </c>
      <c r="R1273" s="119"/>
      <c r="S1273" s="118" t="s">
        <v>27</v>
      </c>
      <c r="T1273" s="118" t="s">
        <v>27</v>
      </c>
      <c r="U1273" s="116"/>
      <c r="V1273" s="116"/>
      <c r="W1273" s="116"/>
      <c r="X1273" s="118">
        <v>98.733569000000003</v>
      </c>
      <c r="Y1273" s="23"/>
      <c r="Z1273" s="118" t="s">
        <v>85</v>
      </c>
      <c r="AA1273" s="116"/>
      <c r="AB1273" s="501"/>
      <c r="AC1273" s="18">
        <v>47.134894538597351</v>
      </c>
      <c r="AD1273" s="18">
        <v>52.827262827791486</v>
      </c>
      <c r="AE1273" s="18" t="s">
        <v>27</v>
      </c>
      <c r="AF1273" s="18" t="s">
        <v>27</v>
      </c>
      <c r="AG1273" s="18" t="s">
        <v>27</v>
      </c>
      <c r="AH1273" s="18" t="s">
        <v>27</v>
      </c>
      <c r="AI1273" s="18" t="s">
        <v>27</v>
      </c>
      <c r="AJ1273" s="18">
        <v>3.7842633611157535E-2</v>
      </c>
      <c r="AK1273" s="18" t="s">
        <v>27</v>
      </c>
      <c r="AL1273" s="18" t="s">
        <v>27</v>
      </c>
      <c r="AM1273" s="18" t="s">
        <v>27</v>
      </c>
      <c r="AN1273" s="18" t="s">
        <v>27</v>
      </c>
      <c r="AO1273" s="18" t="s">
        <v>27</v>
      </c>
      <c r="AP1273" s="18" t="s">
        <v>27</v>
      </c>
      <c r="AQ1273" s="18" t="s">
        <v>27</v>
      </c>
      <c r="AR1273" s="18">
        <v>100</v>
      </c>
      <c r="AS1273" s="18"/>
      <c r="AT1273" s="53" t="s">
        <v>134</v>
      </c>
      <c r="AU1273" s="53" t="str">
        <f t="shared" si="127"/>
        <v>po</v>
      </c>
      <c r="AV1273" s="44">
        <f t="shared" si="128"/>
        <v>0.89224563256759382</v>
      </c>
      <c r="AW1273" s="86">
        <f t="shared" si="129"/>
        <v>0.89296197923379372</v>
      </c>
      <c r="AX1273" s="18"/>
      <c r="AY1273" s="18"/>
    </row>
    <row r="1274" spans="1:51" s="36" customFormat="1" x14ac:dyDescent="0.2">
      <c r="A1274" s="120" t="s">
        <v>180</v>
      </c>
      <c r="B1274" s="43" t="s">
        <v>604</v>
      </c>
      <c r="C1274" s="120" t="s">
        <v>206</v>
      </c>
      <c r="D1274" s="121" t="s">
        <v>495</v>
      </c>
      <c r="E1274" s="120"/>
      <c r="F1274" s="121" t="s">
        <v>154</v>
      </c>
      <c r="G1274" s="120">
        <v>12</v>
      </c>
      <c r="H1274" s="366">
        <v>61.529699999999998</v>
      </c>
      <c r="I1274" s="366">
        <v>37.684600000000003</v>
      </c>
      <c r="J1274" s="118" t="s">
        <v>27</v>
      </c>
      <c r="K1274" s="118" t="s">
        <v>27</v>
      </c>
      <c r="L1274" s="119"/>
      <c r="M1274" s="119"/>
      <c r="N1274" s="120"/>
      <c r="O1274" s="119">
        <v>4.9203999999999998E-2</v>
      </c>
      <c r="P1274" s="118" t="s">
        <v>27</v>
      </c>
      <c r="Q1274" s="118" t="s">
        <v>27</v>
      </c>
      <c r="R1274" s="119"/>
      <c r="S1274" s="118" t="s">
        <v>27</v>
      </c>
      <c r="T1274" s="118" t="s">
        <v>27</v>
      </c>
      <c r="U1274" s="116"/>
      <c r="V1274" s="116"/>
      <c r="W1274" s="116"/>
      <c r="X1274" s="118">
        <v>99.263504000000012</v>
      </c>
      <c r="Y1274" s="23"/>
      <c r="Z1274" s="118" t="s">
        <v>85</v>
      </c>
      <c r="AA1274" s="116"/>
      <c r="AB1274" s="501"/>
      <c r="AC1274" s="18">
        <v>48.364421224871428</v>
      </c>
      <c r="AD1274" s="18">
        <v>51.598779722822982</v>
      </c>
      <c r="AE1274" s="18" t="s">
        <v>27</v>
      </c>
      <c r="AF1274" s="18" t="s">
        <v>27</v>
      </c>
      <c r="AG1274" s="18" t="s">
        <v>27</v>
      </c>
      <c r="AH1274" s="18" t="s">
        <v>27</v>
      </c>
      <c r="AI1274" s="18" t="s">
        <v>27</v>
      </c>
      <c r="AJ1274" s="18">
        <v>3.6799052305591377E-2</v>
      </c>
      <c r="AK1274" s="18" t="s">
        <v>27</v>
      </c>
      <c r="AL1274" s="18" t="s">
        <v>27</v>
      </c>
      <c r="AM1274" s="18" t="s">
        <v>27</v>
      </c>
      <c r="AN1274" s="18" t="s">
        <v>27</v>
      </c>
      <c r="AO1274" s="18" t="s">
        <v>27</v>
      </c>
      <c r="AP1274" s="18" t="s">
        <v>27</v>
      </c>
      <c r="AQ1274" s="18" t="s">
        <v>27</v>
      </c>
      <c r="AR1274" s="18">
        <v>100.00000000000001</v>
      </c>
      <c r="AS1274" s="18"/>
      <c r="AT1274" s="53" t="s">
        <v>134</v>
      </c>
      <c r="AU1274" s="53" t="str">
        <f t="shared" si="127"/>
        <v>po</v>
      </c>
      <c r="AV1274" s="44">
        <f t="shared" si="128"/>
        <v>0.93731715138757543</v>
      </c>
      <c r="AW1274" s="86">
        <f t="shared" si="129"/>
        <v>0.93803032818174126</v>
      </c>
      <c r="AX1274" s="18"/>
      <c r="AY1274" s="18"/>
    </row>
    <row r="1275" spans="1:51" s="36" customFormat="1" x14ac:dyDescent="0.2">
      <c r="A1275" s="120" t="s">
        <v>180</v>
      </c>
      <c r="B1275" s="43" t="s">
        <v>604</v>
      </c>
      <c r="C1275" s="120" t="s">
        <v>206</v>
      </c>
      <c r="D1275" s="121" t="s">
        <v>495</v>
      </c>
      <c r="E1275" s="121" t="s">
        <v>212</v>
      </c>
      <c r="F1275" s="121" t="s">
        <v>146</v>
      </c>
      <c r="G1275" s="120">
        <v>67</v>
      </c>
      <c r="H1275" s="366">
        <v>61.142299999999999</v>
      </c>
      <c r="I1275" s="366">
        <v>37.76</v>
      </c>
      <c r="J1275" s="118" t="s">
        <v>27</v>
      </c>
      <c r="K1275" s="118" t="s">
        <v>27</v>
      </c>
      <c r="L1275" s="119"/>
      <c r="M1275" s="119"/>
      <c r="N1275" s="120"/>
      <c r="O1275" s="119">
        <v>4.6933999999999997E-2</v>
      </c>
      <c r="P1275" s="118" t="s">
        <v>27</v>
      </c>
      <c r="Q1275" s="118" t="s">
        <v>27</v>
      </c>
      <c r="R1275" s="119"/>
      <c r="S1275" s="118" t="s">
        <v>27</v>
      </c>
      <c r="T1275" s="118" t="s">
        <v>27</v>
      </c>
      <c r="U1275" s="116"/>
      <c r="V1275" s="116"/>
      <c r="W1275" s="116"/>
      <c r="X1275" s="118">
        <v>98.94923399999999</v>
      </c>
      <c r="Y1275" s="23"/>
      <c r="Z1275" s="118" t="s">
        <v>85</v>
      </c>
      <c r="AA1275" s="116"/>
      <c r="AB1275" s="501"/>
      <c r="AC1275" s="18">
        <v>48.157656114231933</v>
      </c>
      <c r="AD1275" s="18">
        <v>51.807171148684084</v>
      </c>
      <c r="AE1275" s="18" t="s">
        <v>27</v>
      </c>
      <c r="AF1275" s="18" t="s">
        <v>27</v>
      </c>
      <c r="AG1275" s="18" t="s">
        <v>27</v>
      </c>
      <c r="AH1275" s="18" t="s">
        <v>27</v>
      </c>
      <c r="AI1275" s="18" t="s">
        <v>27</v>
      </c>
      <c r="AJ1275" s="18">
        <v>3.5172737083972838E-2</v>
      </c>
      <c r="AK1275" s="18" t="s">
        <v>27</v>
      </c>
      <c r="AL1275" s="18" t="s">
        <v>27</v>
      </c>
      <c r="AM1275" s="18" t="s">
        <v>27</v>
      </c>
      <c r="AN1275" s="18" t="s">
        <v>27</v>
      </c>
      <c r="AO1275" s="18" t="s">
        <v>27</v>
      </c>
      <c r="AP1275" s="18" t="s">
        <v>27</v>
      </c>
      <c r="AQ1275" s="18" t="s">
        <v>27</v>
      </c>
      <c r="AR1275" s="18">
        <v>99.999999999999986</v>
      </c>
      <c r="AS1275" s="18"/>
      <c r="AT1275" s="53" t="s">
        <v>134</v>
      </c>
      <c r="AU1275" s="53" t="str">
        <f t="shared" si="127"/>
        <v>po</v>
      </c>
      <c r="AV1275" s="44">
        <f t="shared" si="128"/>
        <v>0.92955579404290922</v>
      </c>
      <c r="AW1275" s="86">
        <f t="shared" si="129"/>
        <v>0.93023471042270989</v>
      </c>
      <c r="AX1275" s="18"/>
      <c r="AY1275" s="18"/>
    </row>
    <row r="1276" spans="1:51" s="36" customFormat="1" x14ac:dyDescent="0.2">
      <c r="A1276" s="120" t="s">
        <v>180</v>
      </c>
      <c r="B1276" s="43" t="s">
        <v>604</v>
      </c>
      <c r="C1276" s="120" t="s">
        <v>206</v>
      </c>
      <c r="D1276" s="121" t="s">
        <v>495</v>
      </c>
      <c r="E1276" s="121" t="s">
        <v>32</v>
      </c>
      <c r="F1276" s="121" t="s">
        <v>213</v>
      </c>
      <c r="G1276" s="120">
        <v>5</v>
      </c>
      <c r="H1276" s="366">
        <v>60.117899999999999</v>
      </c>
      <c r="I1276" s="366">
        <v>38.050800000000002</v>
      </c>
      <c r="J1276" s="118" t="s">
        <v>27</v>
      </c>
      <c r="K1276" s="118" t="s">
        <v>27</v>
      </c>
      <c r="L1276" s="119"/>
      <c r="M1276" s="119"/>
      <c r="N1276" s="120"/>
      <c r="O1276" s="119">
        <v>4.6127000000000001E-2</v>
      </c>
      <c r="P1276" s="118" t="s">
        <v>27</v>
      </c>
      <c r="Q1276" s="118" t="s">
        <v>27</v>
      </c>
      <c r="R1276" s="119"/>
      <c r="S1276" s="118" t="s">
        <v>27</v>
      </c>
      <c r="T1276" s="118" t="s">
        <v>27</v>
      </c>
      <c r="U1276" s="116"/>
      <c r="V1276" s="116"/>
      <c r="W1276" s="116"/>
      <c r="X1276" s="118">
        <v>98.214827</v>
      </c>
      <c r="Y1276" s="23"/>
      <c r="Z1276" s="118" t="s">
        <v>85</v>
      </c>
      <c r="AA1276" s="116"/>
      <c r="AB1276" s="501"/>
      <c r="AC1276" s="18">
        <v>47.545014666504457</v>
      </c>
      <c r="AD1276" s="18">
        <v>52.420275588650966</v>
      </c>
      <c r="AE1276" s="18" t="s">
        <v>27</v>
      </c>
      <c r="AF1276" s="18" t="s">
        <v>27</v>
      </c>
      <c r="AG1276" s="18" t="s">
        <v>27</v>
      </c>
      <c r="AH1276" s="18" t="s">
        <v>27</v>
      </c>
      <c r="AI1276" s="18" t="s">
        <v>27</v>
      </c>
      <c r="AJ1276" s="18">
        <v>3.4709744844576632E-2</v>
      </c>
      <c r="AK1276" s="18" t="s">
        <v>27</v>
      </c>
      <c r="AL1276" s="18" t="s">
        <v>27</v>
      </c>
      <c r="AM1276" s="18" t="s">
        <v>27</v>
      </c>
      <c r="AN1276" s="18" t="s">
        <v>27</v>
      </c>
      <c r="AO1276" s="18" t="s">
        <v>27</v>
      </c>
      <c r="AP1276" s="18" t="s">
        <v>27</v>
      </c>
      <c r="AQ1276" s="18" t="s">
        <v>27</v>
      </c>
      <c r="AR1276" s="18">
        <v>100</v>
      </c>
      <c r="AS1276" s="18"/>
      <c r="AT1276" s="53" t="s">
        <v>134</v>
      </c>
      <c r="AU1276" s="53" t="str">
        <f t="shared" si="127"/>
        <v>po</v>
      </c>
      <c r="AV1276" s="44">
        <f t="shared" si="128"/>
        <v>0.90699665601906898</v>
      </c>
      <c r="AW1276" s="86">
        <f t="shared" si="129"/>
        <v>0.90765879952088779</v>
      </c>
      <c r="AX1276" s="18"/>
      <c r="AY1276" s="18"/>
    </row>
    <row r="1277" spans="1:51" s="36" customFormat="1" x14ac:dyDescent="0.2">
      <c r="A1277" s="120" t="s">
        <v>180</v>
      </c>
      <c r="B1277" s="43" t="s">
        <v>604</v>
      </c>
      <c r="C1277" s="120" t="s">
        <v>206</v>
      </c>
      <c r="D1277" s="121" t="s">
        <v>495</v>
      </c>
      <c r="E1277" s="121" t="s">
        <v>32</v>
      </c>
      <c r="F1277" s="121" t="s">
        <v>213</v>
      </c>
      <c r="G1277" s="120">
        <v>7</v>
      </c>
      <c r="H1277" s="366">
        <v>60.778399999999998</v>
      </c>
      <c r="I1277" s="366">
        <v>38.069400000000002</v>
      </c>
      <c r="J1277" s="118" t="s">
        <v>27</v>
      </c>
      <c r="K1277" s="118" t="s">
        <v>27</v>
      </c>
      <c r="L1277" s="119"/>
      <c r="M1277" s="119"/>
      <c r="N1277" s="120"/>
      <c r="O1277" s="118" t="s">
        <v>27</v>
      </c>
      <c r="P1277" s="118" t="s">
        <v>27</v>
      </c>
      <c r="Q1277" s="118" t="s">
        <v>27</v>
      </c>
      <c r="R1277" s="119"/>
      <c r="S1277" s="118" t="s">
        <v>27</v>
      </c>
      <c r="T1277" s="118" t="s">
        <v>27</v>
      </c>
      <c r="U1277" s="116"/>
      <c r="V1277" s="116"/>
      <c r="W1277" s="116"/>
      <c r="X1277" s="118">
        <v>98.847800000000007</v>
      </c>
      <c r="Y1277" s="23"/>
      <c r="Z1277" s="118" t="s">
        <v>85</v>
      </c>
      <c r="AA1277" s="116"/>
      <c r="AB1277" s="501"/>
      <c r="AC1277" s="18">
        <v>47.821919590436188</v>
      </c>
      <c r="AD1277" s="18">
        <v>52.178080409563812</v>
      </c>
      <c r="AE1277" s="18" t="s">
        <v>27</v>
      </c>
      <c r="AF1277" s="18" t="s">
        <v>27</v>
      </c>
      <c r="AG1277" s="18" t="s">
        <v>27</v>
      </c>
      <c r="AH1277" s="18" t="s">
        <v>27</v>
      </c>
      <c r="AI1277" s="18" t="s">
        <v>27</v>
      </c>
      <c r="AJ1277" s="18" t="s">
        <v>27</v>
      </c>
      <c r="AK1277" s="18" t="s">
        <v>27</v>
      </c>
      <c r="AL1277" s="18" t="s">
        <v>27</v>
      </c>
      <c r="AM1277" s="18" t="s">
        <v>27</v>
      </c>
      <c r="AN1277" s="18" t="s">
        <v>27</v>
      </c>
      <c r="AO1277" s="18" t="s">
        <v>27</v>
      </c>
      <c r="AP1277" s="18" t="s">
        <v>27</v>
      </c>
      <c r="AQ1277" s="18" t="s">
        <v>27</v>
      </c>
      <c r="AR1277" s="18">
        <v>100</v>
      </c>
      <c r="AS1277" s="18"/>
      <c r="AT1277" s="53" t="s">
        <v>134</v>
      </c>
      <c r="AU1277" s="53" t="str">
        <f t="shared" si="127"/>
        <v>po</v>
      </c>
      <c r="AV1277" s="44">
        <f t="shared" si="128"/>
        <v>0.91651358607034583</v>
      </c>
      <c r="AW1277" s="86">
        <f t="shared" si="129"/>
        <v>0.91651358607034583</v>
      </c>
      <c r="AX1277" s="18"/>
      <c r="AY1277" s="18"/>
    </row>
    <row r="1278" spans="1:51" s="36" customFormat="1" x14ac:dyDescent="0.2">
      <c r="A1278" s="120" t="s">
        <v>180</v>
      </c>
      <c r="B1278" s="43" t="s">
        <v>604</v>
      </c>
      <c r="C1278" s="120" t="s">
        <v>206</v>
      </c>
      <c r="D1278" s="121" t="s">
        <v>495</v>
      </c>
      <c r="E1278" s="121" t="s">
        <v>212</v>
      </c>
      <c r="F1278" s="121" t="s">
        <v>151</v>
      </c>
      <c r="G1278" s="120">
        <v>71</v>
      </c>
      <c r="H1278" s="366">
        <v>61.6785</v>
      </c>
      <c r="I1278" s="366">
        <v>37.911700000000003</v>
      </c>
      <c r="J1278" s="118" t="s">
        <v>27</v>
      </c>
      <c r="K1278" s="118" t="s">
        <v>27</v>
      </c>
      <c r="L1278" s="119"/>
      <c r="M1278" s="119"/>
      <c r="N1278" s="120"/>
      <c r="O1278" s="118" t="s">
        <v>27</v>
      </c>
      <c r="P1278" s="118" t="s">
        <v>27</v>
      </c>
      <c r="Q1278" s="118" t="s">
        <v>27</v>
      </c>
      <c r="R1278" s="119"/>
      <c r="S1278" s="118" t="s">
        <v>27</v>
      </c>
      <c r="T1278" s="118" t="s">
        <v>27</v>
      </c>
      <c r="U1278" s="116"/>
      <c r="V1278" s="116"/>
      <c r="W1278" s="116"/>
      <c r="X1278" s="118">
        <v>99.59020000000001</v>
      </c>
      <c r="Y1278" s="23"/>
      <c r="Z1278" s="118" t="s">
        <v>85</v>
      </c>
      <c r="AA1278" s="116"/>
      <c r="AB1278" s="501"/>
      <c r="AC1278" s="18">
        <v>48.292504172636505</v>
      </c>
      <c r="AD1278" s="18">
        <v>51.707495827363502</v>
      </c>
      <c r="AE1278" s="18" t="s">
        <v>27</v>
      </c>
      <c r="AF1278" s="18" t="s">
        <v>27</v>
      </c>
      <c r="AG1278" s="18" t="s">
        <v>27</v>
      </c>
      <c r="AH1278" s="18" t="s">
        <v>27</v>
      </c>
      <c r="AI1278" s="18" t="s">
        <v>27</v>
      </c>
      <c r="AJ1278" s="18" t="s">
        <v>27</v>
      </c>
      <c r="AK1278" s="18" t="s">
        <v>27</v>
      </c>
      <c r="AL1278" s="18" t="s">
        <v>27</v>
      </c>
      <c r="AM1278" s="18" t="s">
        <v>27</v>
      </c>
      <c r="AN1278" s="18" t="s">
        <v>27</v>
      </c>
      <c r="AO1278" s="18" t="s">
        <v>27</v>
      </c>
      <c r="AP1278" s="18" t="s">
        <v>27</v>
      </c>
      <c r="AQ1278" s="18" t="s">
        <v>27</v>
      </c>
      <c r="AR1278" s="18">
        <v>100</v>
      </c>
      <c r="AS1278" s="18"/>
      <c r="AT1278" s="53" t="s">
        <v>134</v>
      </c>
      <c r="AU1278" s="53" t="str">
        <f t="shared" si="127"/>
        <v>po</v>
      </c>
      <c r="AV1278" s="44">
        <f t="shared" si="128"/>
        <v>0.933955578391793</v>
      </c>
      <c r="AW1278" s="86">
        <f t="shared" si="129"/>
        <v>0.933955578391793</v>
      </c>
      <c r="AX1278" s="18"/>
      <c r="AY1278" s="18"/>
    </row>
    <row r="1279" spans="1:51" s="36" customFormat="1" x14ac:dyDescent="0.2">
      <c r="A1279" s="120" t="s">
        <v>180</v>
      </c>
      <c r="B1279" s="43" t="s">
        <v>604</v>
      </c>
      <c r="C1279" s="120" t="s">
        <v>206</v>
      </c>
      <c r="D1279" s="121" t="s">
        <v>495</v>
      </c>
      <c r="E1279" s="121" t="s">
        <v>212</v>
      </c>
      <c r="F1279" s="121" t="s">
        <v>151</v>
      </c>
      <c r="G1279" s="120">
        <v>72</v>
      </c>
      <c r="H1279" s="366">
        <v>62.592599999999997</v>
      </c>
      <c r="I1279" s="366">
        <v>37.314</v>
      </c>
      <c r="J1279" s="118" t="s">
        <v>27</v>
      </c>
      <c r="K1279" s="118" t="s">
        <v>27</v>
      </c>
      <c r="L1279" s="119"/>
      <c r="M1279" s="119"/>
      <c r="N1279" s="120"/>
      <c r="O1279" s="118" t="s">
        <v>27</v>
      </c>
      <c r="P1279" s="118" t="s">
        <v>27</v>
      </c>
      <c r="Q1279" s="118" t="s">
        <v>27</v>
      </c>
      <c r="R1279" s="119"/>
      <c r="S1279" s="118" t="s">
        <v>27</v>
      </c>
      <c r="T1279" s="118" t="s">
        <v>27</v>
      </c>
      <c r="U1279" s="116"/>
      <c r="V1279" s="116"/>
      <c r="W1279" s="116"/>
      <c r="X1279" s="118">
        <v>99.906599999999997</v>
      </c>
      <c r="Y1279" s="23"/>
      <c r="Z1279" s="118" t="s">
        <v>85</v>
      </c>
      <c r="AA1279" s="116"/>
      <c r="AB1279" s="501"/>
      <c r="AC1279" s="18">
        <v>49.057022526404168</v>
      </c>
      <c r="AD1279" s="18">
        <v>50.942977473595839</v>
      </c>
      <c r="AE1279" s="18" t="s">
        <v>27</v>
      </c>
      <c r="AF1279" s="18" t="s">
        <v>27</v>
      </c>
      <c r="AG1279" s="18" t="s">
        <v>27</v>
      </c>
      <c r="AH1279" s="18" t="s">
        <v>27</v>
      </c>
      <c r="AI1279" s="18" t="s">
        <v>27</v>
      </c>
      <c r="AJ1279" s="18" t="s">
        <v>27</v>
      </c>
      <c r="AK1279" s="18" t="s">
        <v>27</v>
      </c>
      <c r="AL1279" s="18" t="s">
        <v>27</v>
      </c>
      <c r="AM1279" s="18" t="s">
        <v>27</v>
      </c>
      <c r="AN1279" s="18" t="s">
        <v>27</v>
      </c>
      <c r="AO1279" s="18" t="s">
        <v>27</v>
      </c>
      <c r="AP1279" s="18" t="s">
        <v>27</v>
      </c>
      <c r="AQ1279" s="18" t="s">
        <v>27</v>
      </c>
      <c r="AR1279" s="18">
        <v>100</v>
      </c>
      <c r="AS1279" s="18"/>
      <c r="AT1279" s="53" t="s">
        <v>134</v>
      </c>
      <c r="AU1279" s="53" t="str">
        <f t="shared" si="127"/>
        <v>po</v>
      </c>
      <c r="AV1279" s="44">
        <f t="shared" si="128"/>
        <v>0.96297909857802921</v>
      </c>
      <c r="AW1279" s="86">
        <f t="shared" si="129"/>
        <v>0.96297909857802921</v>
      </c>
      <c r="AX1279" s="18"/>
      <c r="AY1279" s="18"/>
    </row>
    <row r="1280" spans="1:51" s="36" customFormat="1" x14ac:dyDescent="0.2">
      <c r="A1280" s="120" t="s">
        <v>180</v>
      </c>
      <c r="B1280" s="43" t="s">
        <v>604</v>
      </c>
      <c r="C1280" s="120" t="s">
        <v>206</v>
      </c>
      <c r="D1280" s="121" t="s">
        <v>495</v>
      </c>
      <c r="E1280" s="121" t="s">
        <v>212</v>
      </c>
      <c r="F1280" s="121" t="s">
        <v>151</v>
      </c>
      <c r="G1280" s="120">
        <v>76</v>
      </c>
      <c r="H1280" s="366">
        <v>62.125500000000002</v>
      </c>
      <c r="I1280" s="366">
        <v>37.484299999999998</v>
      </c>
      <c r="J1280" s="118" t="s">
        <v>27</v>
      </c>
      <c r="K1280" s="118" t="s">
        <v>27</v>
      </c>
      <c r="L1280" s="119"/>
      <c r="M1280" s="119"/>
      <c r="N1280" s="120"/>
      <c r="O1280" s="118" t="s">
        <v>27</v>
      </c>
      <c r="P1280" s="118" t="s">
        <v>27</v>
      </c>
      <c r="Q1280" s="118" t="s">
        <v>27</v>
      </c>
      <c r="R1280" s="119"/>
      <c r="S1280" s="118" t="s">
        <v>27</v>
      </c>
      <c r="T1280" s="118" t="s">
        <v>27</v>
      </c>
      <c r="U1280" s="116"/>
      <c r="V1280" s="116"/>
      <c r="W1280" s="116"/>
      <c r="X1280" s="118">
        <v>99.609800000000007</v>
      </c>
      <c r="Y1280" s="23"/>
      <c r="Z1280" s="118" t="s">
        <v>85</v>
      </c>
      <c r="AA1280" s="116"/>
      <c r="AB1280" s="501"/>
      <c r="AC1280" s="18">
        <v>48.756064570423412</v>
      </c>
      <c r="AD1280" s="18">
        <v>51.243935429576581</v>
      </c>
      <c r="AE1280" s="18" t="s">
        <v>27</v>
      </c>
      <c r="AF1280" s="18" t="s">
        <v>27</v>
      </c>
      <c r="AG1280" s="18" t="s">
        <v>27</v>
      </c>
      <c r="AH1280" s="18" t="s">
        <v>27</v>
      </c>
      <c r="AI1280" s="18" t="s">
        <v>27</v>
      </c>
      <c r="AJ1280" s="18" t="s">
        <v>27</v>
      </c>
      <c r="AK1280" s="18" t="s">
        <v>27</v>
      </c>
      <c r="AL1280" s="18" t="s">
        <v>27</v>
      </c>
      <c r="AM1280" s="18" t="s">
        <v>27</v>
      </c>
      <c r="AN1280" s="18" t="s">
        <v>27</v>
      </c>
      <c r="AO1280" s="18" t="s">
        <v>27</v>
      </c>
      <c r="AP1280" s="18" t="s">
        <v>27</v>
      </c>
      <c r="AQ1280" s="18" t="s">
        <v>27</v>
      </c>
      <c r="AR1280" s="18">
        <v>100</v>
      </c>
      <c r="AS1280" s="18"/>
      <c r="AT1280" s="53" t="s">
        <v>134</v>
      </c>
      <c r="AU1280" s="53" t="str">
        <f t="shared" si="127"/>
        <v>po</v>
      </c>
      <c r="AV1280" s="44">
        <f t="shared" si="128"/>
        <v>0.95145043333816159</v>
      </c>
      <c r="AW1280" s="86">
        <f t="shared" si="129"/>
        <v>0.95145043333816159</v>
      </c>
      <c r="AX1280" s="18"/>
      <c r="AY1280" s="18"/>
    </row>
    <row r="1281" spans="1:51" s="36" customFormat="1" x14ac:dyDescent="0.2">
      <c r="A1281" s="120" t="s">
        <v>180</v>
      </c>
      <c r="B1281" s="43" t="s">
        <v>604</v>
      </c>
      <c r="C1281" s="120" t="s">
        <v>206</v>
      </c>
      <c r="D1281" s="121" t="s">
        <v>495</v>
      </c>
      <c r="E1281" s="120"/>
      <c r="F1281" s="121" t="s">
        <v>159</v>
      </c>
      <c r="G1281" s="120">
        <v>34</v>
      </c>
      <c r="H1281" s="366">
        <v>61.253</v>
      </c>
      <c r="I1281" s="366">
        <v>37.157299999999999</v>
      </c>
      <c r="J1281" s="118" t="s">
        <v>27</v>
      </c>
      <c r="K1281" s="118" t="s">
        <v>27</v>
      </c>
      <c r="L1281" s="119"/>
      <c r="M1281" s="119"/>
      <c r="N1281" s="120"/>
      <c r="O1281" s="118" t="s">
        <v>27</v>
      </c>
      <c r="P1281" s="118" t="s">
        <v>27</v>
      </c>
      <c r="Q1281" s="118" t="s">
        <v>27</v>
      </c>
      <c r="R1281" s="119"/>
      <c r="S1281" s="118" t="s">
        <v>27</v>
      </c>
      <c r="T1281" s="118" t="s">
        <v>27</v>
      </c>
      <c r="U1281" s="116"/>
      <c r="V1281" s="116"/>
      <c r="W1281" s="116"/>
      <c r="X1281" s="118">
        <v>98.410300000000007</v>
      </c>
      <c r="Y1281" s="23"/>
      <c r="Z1281" s="118" t="s">
        <v>85</v>
      </c>
      <c r="AA1281" s="116"/>
      <c r="AB1281" s="501"/>
      <c r="AC1281" s="18">
        <v>48.621612703613366</v>
      </c>
      <c r="AD1281" s="18">
        <v>51.378387296386627</v>
      </c>
      <c r="AE1281" s="18" t="s">
        <v>27</v>
      </c>
      <c r="AF1281" s="18" t="s">
        <v>27</v>
      </c>
      <c r="AG1281" s="18" t="s">
        <v>27</v>
      </c>
      <c r="AH1281" s="18" t="s">
        <v>27</v>
      </c>
      <c r="AI1281" s="18" t="s">
        <v>27</v>
      </c>
      <c r="AJ1281" s="18" t="s">
        <v>27</v>
      </c>
      <c r="AK1281" s="18" t="s">
        <v>27</v>
      </c>
      <c r="AL1281" s="18" t="s">
        <v>27</v>
      </c>
      <c r="AM1281" s="18" t="s">
        <v>27</v>
      </c>
      <c r="AN1281" s="18" t="s">
        <v>27</v>
      </c>
      <c r="AO1281" s="18" t="s">
        <v>27</v>
      </c>
      <c r="AP1281" s="18" t="s">
        <v>27</v>
      </c>
      <c r="AQ1281" s="18" t="s">
        <v>27</v>
      </c>
      <c r="AR1281" s="18">
        <v>100</v>
      </c>
      <c r="AS1281" s="18"/>
      <c r="AT1281" s="53" t="s">
        <v>134</v>
      </c>
      <c r="AU1281" s="53" t="str">
        <f t="shared" si="127"/>
        <v>po</v>
      </c>
      <c r="AV1281" s="44">
        <f t="shared" si="128"/>
        <v>0.9463436916213378</v>
      </c>
      <c r="AW1281" s="86">
        <f t="shared" si="129"/>
        <v>0.9463436916213378</v>
      </c>
      <c r="AX1281" s="18"/>
      <c r="AY1281" s="18"/>
    </row>
    <row r="1282" spans="1:51" s="36" customFormat="1" x14ac:dyDescent="0.2">
      <c r="A1282" s="120" t="s">
        <v>180</v>
      </c>
      <c r="B1282" s="43" t="s">
        <v>604</v>
      </c>
      <c r="C1282" s="120" t="s">
        <v>206</v>
      </c>
      <c r="D1282" s="121" t="s">
        <v>495</v>
      </c>
      <c r="E1282" s="120"/>
      <c r="F1282" s="121" t="s">
        <v>182</v>
      </c>
      <c r="G1282" s="120">
        <v>20</v>
      </c>
      <c r="H1282" s="366">
        <v>61.634399999999999</v>
      </c>
      <c r="I1282" s="366">
        <v>36.883800000000001</v>
      </c>
      <c r="J1282" s="118" t="s">
        <v>27</v>
      </c>
      <c r="K1282" s="118" t="s">
        <v>27</v>
      </c>
      <c r="L1282" s="119"/>
      <c r="M1282" s="119"/>
      <c r="N1282" s="120"/>
      <c r="O1282" s="118" t="s">
        <v>27</v>
      </c>
      <c r="P1282" s="118" t="s">
        <v>27</v>
      </c>
      <c r="Q1282" s="118" t="s">
        <v>27</v>
      </c>
      <c r="R1282" s="119"/>
      <c r="S1282" s="118" t="s">
        <v>27</v>
      </c>
      <c r="T1282" s="118" t="s">
        <v>27</v>
      </c>
      <c r="U1282" s="116"/>
      <c r="V1282" s="116"/>
      <c r="W1282" s="116"/>
      <c r="X1282" s="118">
        <v>98.518200000000007</v>
      </c>
      <c r="Y1282" s="23"/>
      <c r="Z1282" s="118" t="s">
        <v>85</v>
      </c>
      <c r="AA1282" s="116"/>
      <c r="AB1282" s="501"/>
      <c r="AC1282" s="18">
        <v>48.96129159139204</v>
      </c>
      <c r="AD1282" s="18">
        <v>51.03870840860796</v>
      </c>
      <c r="AE1282" s="18" t="s">
        <v>27</v>
      </c>
      <c r="AF1282" s="18" t="s">
        <v>27</v>
      </c>
      <c r="AG1282" s="18" t="s">
        <v>27</v>
      </c>
      <c r="AH1282" s="18" t="s">
        <v>27</v>
      </c>
      <c r="AI1282" s="18" t="s">
        <v>27</v>
      </c>
      <c r="AJ1282" s="18" t="s">
        <v>27</v>
      </c>
      <c r="AK1282" s="18" t="s">
        <v>27</v>
      </c>
      <c r="AL1282" s="18" t="s">
        <v>27</v>
      </c>
      <c r="AM1282" s="18" t="s">
        <v>27</v>
      </c>
      <c r="AN1282" s="18" t="s">
        <v>27</v>
      </c>
      <c r="AO1282" s="18" t="s">
        <v>27</v>
      </c>
      <c r="AP1282" s="18" t="s">
        <v>27</v>
      </c>
      <c r="AQ1282" s="18" t="s">
        <v>27</v>
      </c>
      <c r="AR1282" s="18">
        <v>100</v>
      </c>
      <c r="AS1282" s="18"/>
      <c r="AT1282" s="53" t="s">
        <v>134</v>
      </c>
      <c r="AU1282" s="53" t="str">
        <f t="shared" si="127"/>
        <v>po</v>
      </c>
      <c r="AV1282" s="44">
        <f t="shared" si="128"/>
        <v>0.95929722984789423</v>
      </c>
      <c r="AW1282" s="86">
        <f t="shared" si="129"/>
        <v>0.95929722984789423</v>
      </c>
      <c r="AX1282" s="18"/>
      <c r="AY1282" s="18"/>
    </row>
    <row r="1283" spans="1:51" s="36" customFormat="1" x14ac:dyDescent="0.2">
      <c r="A1283" s="120" t="s">
        <v>180</v>
      </c>
      <c r="B1283" s="43" t="s">
        <v>604</v>
      </c>
      <c r="C1283" s="120" t="s">
        <v>206</v>
      </c>
      <c r="D1283" s="121" t="s">
        <v>495</v>
      </c>
      <c r="E1283" s="120"/>
      <c r="F1283" s="121" t="s">
        <v>160</v>
      </c>
      <c r="G1283" s="120">
        <v>48</v>
      </c>
      <c r="H1283" s="366">
        <v>61.144100000000002</v>
      </c>
      <c r="I1283" s="366">
        <v>38.196300000000001</v>
      </c>
      <c r="J1283" s="118" t="s">
        <v>27</v>
      </c>
      <c r="K1283" s="118" t="s">
        <v>27</v>
      </c>
      <c r="L1283" s="119"/>
      <c r="M1283" s="119"/>
      <c r="N1283" s="120"/>
      <c r="O1283" s="118" t="s">
        <v>27</v>
      </c>
      <c r="P1283" s="118" t="s">
        <v>27</v>
      </c>
      <c r="Q1283" s="118" t="s">
        <v>27</v>
      </c>
      <c r="R1283" s="119"/>
      <c r="S1283" s="118" t="s">
        <v>27</v>
      </c>
      <c r="T1283" s="118" t="s">
        <v>27</v>
      </c>
      <c r="U1283" s="116"/>
      <c r="V1283" s="116"/>
      <c r="W1283" s="116"/>
      <c r="X1283" s="118">
        <v>99.340400000000002</v>
      </c>
      <c r="Y1283" s="23"/>
      <c r="Z1283" s="118" t="s">
        <v>85</v>
      </c>
      <c r="AA1283" s="116"/>
      <c r="AB1283" s="501"/>
      <c r="AC1283" s="18">
        <v>47.888573419090299</v>
      </c>
      <c r="AD1283" s="18">
        <v>52.111426580909701</v>
      </c>
      <c r="AE1283" s="18" t="s">
        <v>27</v>
      </c>
      <c r="AF1283" s="18" t="s">
        <v>27</v>
      </c>
      <c r="AG1283" s="18" t="s">
        <v>27</v>
      </c>
      <c r="AH1283" s="18" t="s">
        <v>27</v>
      </c>
      <c r="AI1283" s="18" t="s">
        <v>27</v>
      </c>
      <c r="AJ1283" s="18" t="s">
        <v>27</v>
      </c>
      <c r="AK1283" s="18" t="s">
        <v>27</v>
      </c>
      <c r="AL1283" s="18" t="s">
        <v>27</v>
      </c>
      <c r="AM1283" s="18" t="s">
        <v>27</v>
      </c>
      <c r="AN1283" s="18" t="s">
        <v>27</v>
      </c>
      <c r="AO1283" s="18" t="s">
        <v>27</v>
      </c>
      <c r="AP1283" s="18" t="s">
        <v>27</v>
      </c>
      <c r="AQ1283" s="18" t="s">
        <v>27</v>
      </c>
      <c r="AR1283" s="18">
        <v>100</v>
      </c>
      <c r="AS1283" s="18"/>
      <c r="AT1283" s="53" t="s">
        <v>134</v>
      </c>
      <c r="AU1283" s="53" t="str">
        <f t="shared" si="127"/>
        <v>po</v>
      </c>
      <c r="AV1283" s="44">
        <f t="shared" si="128"/>
        <v>0.91896492882874969</v>
      </c>
      <c r="AW1283" s="86">
        <f t="shared" si="129"/>
        <v>0.91896492882874969</v>
      </c>
      <c r="AX1283" s="18"/>
      <c r="AY1283" s="18"/>
    </row>
    <row r="1284" spans="1:51" s="36" customFormat="1" x14ac:dyDescent="0.2">
      <c r="A1284" s="120" t="s">
        <v>180</v>
      </c>
      <c r="B1284" s="43" t="s">
        <v>604</v>
      </c>
      <c r="C1284" s="120" t="s">
        <v>206</v>
      </c>
      <c r="D1284" s="121" t="s">
        <v>495</v>
      </c>
      <c r="E1284" s="120"/>
      <c r="F1284" s="121" t="s">
        <v>160</v>
      </c>
      <c r="G1284" s="120">
        <v>50</v>
      </c>
      <c r="H1284" s="366">
        <v>60.682600000000001</v>
      </c>
      <c r="I1284" s="366">
        <v>38.3795</v>
      </c>
      <c r="J1284" s="118" t="s">
        <v>27</v>
      </c>
      <c r="K1284" s="118" t="s">
        <v>27</v>
      </c>
      <c r="L1284" s="119"/>
      <c r="M1284" s="119"/>
      <c r="N1284" s="120"/>
      <c r="O1284" s="118" t="s">
        <v>27</v>
      </c>
      <c r="P1284" s="118" t="s">
        <v>27</v>
      </c>
      <c r="Q1284" s="118" t="s">
        <v>27</v>
      </c>
      <c r="R1284" s="119"/>
      <c r="S1284" s="118" t="s">
        <v>27</v>
      </c>
      <c r="T1284" s="118" t="s">
        <v>27</v>
      </c>
      <c r="U1284" s="116"/>
      <c r="V1284" s="116"/>
      <c r="W1284" s="116"/>
      <c r="X1284" s="118">
        <v>99.062100000000001</v>
      </c>
      <c r="Y1284" s="23"/>
      <c r="Z1284" s="118" t="s">
        <v>85</v>
      </c>
      <c r="AA1284" s="116"/>
      <c r="AB1284" s="501"/>
      <c r="AC1284" s="18">
        <v>47.58017934438778</v>
      </c>
      <c r="AD1284" s="18">
        <v>52.419820655612227</v>
      </c>
      <c r="AE1284" s="18" t="s">
        <v>27</v>
      </c>
      <c r="AF1284" s="18" t="s">
        <v>27</v>
      </c>
      <c r="AG1284" s="18" t="s">
        <v>27</v>
      </c>
      <c r="AH1284" s="18" t="s">
        <v>27</v>
      </c>
      <c r="AI1284" s="18" t="s">
        <v>27</v>
      </c>
      <c r="AJ1284" s="18" t="s">
        <v>27</v>
      </c>
      <c r="AK1284" s="18" t="s">
        <v>27</v>
      </c>
      <c r="AL1284" s="18" t="s">
        <v>27</v>
      </c>
      <c r="AM1284" s="18" t="s">
        <v>27</v>
      </c>
      <c r="AN1284" s="18" t="s">
        <v>27</v>
      </c>
      <c r="AO1284" s="18" t="s">
        <v>27</v>
      </c>
      <c r="AP1284" s="18" t="s">
        <v>27</v>
      </c>
      <c r="AQ1284" s="18" t="s">
        <v>27</v>
      </c>
      <c r="AR1284" s="18">
        <v>100</v>
      </c>
      <c r="AS1284" s="18"/>
      <c r="AT1284" s="53" t="s">
        <v>134</v>
      </c>
      <c r="AU1284" s="53" t="str">
        <f t="shared" si="127"/>
        <v>po</v>
      </c>
      <c r="AV1284" s="44">
        <f t="shared" si="128"/>
        <v>0.90767535541527455</v>
      </c>
      <c r="AW1284" s="86">
        <f t="shared" si="129"/>
        <v>0.90767535541527455</v>
      </c>
      <c r="AX1284" s="18"/>
      <c r="AY1284" s="18"/>
    </row>
    <row r="1285" spans="1:51" s="36" customFormat="1" ht="16" thickBot="1" x14ac:dyDescent="0.25">
      <c r="A1285" s="120"/>
      <c r="B1285" s="120"/>
      <c r="C1285" s="120"/>
      <c r="D1285" s="121"/>
      <c r="E1285" s="120"/>
      <c r="F1285" s="121"/>
      <c r="G1285" s="120"/>
      <c r="H1285" s="366"/>
      <c r="I1285" s="366"/>
      <c r="J1285" s="118"/>
      <c r="K1285" s="118"/>
      <c r="L1285" s="119"/>
      <c r="M1285" s="119"/>
      <c r="N1285" s="120"/>
      <c r="O1285" s="119"/>
      <c r="P1285" s="118"/>
      <c r="Q1285" s="118"/>
      <c r="R1285" s="119"/>
      <c r="S1285" s="118"/>
      <c r="T1285" s="118"/>
      <c r="U1285" s="116"/>
      <c r="V1285" s="116"/>
      <c r="W1285" s="116"/>
      <c r="X1285" s="118"/>
      <c r="Y1285" s="23"/>
      <c r="Z1285" s="118"/>
      <c r="AA1285" s="116"/>
      <c r="AB1285" s="501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  <c r="AP1285" s="18"/>
      <c r="AQ1285" s="18"/>
      <c r="AR1285" s="18"/>
      <c r="AS1285" s="18"/>
      <c r="AT1285" s="23"/>
      <c r="AU1285" s="62"/>
      <c r="AV1285" s="86"/>
      <c r="AW1285" s="399"/>
      <c r="AX1285" s="53" t="s">
        <v>84</v>
      </c>
      <c r="AY1285" s="62"/>
    </row>
    <row r="1286" spans="1:51" s="36" customFormat="1" x14ac:dyDescent="0.2">
      <c r="A1286" s="120"/>
      <c r="B1286" s="120"/>
      <c r="C1286" s="120"/>
      <c r="D1286" s="121"/>
      <c r="E1286" s="339" t="s">
        <v>211</v>
      </c>
      <c r="F1286" s="336" t="s">
        <v>386</v>
      </c>
      <c r="G1286" s="336" t="s">
        <v>511</v>
      </c>
      <c r="H1286" s="364">
        <v>61.090367499999999</v>
      </c>
      <c r="I1286" s="364">
        <v>38.071705000000016</v>
      </c>
      <c r="J1286" s="100" t="s">
        <v>27</v>
      </c>
      <c r="K1286" s="100">
        <v>3.0086000000000002E-3</v>
      </c>
      <c r="L1286" s="100" t="s">
        <v>73</v>
      </c>
      <c r="M1286" s="100" t="s">
        <v>73</v>
      </c>
      <c r="N1286" s="100" t="s">
        <v>73</v>
      </c>
      <c r="O1286" s="100">
        <v>7.5576349999999987E-2</v>
      </c>
      <c r="P1286" s="100" t="s">
        <v>27</v>
      </c>
      <c r="Q1286" s="100">
        <v>1.0515199999999999E-2</v>
      </c>
      <c r="R1286" s="100" t="s">
        <v>73</v>
      </c>
      <c r="S1286" s="100" t="s">
        <v>27</v>
      </c>
      <c r="T1286" s="100" t="s">
        <v>27</v>
      </c>
      <c r="U1286" s="467"/>
      <c r="V1286" s="467"/>
      <c r="W1286" s="467"/>
      <c r="X1286" s="99">
        <v>99.251172650000001</v>
      </c>
      <c r="Y1286" s="23"/>
      <c r="Z1286" s="118"/>
      <c r="AA1286" s="116"/>
      <c r="AB1286" s="501"/>
      <c r="AC1286" s="18"/>
      <c r="AD1286" s="18"/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322" t="s">
        <v>497</v>
      </c>
      <c r="AU1286" s="53" t="s">
        <v>129</v>
      </c>
      <c r="AV1286" s="209">
        <f>AVERAGE(AV1245:AV1284)</f>
        <v>0.92147413888572449</v>
      </c>
      <c r="AW1286" s="209">
        <f>AVERAGE(AW1245:AW1284)</f>
        <v>0.92272753998580404</v>
      </c>
      <c r="AX1286" s="317">
        <f>COUNT(AV1245:AV1284)</f>
        <v>40</v>
      </c>
      <c r="AY1286" s="62"/>
    </row>
    <row r="1287" spans="1:51" s="36" customFormat="1" x14ac:dyDescent="0.2">
      <c r="A1287" s="120"/>
      <c r="B1287" s="120"/>
      <c r="C1287" s="120"/>
      <c r="D1287" s="121"/>
      <c r="E1287" s="340"/>
      <c r="F1287" s="3"/>
      <c r="G1287" s="3" t="s">
        <v>83</v>
      </c>
      <c r="H1287" s="78">
        <v>0.64031162260642405</v>
      </c>
      <c r="I1287" s="78">
        <v>0.6091900924114807</v>
      </c>
      <c r="J1287" s="18" t="s">
        <v>27</v>
      </c>
      <c r="K1287" s="18">
        <v>1.3543840505217463E-2</v>
      </c>
      <c r="L1287" s="18" t="s">
        <v>73</v>
      </c>
      <c r="M1287" s="18" t="s">
        <v>73</v>
      </c>
      <c r="N1287" s="18" t="s">
        <v>73</v>
      </c>
      <c r="O1287" s="18">
        <v>5.7042908708494537E-2</v>
      </c>
      <c r="P1287" s="18" t="s">
        <v>27</v>
      </c>
      <c r="Q1287" s="18">
        <v>3.9924076363093912E-2</v>
      </c>
      <c r="R1287" s="18" t="s">
        <v>73</v>
      </c>
      <c r="S1287" s="18" t="s">
        <v>27</v>
      </c>
      <c r="T1287" s="18" t="s">
        <v>27</v>
      </c>
      <c r="U1287" s="116"/>
      <c r="V1287" s="116"/>
      <c r="W1287" s="116"/>
      <c r="X1287" s="98">
        <v>0.58729315962925077</v>
      </c>
      <c r="Y1287" s="23"/>
      <c r="Z1287" s="118"/>
      <c r="AA1287" s="116"/>
      <c r="AB1287" s="501"/>
      <c r="AC1287" s="18"/>
      <c r="AD1287" s="18"/>
      <c r="AE1287" s="18"/>
      <c r="AF1287" s="18"/>
      <c r="AG1287" s="18"/>
      <c r="AH1287" s="18"/>
      <c r="AI1287" s="18"/>
      <c r="AJ1287" s="18"/>
      <c r="AK1287" s="18"/>
      <c r="AL1287" s="18"/>
      <c r="AM1287" s="18"/>
      <c r="AN1287" s="18"/>
      <c r="AO1287" s="18"/>
      <c r="AP1287" s="18"/>
      <c r="AQ1287" s="18"/>
      <c r="AR1287" s="18"/>
      <c r="AS1287" s="18"/>
      <c r="AT1287" s="23"/>
      <c r="AU1287" s="53" t="s">
        <v>195</v>
      </c>
      <c r="AV1287" s="209">
        <f>STDEV(AV1245:AV1284)</f>
        <v>2.1600640287877591E-2</v>
      </c>
      <c r="AW1287" s="209">
        <f>STDEV(AW1245:AW1284)</f>
        <v>2.1510082290524632E-2</v>
      </c>
      <c r="AX1287" s="62"/>
      <c r="AY1287" s="62"/>
    </row>
    <row r="1288" spans="1:51" s="36" customFormat="1" x14ac:dyDescent="0.2">
      <c r="A1288" s="120"/>
      <c r="B1288" s="120"/>
      <c r="C1288" s="120"/>
      <c r="D1288" s="121"/>
      <c r="E1288" s="337"/>
      <c r="F1288" s="3"/>
      <c r="G1288" s="3" t="s">
        <v>82</v>
      </c>
      <c r="H1288" s="78">
        <v>60.048000000000002</v>
      </c>
      <c r="I1288" s="78">
        <v>36.883800000000001</v>
      </c>
      <c r="J1288" s="18" t="s">
        <v>27</v>
      </c>
      <c r="K1288" s="18" t="s">
        <v>27</v>
      </c>
      <c r="L1288" s="18" t="s">
        <v>73</v>
      </c>
      <c r="M1288" s="18" t="s">
        <v>73</v>
      </c>
      <c r="N1288" s="18" t="s">
        <v>73</v>
      </c>
      <c r="O1288" s="18" t="s">
        <v>27</v>
      </c>
      <c r="P1288" s="18" t="s">
        <v>27</v>
      </c>
      <c r="Q1288" s="18" t="s">
        <v>27</v>
      </c>
      <c r="R1288" s="18" t="s">
        <v>73</v>
      </c>
      <c r="S1288" s="18" t="s">
        <v>27</v>
      </c>
      <c r="T1288" s="18" t="s">
        <v>27</v>
      </c>
      <c r="U1288" s="116"/>
      <c r="V1288" s="116"/>
      <c r="W1288" s="116"/>
      <c r="X1288" s="468"/>
      <c r="Y1288" s="23"/>
      <c r="Z1288" s="118"/>
      <c r="AA1288" s="116"/>
      <c r="AB1288" s="501"/>
      <c r="AC1288" s="18"/>
      <c r="AD1288" s="18"/>
      <c r="AE1288" s="18"/>
      <c r="AF1288" s="18"/>
      <c r="AG1288" s="18"/>
      <c r="AH1288" s="18"/>
      <c r="AI1288" s="18"/>
      <c r="AJ1288" s="18"/>
      <c r="AK1288" s="18"/>
      <c r="AL1288" s="18"/>
      <c r="AM1288" s="18"/>
      <c r="AN1288" s="18"/>
      <c r="AO1288" s="18"/>
      <c r="AP1288" s="18"/>
      <c r="AQ1288" s="18"/>
      <c r="AR1288" s="18"/>
      <c r="AS1288" s="18"/>
      <c r="AT1288" s="23"/>
      <c r="AU1288" s="53" t="s">
        <v>82</v>
      </c>
      <c r="AV1288" s="209">
        <f>MIN(AV1245:AV1284)</f>
        <v>0.8795205827176763</v>
      </c>
      <c r="AW1288" s="209">
        <f>MIN(AW1245:AW1284)</f>
        <v>0.88032377907365933</v>
      </c>
      <c r="AX1288" s="62"/>
      <c r="AY1288" s="62"/>
    </row>
    <row r="1289" spans="1:51" s="36" customFormat="1" ht="16" thickBot="1" x14ac:dyDescent="0.25">
      <c r="A1289" s="114"/>
      <c r="B1289" s="114"/>
      <c r="C1289" s="114"/>
      <c r="D1289" s="115"/>
      <c r="E1289" s="338"/>
      <c r="F1289" s="178"/>
      <c r="G1289" s="178" t="s">
        <v>81</v>
      </c>
      <c r="H1289" s="177">
        <v>62.592599999999997</v>
      </c>
      <c r="I1289" s="177">
        <v>39.306600000000003</v>
      </c>
      <c r="J1289" s="97" t="s">
        <v>27</v>
      </c>
      <c r="K1289" s="97">
        <v>7.1891999999999998E-2</v>
      </c>
      <c r="L1289" s="97" t="s">
        <v>73</v>
      </c>
      <c r="M1289" s="97" t="s">
        <v>73</v>
      </c>
      <c r="N1289" s="97" t="s">
        <v>73</v>
      </c>
      <c r="O1289" s="97">
        <v>0.24922</v>
      </c>
      <c r="P1289" s="97" t="s">
        <v>27</v>
      </c>
      <c r="Q1289" s="97">
        <v>0.22347600000000001</v>
      </c>
      <c r="R1289" s="97" t="s">
        <v>73</v>
      </c>
      <c r="S1289" s="97" t="s">
        <v>27</v>
      </c>
      <c r="T1289" s="97" t="s">
        <v>27</v>
      </c>
      <c r="U1289" s="469"/>
      <c r="V1289" s="469"/>
      <c r="W1289" s="469"/>
      <c r="X1289" s="470"/>
      <c r="Y1289" s="39"/>
      <c r="Z1289" s="112"/>
      <c r="AA1289" s="111"/>
      <c r="AB1289" s="496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39"/>
      <c r="AU1289" s="166" t="s">
        <v>81</v>
      </c>
      <c r="AV1289" s="316">
        <f>MAX(AV1245:AV1284)</f>
        <v>0.96297909857802921</v>
      </c>
      <c r="AW1289" s="316">
        <f>MAX(AW1245:AW1284)</f>
        <v>0.96297909857802921</v>
      </c>
      <c r="AX1289" s="94"/>
      <c r="AY1289" s="94"/>
    </row>
    <row r="1290" spans="1:51" s="36" customFormat="1" x14ac:dyDescent="0.2">
      <c r="A1290" s="120"/>
      <c r="B1290" s="120"/>
      <c r="C1290" s="120"/>
      <c r="D1290" s="121"/>
      <c r="E1290" s="120"/>
      <c r="F1290" s="121"/>
      <c r="G1290" s="120"/>
      <c r="H1290" s="366"/>
      <c r="I1290" s="366"/>
      <c r="J1290" s="118"/>
      <c r="K1290" s="118"/>
      <c r="L1290" s="119"/>
      <c r="M1290" s="119"/>
      <c r="N1290" s="120"/>
      <c r="O1290" s="118"/>
      <c r="P1290" s="118"/>
      <c r="Q1290" s="118"/>
      <c r="R1290" s="119"/>
      <c r="S1290" s="118"/>
      <c r="T1290" s="118"/>
      <c r="U1290" s="116"/>
      <c r="V1290" s="116"/>
      <c r="W1290" s="116"/>
      <c r="X1290" s="118"/>
      <c r="Y1290" s="23"/>
      <c r="Z1290" s="118"/>
      <c r="AA1290" s="116"/>
      <c r="AB1290" s="501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23"/>
      <c r="AU1290" s="18"/>
      <c r="AV1290" s="44"/>
      <c r="AW1290" s="44"/>
      <c r="AX1290" s="62"/>
      <c r="AY1290" s="62"/>
    </row>
    <row r="1291" spans="1:51" s="36" customFormat="1" x14ac:dyDescent="0.2">
      <c r="A1291" s="126" t="s">
        <v>180</v>
      </c>
      <c r="B1291" s="59" t="s">
        <v>604</v>
      </c>
      <c r="C1291" s="126" t="s">
        <v>198</v>
      </c>
      <c r="D1291" s="126" t="s">
        <v>498</v>
      </c>
      <c r="E1291" s="126" t="s">
        <v>152</v>
      </c>
      <c r="F1291" s="126"/>
      <c r="G1291" s="126">
        <v>6</v>
      </c>
      <c r="H1291" s="365">
        <v>49.192799999999998</v>
      </c>
      <c r="I1291" s="365">
        <v>37.735399999999998</v>
      </c>
      <c r="J1291" s="125" t="s">
        <v>27</v>
      </c>
      <c r="K1291" s="125" t="s">
        <v>27</v>
      </c>
      <c r="L1291" s="125"/>
      <c r="M1291" s="125"/>
      <c r="N1291" s="126"/>
      <c r="O1291" s="125">
        <v>13.898400000000001</v>
      </c>
      <c r="P1291" s="125">
        <v>0.13651199999999999</v>
      </c>
      <c r="Q1291" s="125" t="s">
        <v>27</v>
      </c>
      <c r="R1291" s="125"/>
      <c r="S1291" s="125" t="s">
        <v>27</v>
      </c>
      <c r="T1291" s="125">
        <v>0.22669500000000001</v>
      </c>
      <c r="U1291" s="123"/>
      <c r="V1291" s="123"/>
      <c r="W1291" s="123"/>
      <c r="X1291" s="125">
        <v>101.189807</v>
      </c>
      <c r="Y1291" s="47"/>
      <c r="Z1291" s="124" t="s">
        <v>85</v>
      </c>
      <c r="AA1291" s="123"/>
      <c r="AB1291" s="508"/>
      <c r="AC1291" s="20">
        <v>38.288811326998776</v>
      </c>
      <c r="AD1291" s="20">
        <v>51.16271972508094</v>
      </c>
      <c r="AE1291" s="20" t="s">
        <v>27</v>
      </c>
      <c r="AF1291" s="20" t="s">
        <v>27</v>
      </c>
      <c r="AG1291" s="20" t="s">
        <v>27</v>
      </c>
      <c r="AH1291" s="20" t="s">
        <v>27</v>
      </c>
      <c r="AI1291" s="20" t="s">
        <v>27</v>
      </c>
      <c r="AJ1291" s="20">
        <v>10.292720388035232</v>
      </c>
      <c r="AK1291" s="20">
        <v>0.10068549656231034</v>
      </c>
      <c r="AL1291" s="20" t="s">
        <v>27</v>
      </c>
      <c r="AM1291" s="20" t="s">
        <v>27</v>
      </c>
      <c r="AN1291" s="20" t="s">
        <v>27</v>
      </c>
      <c r="AO1291" s="20">
        <v>0.15506306332273354</v>
      </c>
      <c r="AP1291" s="20" t="s">
        <v>27</v>
      </c>
      <c r="AQ1291" s="20" t="s">
        <v>27</v>
      </c>
      <c r="AR1291" s="20">
        <v>99.999999999999986</v>
      </c>
      <c r="AS1291" s="20"/>
      <c r="AT1291" s="20" t="s">
        <v>131</v>
      </c>
      <c r="AU1291" s="95" t="str">
        <f t="shared" ref="AU1291:AU1338" si="130">Z1291</f>
        <v>po</v>
      </c>
      <c r="AV1291" s="56">
        <f t="shared" ref="AV1291:AV1338" si="131">AC1291/AD1291</f>
        <v>0.74837325952843881</v>
      </c>
      <c r="AW1291" s="195">
        <f t="shared" ref="AW1291:AW1338" si="132">SUM(AC1291,AJ1291,AK1291,AL1291,AO1291,AG1291)/AD1291</f>
        <v>0.95454816587825153</v>
      </c>
      <c r="AX1291" s="95"/>
      <c r="AY1291" s="95"/>
    </row>
    <row r="1292" spans="1:51" s="36" customFormat="1" x14ac:dyDescent="0.2">
      <c r="A1292" s="120" t="s">
        <v>180</v>
      </c>
      <c r="B1292" s="43" t="s">
        <v>604</v>
      </c>
      <c r="C1292" s="120" t="s">
        <v>198</v>
      </c>
      <c r="D1292" s="120" t="s">
        <v>498</v>
      </c>
      <c r="E1292" s="120" t="s">
        <v>152</v>
      </c>
      <c r="F1292" s="120"/>
      <c r="G1292" s="120">
        <v>2</v>
      </c>
      <c r="H1292" s="366">
        <v>49.082799999999999</v>
      </c>
      <c r="I1292" s="366">
        <v>38.249200000000002</v>
      </c>
      <c r="J1292" s="119" t="s">
        <v>27</v>
      </c>
      <c r="K1292" s="119" t="s">
        <v>27</v>
      </c>
      <c r="L1292" s="119"/>
      <c r="M1292" s="119"/>
      <c r="N1292" s="120"/>
      <c r="O1292" s="119">
        <v>12.3826</v>
      </c>
      <c r="P1292" s="119" t="s">
        <v>27</v>
      </c>
      <c r="Q1292" s="119">
        <v>4.6778E-2</v>
      </c>
      <c r="R1292" s="119"/>
      <c r="S1292" s="119" t="s">
        <v>27</v>
      </c>
      <c r="T1292" s="119">
        <v>0.372944</v>
      </c>
      <c r="U1292" s="116"/>
      <c r="V1292" s="116"/>
      <c r="W1292" s="116"/>
      <c r="X1292" s="119">
        <v>100.134322</v>
      </c>
      <c r="Y1292" s="21"/>
      <c r="Z1292" s="118" t="s">
        <v>85</v>
      </c>
      <c r="AA1292" s="116"/>
      <c r="AB1292" s="501"/>
      <c r="AC1292" s="18">
        <v>38.384788925470019</v>
      </c>
      <c r="AD1292" s="18">
        <v>52.105852645094465</v>
      </c>
      <c r="AE1292" s="18" t="s">
        <v>27</v>
      </c>
      <c r="AF1292" s="18" t="s">
        <v>27</v>
      </c>
      <c r="AG1292" s="18" t="s">
        <v>27</v>
      </c>
      <c r="AH1292" s="18" t="s">
        <v>27</v>
      </c>
      <c r="AI1292" s="18" t="s">
        <v>27</v>
      </c>
      <c r="AJ1292" s="18">
        <v>9.2137558128633774</v>
      </c>
      <c r="AK1292" s="18" t="s">
        <v>27</v>
      </c>
      <c r="AL1292" s="18">
        <v>3.9290268942398225E-2</v>
      </c>
      <c r="AM1292" s="18" t="s">
        <v>27</v>
      </c>
      <c r="AN1292" s="18" t="s">
        <v>27</v>
      </c>
      <c r="AO1292" s="18">
        <v>0.2563123476297588</v>
      </c>
      <c r="AP1292" s="18" t="s">
        <v>27</v>
      </c>
      <c r="AQ1292" s="18" t="s">
        <v>27</v>
      </c>
      <c r="AR1292" s="18">
        <v>100.00000000000003</v>
      </c>
      <c r="AS1292" s="18"/>
      <c r="AT1292" s="18" t="s">
        <v>131</v>
      </c>
      <c r="AU1292" s="62" t="str">
        <f t="shared" si="130"/>
        <v>po</v>
      </c>
      <c r="AV1292" s="44">
        <f t="shared" si="131"/>
        <v>0.73666943302738142</v>
      </c>
      <c r="AW1292" s="86">
        <f t="shared" si="132"/>
        <v>0.91917020686954576</v>
      </c>
      <c r="AX1292" s="62"/>
      <c r="AY1292" s="62"/>
    </row>
    <row r="1293" spans="1:51" s="36" customFormat="1" x14ac:dyDescent="0.2">
      <c r="A1293" s="120" t="s">
        <v>180</v>
      </c>
      <c r="B1293" s="43" t="s">
        <v>604</v>
      </c>
      <c r="C1293" s="120" t="s">
        <v>198</v>
      </c>
      <c r="D1293" s="120" t="s">
        <v>498</v>
      </c>
      <c r="E1293" s="120" t="s">
        <v>203</v>
      </c>
      <c r="F1293" s="120"/>
      <c r="G1293" s="120">
        <v>69</v>
      </c>
      <c r="H1293" s="366">
        <v>49.655700000000003</v>
      </c>
      <c r="I1293" s="366">
        <v>38.025500000000001</v>
      </c>
      <c r="J1293" s="119" t="s">
        <v>27</v>
      </c>
      <c r="K1293" s="119" t="s">
        <v>27</v>
      </c>
      <c r="L1293" s="119"/>
      <c r="M1293" s="119"/>
      <c r="N1293" s="120"/>
      <c r="O1293" s="119">
        <v>11.4764</v>
      </c>
      <c r="P1293" s="119" t="s">
        <v>27</v>
      </c>
      <c r="Q1293" s="119" t="s">
        <v>27</v>
      </c>
      <c r="R1293" s="119"/>
      <c r="S1293" s="119" t="s">
        <v>27</v>
      </c>
      <c r="T1293" s="119" t="s">
        <v>27</v>
      </c>
      <c r="U1293" s="116"/>
      <c r="V1293" s="116"/>
      <c r="W1293" s="116"/>
      <c r="X1293" s="119">
        <v>99.157600000000002</v>
      </c>
      <c r="Y1293" s="21"/>
      <c r="Z1293" s="118" t="s">
        <v>85</v>
      </c>
      <c r="AA1293" s="116"/>
      <c r="AB1293" s="501"/>
      <c r="AC1293" s="18">
        <v>39.156489989617555</v>
      </c>
      <c r="AD1293" s="18">
        <v>52.232871644820179</v>
      </c>
      <c r="AE1293" s="18" t="s">
        <v>27</v>
      </c>
      <c r="AF1293" s="18" t="s">
        <v>27</v>
      </c>
      <c r="AG1293" s="18" t="s">
        <v>27</v>
      </c>
      <c r="AH1293" s="18" t="s">
        <v>27</v>
      </c>
      <c r="AI1293" s="18" t="s">
        <v>27</v>
      </c>
      <c r="AJ1293" s="18">
        <v>8.6106383655622771</v>
      </c>
      <c r="AK1293" s="18" t="s">
        <v>27</v>
      </c>
      <c r="AL1293" s="18" t="s">
        <v>27</v>
      </c>
      <c r="AM1293" s="18" t="s">
        <v>27</v>
      </c>
      <c r="AN1293" s="18" t="s">
        <v>27</v>
      </c>
      <c r="AO1293" s="18" t="s">
        <v>27</v>
      </c>
      <c r="AP1293" s="18" t="s">
        <v>27</v>
      </c>
      <c r="AQ1293" s="18" t="s">
        <v>27</v>
      </c>
      <c r="AR1293" s="18">
        <v>100.00000000000001</v>
      </c>
      <c r="AS1293" s="18"/>
      <c r="AT1293" s="18" t="s">
        <v>131</v>
      </c>
      <c r="AU1293" s="62" t="str">
        <f t="shared" si="130"/>
        <v>po</v>
      </c>
      <c r="AV1293" s="44">
        <f t="shared" si="131"/>
        <v>0.74965225453961082</v>
      </c>
      <c r="AW1293" s="86">
        <f t="shared" si="132"/>
        <v>0.91450320173841715</v>
      </c>
      <c r="AX1293" s="62"/>
      <c r="AY1293" s="62"/>
    </row>
    <row r="1294" spans="1:51" s="36" customFormat="1" x14ac:dyDescent="0.2">
      <c r="A1294" s="120" t="s">
        <v>180</v>
      </c>
      <c r="B1294" s="43" t="s">
        <v>604</v>
      </c>
      <c r="C1294" s="120" t="s">
        <v>198</v>
      </c>
      <c r="D1294" s="120" t="s">
        <v>498</v>
      </c>
      <c r="E1294" s="120" t="s">
        <v>151</v>
      </c>
      <c r="F1294" s="120"/>
      <c r="G1294" s="120">
        <v>52</v>
      </c>
      <c r="H1294" s="366">
        <v>50.703899999999997</v>
      </c>
      <c r="I1294" s="366">
        <v>37.918300000000002</v>
      </c>
      <c r="J1294" s="119" t="s">
        <v>27</v>
      </c>
      <c r="K1294" s="119" t="s">
        <v>27</v>
      </c>
      <c r="L1294" s="119"/>
      <c r="M1294" s="119"/>
      <c r="N1294" s="120"/>
      <c r="O1294" s="119">
        <v>10.054600000000001</v>
      </c>
      <c r="P1294" s="119" t="s">
        <v>27</v>
      </c>
      <c r="Q1294" s="119" t="s">
        <v>27</v>
      </c>
      <c r="R1294" s="119"/>
      <c r="S1294" s="119" t="s">
        <v>27</v>
      </c>
      <c r="T1294" s="119" t="s">
        <v>27</v>
      </c>
      <c r="U1294" s="116"/>
      <c r="V1294" s="116"/>
      <c r="W1294" s="116"/>
      <c r="X1294" s="119">
        <v>98.676799999999986</v>
      </c>
      <c r="Y1294" s="21"/>
      <c r="Z1294" s="118" t="s">
        <v>85</v>
      </c>
      <c r="AA1294" s="116"/>
      <c r="AB1294" s="501"/>
      <c r="AC1294" s="18">
        <v>40.138574518570074</v>
      </c>
      <c r="AD1294" s="18">
        <v>52.288208421182084</v>
      </c>
      <c r="AE1294" s="18" t="s">
        <v>27</v>
      </c>
      <c r="AF1294" s="18" t="s">
        <v>27</v>
      </c>
      <c r="AG1294" s="18" t="s">
        <v>27</v>
      </c>
      <c r="AH1294" s="18" t="s">
        <v>27</v>
      </c>
      <c r="AI1294" s="18" t="s">
        <v>27</v>
      </c>
      <c r="AJ1294" s="18">
        <v>7.5732170602478401</v>
      </c>
      <c r="AK1294" s="18" t="s">
        <v>27</v>
      </c>
      <c r="AL1294" s="18" t="s">
        <v>27</v>
      </c>
      <c r="AM1294" s="18" t="s">
        <v>27</v>
      </c>
      <c r="AN1294" s="18" t="s">
        <v>27</v>
      </c>
      <c r="AO1294" s="18" t="s">
        <v>27</v>
      </c>
      <c r="AP1294" s="18" t="s">
        <v>27</v>
      </c>
      <c r="AQ1294" s="18" t="s">
        <v>27</v>
      </c>
      <c r="AR1294" s="18">
        <v>100</v>
      </c>
      <c r="AS1294" s="18"/>
      <c r="AT1294" s="18" t="s">
        <v>131</v>
      </c>
      <c r="AU1294" s="62" t="str">
        <f t="shared" si="130"/>
        <v>po</v>
      </c>
      <c r="AV1294" s="44">
        <f t="shared" si="131"/>
        <v>0.76764103667988437</v>
      </c>
      <c r="AW1294" s="86">
        <f t="shared" si="132"/>
        <v>0.9124770769443642</v>
      </c>
      <c r="AX1294" s="62"/>
      <c r="AY1294" s="62"/>
    </row>
    <row r="1295" spans="1:51" s="36" customFormat="1" x14ac:dyDescent="0.2">
      <c r="A1295" s="120" t="s">
        <v>180</v>
      </c>
      <c r="B1295" s="43" t="s">
        <v>604</v>
      </c>
      <c r="C1295" s="120" t="s">
        <v>198</v>
      </c>
      <c r="D1295" s="120" t="s">
        <v>498</v>
      </c>
      <c r="E1295" s="120" t="s">
        <v>203</v>
      </c>
      <c r="F1295" s="120"/>
      <c r="G1295" s="120">
        <v>73</v>
      </c>
      <c r="H1295" s="366">
        <v>52.3889</v>
      </c>
      <c r="I1295" s="366">
        <v>38.184399999999997</v>
      </c>
      <c r="J1295" s="119" t="s">
        <v>27</v>
      </c>
      <c r="K1295" s="119" t="s">
        <v>27</v>
      </c>
      <c r="L1295" s="119"/>
      <c r="M1295" s="119"/>
      <c r="N1295" s="120"/>
      <c r="O1295" s="119">
        <v>9.0763700000000007</v>
      </c>
      <c r="P1295" s="119" t="s">
        <v>27</v>
      </c>
      <c r="Q1295" s="119" t="s">
        <v>27</v>
      </c>
      <c r="R1295" s="119"/>
      <c r="S1295" s="119" t="s">
        <v>27</v>
      </c>
      <c r="T1295" s="119">
        <v>0.40979700000000002</v>
      </c>
      <c r="U1295" s="116"/>
      <c r="V1295" s="116"/>
      <c r="W1295" s="116"/>
      <c r="X1295" s="119">
        <v>100.05946699999998</v>
      </c>
      <c r="Y1295" s="21"/>
      <c r="Z1295" s="118" t="s">
        <v>85</v>
      </c>
      <c r="AA1295" s="116"/>
      <c r="AB1295" s="501"/>
      <c r="AC1295" s="18">
        <v>40.960817879720281</v>
      </c>
      <c r="AD1295" s="18">
        <v>52.005542920546254</v>
      </c>
      <c r="AE1295" s="18" t="s">
        <v>27</v>
      </c>
      <c r="AF1295" s="18" t="s">
        <v>27</v>
      </c>
      <c r="AG1295" s="18" t="s">
        <v>27</v>
      </c>
      <c r="AH1295" s="18" t="s">
        <v>27</v>
      </c>
      <c r="AI1295" s="18" t="s">
        <v>27</v>
      </c>
      <c r="AJ1295" s="18">
        <v>6.7520641356539155</v>
      </c>
      <c r="AK1295" s="18" t="s">
        <v>27</v>
      </c>
      <c r="AL1295" s="18" t="s">
        <v>27</v>
      </c>
      <c r="AM1295" s="18" t="s">
        <v>27</v>
      </c>
      <c r="AN1295" s="18" t="s">
        <v>27</v>
      </c>
      <c r="AO1295" s="18">
        <v>0.28157506407954747</v>
      </c>
      <c r="AP1295" s="18" t="s">
        <v>27</v>
      </c>
      <c r="AQ1295" s="18" t="s">
        <v>27</v>
      </c>
      <c r="AR1295" s="18">
        <v>99.999999999999986</v>
      </c>
      <c r="AS1295" s="18"/>
      <c r="AT1295" s="18" t="s">
        <v>131</v>
      </c>
      <c r="AU1295" s="62" t="str">
        <f t="shared" si="130"/>
        <v>po</v>
      </c>
      <c r="AV1295" s="44">
        <f t="shared" si="131"/>
        <v>0.78762407965435466</v>
      </c>
      <c r="AW1295" s="86">
        <f t="shared" si="132"/>
        <v>0.9228719552602187</v>
      </c>
      <c r="AX1295" s="62"/>
      <c r="AY1295" s="62"/>
    </row>
    <row r="1296" spans="1:51" s="36" customFormat="1" x14ac:dyDescent="0.2">
      <c r="A1296" s="120" t="s">
        <v>180</v>
      </c>
      <c r="B1296" s="43" t="s">
        <v>604</v>
      </c>
      <c r="C1296" s="120" t="s">
        <v>198</v>
      </c>
      <c r="D1296" s="120" t="s">
        <v>498</v>
      </c>
      <c r="E1296" s="120" t="s">
        <v>149</v>
      </c>
      <c r="F1296" s="120"/>
      <c r="G1296" s="120">
        <v>35</v>
      </c>
      <c r="H1296" s="366">
        <v>53.246099999999998</v>
      </c>
      <c r="I1296" s="366">
        <v>38.439300000000003</v>
      </c>
      <c r="J1296" s="119" t="s">
        <v>27</v>
      </c>
      <c r="K1296" s="119">
        <v>3.0394999999999998E-2</v>
      </c>
      <c r="L1296" s="119"/>
      <c r="M1296" s="119"/>
      <c r="N1296" s="120"/>
      <c r="O1296" s="119">
        <v>8.5888399999999994</v>
      </c>
      <c r="P1296" s="119" t="s">
        <v>27</v>
      </c>
      <c r="Q1296" s="119">
        <v>5.5059999999999998E-2</v>
      </c>
      <c r="R1296" s="119"/>
      <c r="S1296" s="119" t="s">
        <v>27</v>
      </c>
      <c r="T1296" s="119">
        <v>9.4178999999999999E-2</v>
      </c>
      <c r="U1296" s="116"/>
      <c r="V1296" s="116"/>
      <c r="W1296" s="116"/>
      <c r="X1296" s="119">
        <v>100.453874</v>
      </c>
      <c r="Y1296" s="21"/>
      <c r="Z1296" s="118" t="s">
        <v>85</v>
      </c>
      <c r="AA1296" s="116"/>
      <c r="AB1296" s="501"/>
      <c r="AC1296" s="18">
        <v>41.412819511130358</v>
      </c>
      <c r="AD1296" s="18">
        <v>52.078298944372591</v>
      </c>
      <c r="AE1296" s="18" t="s">
        <v>27</v>
      </c>
      <c r="AF1296" s="18">
        <v>4.2623603833126092E-2</v>
      </c>
      <c r="AG1296" s="18" t="s">
        <v>27</v>
      </c>
      <c r="AH1296" s="18" t="s">
        <v>27</v>
      </c>
      <c r="AI1296" s="18" t="s">
        <v>27</v>
      </c>
      <c r="AJ1296" s="18">
        <v>6.3558923907160976</v>
      </c>
      <c r="AK1296" s="18" t="s">
        <v>27</v>
      </c>
      <c r="AL1296" s="18">
        <v>4.5993528434925171E-2</v>
      </c>
      <c r="AM1296" s="18" t="s">
        <v>27</v>
      </c>
      <c r="AN1296" s="18" t="s">
        <v>27</v>
      </c>
      <c r="AO1296" s="18">
        <v>6.4372021512901639E-2</v>
      </c>
      <c r="AP1296" s="18" t="s">
        <v>27</v>
      </c>
      <c r="AQ1296" s="18" t="s">
        <v>27</v>
      </c>
      <c r="AR1296" s="18">
        <v>99.999999999999972</v>
      </c>
      <c r="AS1296" s="18"/>
      <c r="AT1296" s="18" t="s">
        <v>131</v>
      </c>
      <c r="AU1296" s="62" t="str">
        <f t="shared" si="130"/>
        <v>po</v>
      </c>
      <c r="AV1296" s="44">
        <f t="shared" si="131"/>
        <v>0.79520299914875181</v>
      </c>
      <c r="AW1296" s="86">
        <f t="shared" si="132"/>
        <v>0.91936715334992603</v>
      </c>
      <c r="AX1296" s="62"/>
      <c r="AY1296" s="62"/>
    </row>
    <row r="1297" spans="1:51" s="36" customFormat="1" x14ac:dyDescent="0.2">
      <c r="A1297" s="120" t="s">
        <v>180</v>
      </c>
      <c r="B1297" s="43" t="s">
        <v>604</v>
      </c>
      <c r="C1297" s="120" t="s">
        <v>198</v>
      </c>
      <c r="D1297" s="120" t="s">
        <v>498</v>
      </c>
      <c r="E1297" s="120" t="s">
        <v>193</v>
      </c>
      <c r="F1297" s="120"/>
      <c r="G1297" s="120">
        <v>77</v>
      </c>
      <c r="H1297" s="366">
        <v>53.690199999999997</v>
      </c>
      <c r="I1297" s="366">
        <v>38.799199999999999</v>
      </c>
      <c r="J1297" s="119" t="s">
        <v>27</v>
      </c>
      <c r="K1297" s="119" t="s">
        <v>27</v>
      </c>
      <c r="L1297" s="119"/>
      <c r="M1297" s="119"/>
      <c r="N1297" s="120"/>
      <c r="O1297" s="119">
        <v>8.3967299999999998</v>
      </c>
      <c r="P1297" s="119" t="s">
        <v>27</v>
      </c>
      <c r="Q1297" s="119" t="s">
        <v>27</v>
      </c>
      <c r="R1297" s="119"/>
      <c r="S1297" s="119" t="s">
        <v>27</v>
      </c>
      <c r="T1297" s="119">
        <v>9.8235000000000003E-2</v>
      </c>
      <c r="U1297" s="116"/>
      <c r="V1297" s="116"/>
      <c r="W1297" s="116"/>
      <c r="X1297" s="119">
        <v>100.984365</v>
      </c>
      <c r="Y1297" s="21"/>
      <c r="Z1297" s="118" t="s">
        <v>85</v>
      </c>
      <c r="AA1297" s="116"/>
      <c r="AB1297" s="501"/>
      <c r="AC1297" s="18">
        <v>41.507108266852363</v>
      </c>
      <c r="AD1297" s="18">
        <v>52.249790186402812</v>
      </c>
      <c r="AE1297" s="18" t="s">
        <v>27</v>
      </c>
      <c r="AF1297" s="18" t="s">
        <v>27</v>
      </c>
      <c r="AG1297" s="18" t="s">
        <v>27</v>
      </c>
      <c r="AH1297" s="18" t="s">
        <v>27</v>
      </c>
      <c r="AI1297" s="18" t="s">
        <v>27</v>
      </c>
      <c r="AJ1297" s="18">
        <v>6.1763609965706925</v>
      </c>
      <c r="AK1297" s="18" t="s">
        <v>27</v>
      </c>
      <c r="AL1297" s="18" t="s">
        <v>27</v>
      </c>
      <c r="AM1297" s="18" t="s">
        <v>27</v>
      </c>
      <c r="AN1297" s="18" t="s">
        <v>27</v>
      </c>
      <c r="AO1297" s="18">
        <v>6.6740550174125335E-2</v>
      </c>
      <c r="AP1297" s="18" t="s">
        <v>27</v>
      </c>
      <c r="AQ1297" s="18" t="s">
        <v>27</v>
      </c>
      <c r="AR1297" s="18">
        <v>100</v>
      </c>
      <c r="AS1297" s="18"/>
      <c r="AT1297" s="18" t="s">
        <v>131</v>
      </c>
      <c r="AU1297" s="62" t="str">
        <f t="shared" si="130"/>
        <v>po</v>
      </c>
      <c r="AV1297" s="44">
        <f t="shared" si="131"/>
        <v>0.79439760655065628</v>
      </c>
      <c r="AW1297" s="86">
        <f t="shared" si="132"/>
        <v>0.91388328342079017</v>
      </c>
      <c r="AX1297" s="62"/>
      <c r="AY1297" s="62"/>
    </row>
    <row r="1298" spans="1:51" s="36" customFormat="1" x14ac:dyDescent="0.2">
      <c r="A1298" s="120" t="s">
        <v>180</v>
      </c>
      <c r="B1298" s="43" t="s">
        <v>604</v>
      </c>
      <c r="C1298" s="120" t="s">
        <v>198</v>
      </c>
      <c r="D1298" s="120" t="s">
        <v>498</v>
      </c>
      <c r="E1298" s="120" t="s">
        <v>202</v>
      </c>
      <c r="F1298" s="120"/>
      <c r="G1298" s="120">
        <v>66</v>
      </c>
      <c r="H1298" s="366">
        <v>53.3598</v>
      </c>
      <c r="I1298" s="366">
        <v>38.913200000000003</v>
      </c>
      <c r="J1298" s="119" t="s">
        <v>27</v>
      </c>
      <c r="K1298" s="119" t="s">
        <v>27</v>
      </c>
      <c r="L1298" s="119"/>
      <c r="M1298" s="119"/>
      <c r="N1298" s="120"/>
      <c r="O1298" s="119">
        <v>8.0734899999999996</v>
      </c>
      <c r="P1298" s="119">
        <v>8.7179000000000006E-2</v>
      </c>
      <c r="Q1298" s="119">
        <v>4.0547E-2</v>
      </c>
      <c r="R1298" s="119"/>
      <c r="S1298" s="119" t="s">
        <v>27</v>
      </c>
      <c r="T1298" s="119" t="s">
        <v>27</v>
      </c>
      <c r="U1298" s="116"/>
      <c r="V1298" s="116"/>
      <c r="W1298" s="116"/>
      <c r="X1298" s="119">
        <v>100.474216</v>
      </c>
      <c r="Y1298" s="21"/>
      <c r="Z1298" s="118" t="s">
        <v>85</v>
      </c>
      <c r="AA1298" s="116"/>
      <c r="AB1298" s="501"/>
      <c r="AC1298" s="18">
        <v>41.379493933851947</v>
      </c>
      <c r="AD1298" s="18">
        <v>52.565675754230433</v>
      </c>
      <c r="AE1298" s="18" t="s">
        <v>27</v>
      </c>
      <c r="AF1298" s="18" t="s">
        <v>27</v>
      </c>
      <c r="AG1298" s="18" t="s">
        <v>27</v>
      </c>
      <c r="AH1298" s="18" t="s">
        <v>27</v>
      </c>
      <c r="AI1298" s="18" t="s">
        <v>27</v>
      </c>
      <c r="AJ1298" s="18">
        <v>5.9569961679117664</v>
      </c>
      <c r="AK1298" s="18">
        <v>6.4063197421038123E-2</v>
      </c>
      <c r="AL1298" s="18">
        <v>3.3770946584807934E-2</v>
      </c>
      <c r="AM1298" s="18" t="s">
        <v>27</v>
      </c>
      <c r="AN1298" s="18" t="s">
        <v>27</v>
      </c>
      <c r="AO1298" s="18" t="s">
        <v>27</v>
      </c>
      <c r="AP1298" s="18" t="s">
        <v>27</v>
      </c>
      <c r="AQ1298" s="18" t="s">
        <v>27</v>
      </c>
      <c r="AR1298" s="18">
        <v>100</v>
      </c>
      <c r="AS1298" s="18"/>
      <c r="AT1298" s="18" t="s">
        <v>131</v>
      </c>
      <c r="AU1298" s="62" t="str">
        <f t="shared" si="130"/>
        <v>po</v>
      </c>
      <c r="AV1298" s="44">
        <f t="shared" si="131"/>
        <v>0.78719608071473834</v>
      </c>
      <c r="AW1298" s="86">
        <f t="shared" si="132"/>
        <v>0.90238208802922304</v>
      </c>
      <c r="AX1298" s="62"/>
      <c r="AY1298" s="62"/>
    </row>
    <row r="1299" spans="1:51" s="36" customFormat="1" x14ac:dyDescent="0.2">
      <c r="A1299" s="120" t="s">
        <v>180</v>
      </c>
      <c r="B1299" s="43" t="s">
        <v>604</v>
      </c>
      <c r="C1299" s="120" t="s">
        <v>198</v>
      </c>
      <c r="D1299" s="120" t="s">
        <v>498</v>
      </c>
      <c r="E1299" s="120" t="s">
        <v>149</v>
      </c>
      <c r="F1299" s="120"/>
      <c r="G1299" s="120">
        <v>39</v>
      </c>
      <c r="H1299" s="366">
        <v>52.5336</v>
      </c>
      <c r="I1299" s="366">
        <v>38.538499999999999</v>
      </c>
      <c r="J1299" s="119" t="s">
        <v>27</v>
      </c>
      <c r="K1299" s="119" t="s">
        <v>27</v>
      </c>
      <c r="L1299" s="119"/>
      <c r="M1299" s="119"/>
      <c r="N1299" s="120"/>
      <c r="O1299" s="119">
        <v>7.7950499999999998</v>
      </c>
      <c r="P1299" s="119">
        <v>6.1348E-2</v>
      </c>
      <c r="Q1299" s="119">
        <v>4.6651999999999999E-2</v>
      </c>
      <c r="R1299" s="119"/>
      <c r="S1299" s="119" t="s">
        <v>27</v>
      </c>
      <c r="T1299" s="119" t="s">
        <v>27</v>
      </c>
      <c r="U1299" s="116"/>
      <c r="V1299" s="116"/>
      <c r="W1299" s="116"/>
      <c r="X1299" s="119">
        <v>98.975149999999999</v>
      </c>
      <c r="Y1299" s="21"/>
      <c r="Z1299" s="118" t="s">
        <v>85</v>
      </c>
      <c r="AA1299" s="116"/>
      <c r="AB1299" s="501"/>
      <c r="AC1299" s="18">
        <v>41.303077142218179</v>
      </c>
      <c r="AD1299" s="18">
        <v>52.780606485135216</v>
      </c>
      <c r="AE1299" s="18" t="s">
        <v>27</v>
      </c>
      <c r="AF1299" s="18" t="s">
        <v>27</v>
      </c>
      <c r="AG1299" s="18" t="s">
        <v>27</v>
      </c>
      <c r="AH1299" s="18" t="s">
        <v>27</v>
      </c>
      <c r="AI1299" s="18" t="s">
        <v>27</v>
      </c>
      <c r="AJ1299" s="18">
        <v>5.8312166583017042</v>
      </c>
      <c r="AK1299" s="18">
        <v>4.570580896951424E-2</v>
      </c>
      <c r="AL1299" s="18">
        <v>3.9393905375385271E-2</v>
      </c>
      <c r="AM1299" s="18" t="s">
        <v>27</v>
      </c>
      <c r="AN1299" s="18" t="s">
        <v>27</v>
      </c>
      <c r="AO1299" s="18" t="s">
        <v>27</v>
      </c>
      <c r="AP1299" s="18" t="s">
        <v>27</v>
      </c>
      <c r="AQ1299" s="18" t="s">
        <v>27</v>
      </c>
      <c r="AR1299" s="18">
        <v>100</v>
      </c>
      <c r="AS1299" s="18"/>
      <c r="AT1299" s="18" t="s">
        <v>131</v>
      </c>
      <c r="AU1299" s="62" t="str">
        <f t="shared" si="130"/>
        <v>po</v>
      </c>
      <c r="AV1299" s="44">
        <f t="shared" si="131"/>
        <v>0.78254267794081722</v>
      </c>
      <c r="AW1299" s="86">
        <f t="shared" si="132"/>
        <v>0.89463529617006854</v>
      </c>
      <c r="AX1299" s="62"/>
      <c r="AY1299" s="62"/>
    </row>
    <row r="1300" spans="1:51" s="36" customFormat="1" x14ac:dyDescent="0.2">
      <c r="A1300" s="120" t="s">
        <v>180</v>
      </c>
      <c r="B1300" s="43" t="s">
        <v>604</v>
      </c>
      <c r="C1300" s="120" t="s">
        <v>198</v>
      </c>
      <c r="D1300" s="120" t="s">
        <v>498</v>
      </c>
      <c r="E1300" s="120" t="s">
        <v>204</v>
      </c>
      <c r="F1300" s="120"/>
      <c r="G1300" s="120">
        <v>83</v>
      </c>
      <c r="H1300" s="366">
        <v>53.1066</v>
      </c>
      <c r="I1300" s="366">
        <v>38.765799999999999</v>
      </c>
      <c r="J1300" s="119" t="s">
        <v>27</v>
      </c>
      <c r="K1300" s="119" t="s">
        <v>27</v>
      </c>
      <c r="L1300" s="119"/>
      <c r="M1300" s="119"/>
      <c r="N1300" s="120"/>
      <c r="O1300" s="119">
        <v>7.3554500000000003</v>
      </c>
      <c r="P1300" s="119">
        <v>5.7984000000000001E-2</v>
      </c>
      <c r="Q1300" s="119">
        <v>4.7056000000000001E-2</v>
      </c>
      <c r="R1300" s="119"/>
      <c r="S1300" s="119" t="s">
        <v>27</v>
      </c>
      <c r="T1300" s="119">
        <v>0.114228</v>
      </c>
      <c r="U1300" s="116"/>
      <c r="V1300" s="116"/>
      <c r="W1300" s="116"/>
      <c r="X1300" s="119">
        <v>99.447118000000003</v>
      </c>
      <c r="Y1300" s="21"/>
      <c r="Z1300" s="118" t="s">
        <v>85</v>
      </c>
      <c r="AA1300" s="116"/>
      <c r="AB1300" s="501"/>
      <c r="AC1300" s="18">
        <v>41.541837489162788</v>
      </c>
      <c r="AD1300" s="18">
        <v>52.822661452804653</v>
      </c>
      <c r="AE1300" s="18" t="s">
        <v>27</v>
      </c>
      <c r="AF1300" s="18" t="s">
        <v>27</v>
      </c>
      <c r="AG1300" s="18" t="s">
        <v>27</v>
      </c>
      <c r="AH1300" s="18" t="s">
        <v>27</v>
      </c>
      <c r="AI1300" s="18" t="s">
        <v>27</v>
      </c>
      <c r="AJ1300" s="18">
        <v>5.4744624269244282</v>
      </c>
      <c r="AK1300" s="18">
        <v>4.2980466213478299E-2</v>
      </c>
      <c r="AL1300" s="18">
        <v>3.9533542920342973E-2</v>
      </c>
      <c r="AM1300" s="18" t="s">
        <v>27</v>
      </c>
      <c r="AN1300" s="18" t="s">
        <v>27</v>
      </c>
      <c r="AO1300" s="18">
        <v>7.8524621974324874E-2</v>
      </c>
      <c r="AP1300" s="18" t="s">
        <v>27</v>
      </c>
      <c r="AQ1300" s="18" t="s">
        <v>27</v>
      </c>
      <c r="AR1300" s="18">
        <v>100.00000000000001</v>
      </c>
      <c r="AS1300" s="18"/>
      <c r="AT1300" s="18" t="s">
        <v>131</v>
      </c>
      <c r="AU1300" s="62" t="str">
        <f t="shared" si="130"/>
        <v>po</v>
      </c>
      <c r="AV1300" s="44">
        <f t="shared" si="131"/>
        <v>0.78643968983424062</v>
      </c>
      <c r="AW1300" s="86">
        <f t="shared" si="132"/>
        <v>0.89312687489907705</v>
      </c>
      <c r="AX1300" s="62"/>
      <c r="AY1300" s="62"/>
    </row>
    <row r="1301" spans="1:51" s="36" customFormat="1" x14ac:dyDescent="0.2">
      <c r="A1301" s="120" t="s">
        <v>180</v>
      </c>
      <c r="B1301" s="43" t="s">
        <v>604</v>
      </c>
      <c r="C1301" s="120" t="s">
        <v>198</v>
      </c>
      <c r="D1301" s="120" t="s">
        <v>498</v>
      </c>
      <c r="E1301" s="120" t="s">
        <v>202</v>
      </c>
      <c r="F1301" s="120"/>
      <c r="G1301" s="120">
        <v>65</v>
      </c>
      <c r="H1301" s="366">
        <v>54.602600000000002</v>
      </c>
      <c r="I1301" s="366">
        <v>38.962200000000003</v>
      </c>
      <c r="J1301" s="119" t="s">
        <v>27</v>
      </c>
      <c r="K1301" s="119" t="s">
        <v>27</v>
      </c>
      <c r="L1301" s="119"/>
      <c r="M1301" s="119"/>
      <c r="N1301" s="120"/>
      <c r="O1301" s="119">
        <v>6.8595499999999996</v>
      </c>
      <c r="P1301" s="119" t="s">
        <v>27</v>
      </c>
      <c r="Q1301" s="119">
        <v>6.0310999999999997E-2</v>
      </c>
      <c r="R1301" s="119"/>
      <c r="S1301" s="119" t="s">
        <v>27</v>
      </c>
      <c r="T1301" s="119">
        <v>9.5665E-2</v>
      </c>
      <c r="U1301" s="116"/>
      <c r="V1301" s="116"/>
      <c r="W1301" s="116"/>
      <c r="X1301" s="119">
        <v>100.580326</v>
      </c>
      <c r="Y1301" s="21"/>
      <c r="Z1301" s="118" t="s">
        <v>85</v>
      </c>
      <c r="AA1301" s="116"/>
      <c r="AB1301" s="501"/>
      <c r="AC1301" s="18">
        <v>42.279060059649666</v>
      </c>
      <c r="AD1301" s="18">
        <v>52.552066181034874</v>
      </c>
      <c r="AE1301" s="18" t="s">
        <v>27</v>
      </c>
      <c r="AF1301" s="18" t="s">
        <v>27</v>
      </c>
      <c r="AG1301" s="18" t="s">
        <v>27</v>
      </c>
      <c r="AH1301" s="18" t="s">
        <v>27</v>
      </c>
      <c r="AI1301" s="18" t="s">
        <v>27</v>
      </c>
      <c r="AJ1301" s="18">
        <v>5.0536208293601135</v>
      </c>
      <c r="AK1301" s="18" t="s">
        <v>27</v>
      </c>
      <c r="AL1301" s="18">
        <v>5.015590314816442E-2</v>
      </c>
      <c r="AM1301" s="18" t="s">
        <v>27</v>
      </c>
      <c r="AN1301" s="18" t="s">
        <v>27</v>
      </c>
      <c r="AO1301" s="18">
        <v>6.5097026807188818E-2</v>
      </c>
      <c r="AP1301" s="18" t="s">
        <v>27</v>
      </c>
      <c r="AQ1301" s="18" t="s">
        <v>27</v>
      </c>
      <c r="AR1301" s="18">
        <v>100.00000000000001</v>
      </c>
      <c r="AS1301" s="18"/>
      <c r="AT1301" s="18" t="s">
        <v>131</v>
      </c>
      <c r="AU1301" s="62" t="str">
        <f t="shared" si="130"/>
        <v>po</v>
      </c>
      <c r="AV1301" s="44">
        <f t="shared" si="131"/>
        <v>0.80451756005185282</v>
      </c>
      <c r="AW1301" s="86">
        <f t="shared" si="132"/>
        <v>0.90287475387767469</v>
      </c>
      <c r="AX1301" s="62"/>
      <c r="AY1301" s="62"/>
    </row>
    <row r="1302" spans="1:51" s="36" customFormat="1" x14ac:dyDescent="0.2">
      <c r="A1302" s="120" t="s">
        <v>180</v>
      </c>
      <c r="B1302" s="43" t="s">
        <v>604</v>
      </c>
      <c r="C1302" s="120" t="s">
        <v>198</v>
      </c>
      <c r="D1302" s="120" t="s">
        <v>498</v>
      </c>
      <c r="E1302" s="120" t="s">
        <v>200</v>
      </c>
      <c r="F1302" s="120"/>
      <c r="G1302" s="120">
        <v>50</v>
      </c>
      <c r="H1302" s="366">
        <v>55.133800000000001</v>
      </c>
      <c r="I1302" s="366">
        <v>38.839599999999997</v>
      </c>
      <c r="J1302" s="119" t="s">
        <v>27</v>
      </c>
      <c r="K1302" s="119" t="s">
        <v>27</v>
      </c>
      <c r="L1302" s="119"/>
      <c r="M1302" s="119"/>
      <c r="N1302" s="120"/>
      <c r="O1302" s="119">
        <v>6.8355199999999998</v>
      </c>
      <c r="P1302" s="119" t="s">
        <v>27</v>
      </c>
      <c r="Q1302" s="119">
        <v>6.3230999999999996E-2</v>
      </c>
      <c r="R1302" s="119"/>
      <c r="S1302" s="119" t="s">
        <v>27</v>
      </c>
      <c r="T1302" s="119">
        <v>8.8437000000000002E-2</v>
      </c>
      <c r="U1302" s="116"/>
      <c r="V1302" s="116"/>
      <c r="W1302" s="116"/>
      <c r="X1302" s="119">
        <v>100.960588</v>
      </c>
      <c r="Y1302" s="21"/>
      <c r="Z1302" s="118" t="s">
        <v>85</v>
      </c>
      <c r="AA1302" s="116"/>
      <c r="AB1302" s="501"/>
      <c r="AC1302" s="18">
        <v>42.594212386069294</v>
      </c>
      <c r="AD1302" s="18">
        <v>52.268704720859326</v>
      </c>
      <c r="AE1302" s="18" t="s">
        <v>27</v>
      </c>
      <c r="AF1302" s="18" t="s">
        <v>27</v>
      </c>
      <c r="AG1302" s="18" t="s">
        <v>27</v>
      </c>
      <c r="AH1302" s="18" t="s">
        <v>27</v>
      </c>
      <c r="AI1302" s="18" t="s">
        <v>27</v>
      </c>
      <c r="AJ1302" s="18">
        <v>5.024574050246847</v>
      </c>
      <c r="AK1302" s="18" t="s">
        <v>27</v>
      </c>
      <c r="AL1302" s="18">
        <v>5.2465792919307717E-2</v>
      </c>
      <c r="AM1302" s="18" t="s">
        <v>27</v>
      </c>
      <c r="AN1302" s="18" t="s">
        <v>27</v>
      </c>
      <c r="AO1302" s="18">
        <v>6.0043049905227151E-2</v>
      </c>
      <c r="AP1302" s="18" t="s">
        <v>27</v>
      </c>
      <c r="AQ1302" s="18" t="s">
        <v>27</v>
      </c>
      <c r="AR1302" s="18">
        <v>100</v>
      </c>
      <c r="AS1302" s="18"/>
      <c r="AT1302" s="18" t="s">
        <v>131</v>
      </c>
      <c r="AU1302" s="62" t="str">
        <f t="shared" si="130"/>
        <v>po</v>
      </c>
      <c r="AV1302" s="44">
        <f t="shared" si="131"/>
        <v>0.81490851195841574</v>
      </c>
      <c r="AW1302" s="86">
        <f t="shared" si="132"/>
        <v>0.91319070434305472</v>
      </c>
      <c r="AX1302" s="62"/>
      <c r="AY1302" s="62"/>
    </row>
    <row r="1303" spans="1:51" s="36" customFormat="1" x14ac:dyDescent="0.2">
      <c r="A1303" s="120" t="s">
        <v>180</v>
      </c>
      <c r="B1303" s="43" t="s">
        <v>604</v>
      </c>
      <c r="C1303" s="120" t="s">
        <v>198</v>
      </c>
      <c r="D1303" s="120" t="s">
        <v>498</v>
      </c>
      <c r="E1303" s="120" t="s">
        <v>193</v>
      </c>
      <c r="F1303" s="120"/>
      <c r="G1303" s="120">
        <v>78</v>
      </c>
      <c r="H1303" s="366">
        <v>53.428699999999999</v>
      </c>
      <c r="I1303" s="366">
        <v>38.714700000000001</v>
      </c>
      <c r="J1303" s="119" t="s">
        <v>27</v>
      </c>
      <c r="K1303" s="119" t="s">
        <v>27</v>
      </c>
      <c r="L1303" s="119"/>
      <c r="M1303" s="119"/>
      <c r="N1303" s="120"/>
      <c r="O1303" s="119">
        <v>6.7831099999999998</v>
      </c>
      <c r="P1303" s="119" t="s">
        <v>27</v>
      </c>
      <c r="Q1303" s="119" t="s">
        <v>27</v>
      </c>
      <c r="R1303" s="119"/>
      <c r="S1303" s="119" t="s">
        <v>27</v>
      </c>
      <c r="T1303" s="119">
        <v>0.25653799999999999</v>
      </c>
      <c r="U1303" s="116"/>
      <c r="V1303" s="116"/>
      <c r="W1303" s="116"/>
      <c r="X1303" s="119">
        <v>99.183047999999999</v>
      </c>
      <c r="Y1303" s="21"/>
      <c r="Z1303" s="118" t="s">
        <v>85</v>
      </c>
      <c r="AA1303" s="116"/>
      <c r="AB1303" s="501"/>
      <c r="AC1303" s="18">
        <v>41.889442963750689</v>
      </c>
      <c r="AD1303" s="18">
        <v>52.87376056232884</v>
      </c>
      <c r="AE1303" s="18" t="s">
        <v>27</v>
      </c>
      <c r="AF1303" s="18" t="s">
        <v>27</v>
      </c>
      <c r="AG1303" s="18" t="s">
        <v>27</v>
      </c>
      <c r="AH1303" s="18" t="s">
        <v>27</v>
      </c>
      <c r="AI1303" s="18" t="s">
        <v>27</v>
      </c>
      <c r="AJ1303" s="18">
        <v>5.0600390109510975</v>
      </c>
      <c r="AK1303" s="18" t="s">
        <v>27</v>
      </c>
      <c r="AL1303" s="18" t="s">
        <v>27</v>
      </c>
      <c r="AM1303" s="18" t="s">
        <v>27</v>
      </c>
      <c r="AN1303" s="18" t="s">
        <v>27</v>
      </c>
      <c r="AO1303" s="18">
        <v>0.17675746296937753</v>
      </c>
      <c r="AP1303" s="18" t="s">
        <v>27</v>
      </c>
      <c r="AQ1303" s="18" t="s">
        <v>27</v>
      </c>
      <c r="AR1303" s="18">
        <v>100.00000000000001</v>
      </c>
      <c r="AS1303" s="18"/>
      <c r="AT1303" s="18" t="s">
        <v>131</v>
      </c>
      <c r="AU1303" s="62" t="str">
        <f t="shared" si="130"/>
        <v>po</v>
      </c>
      <c r="AV1303" s="44">
        <f t="shared" si="131"/>
        <v>0.79225389906531085</v>
      </c>
      <c r="AW1303" s="86">
        <f t="shared" si="132"/>
        <v>0.89129728879635173</v>
      </c>
      <c r="AX1303" s="62"/>
      <c r="AY1303" s="62"/>
    </row>
    <row r="1304" spans="1:51" s="36" customFormat="1" x14ac:dyDescent="0.2">
      <c r="A1304" s="120" t="s">
        <v>180</v>
      </c>
      <c r="B1304" s="43" t="s">
        <v>604</v>
      </c>
      <c r="C1304" s="120" t="s">
        <v>198</v>
      </c>
      <c r="D1304" s="120" t="s">
        <v>498</v>
      </c>
      <c r="E1304" s="120" t="s">
        <v>151</v>
      </c>
      <c r="F1304" s="120"/>
      <c r="G1304" s="120">
        <v>54</v>
      </c>
      <c r="H1304" s="366">
        <v>54.088099999999997</v>
      </c>
      <c r="I1304" s="366">
        <v>38.792000000000002</v>
      </c>
      <c r="J1304" s="119" t="s">
        <v>27</v>
      </c>
      <c r="K1304" s="119" t="s">
        <v>27</v>
      </c>
      <c r="L1304" s="119"/>
      <c r="M1304" s="119"/>
      <c r="N1304" s="120"/>
      <c r="O1304" s="119">
        <v>6.3411600000000004</v>
      </c>
      <c r="P1304" s="119" t="s">
        <v>27</v>
      </c>
      <c r="Q1304" s="119" t="s">
        <v>27</v>
      </c>
      <c r="R1304" s="119"/>
      <c r="S1304" s="119" t="s">
        <v>27</v>
      </c>
      <c r="T1304" s="119" t="s">
        <v>27</v>
      </c>
      <c r="U1304" s="116"/>
      <c r="V1304" s="116"/>
      <c r="W1304" s="116"/>
      <c r="X1304" s="119">
        <v>99.221260000000001</v>
      </c>
      <c r="Y1304" s="21"/>
      <c r="Z1304" s="118" t="s">
        <v>85</v>
      </c>
      <c r="AA1304" s="116"/>
      <c r="AB1304" s="501"/>
      <c r="AC1304" s="18">
        <v>42.357245889179026</v>
      </c>
      <c r="AD1304" s="18">
        <v>52.917885601600091</v>
      </c>
      <c r="AE1304" s="18" t="s">
        <v>27</v>
      </c>
      <c r="AF1304" s="18" t="s">
        <v>27</v>
      </c>
      <c r="AG1304" s="18" t="s">
        <v>27</v>
      </c>
      <c r="AH1304" s="18" t="s">
        <v>27</v>
      </c>
      <c r="AI1304" s="18" t="s">
        <v>27</v>
      </c>
      <c r="AJ1304" s="18">
        <v>4.7248685092208742</v>
      </c>
      <c r="AK1304" s="18" t="s">
        <v>27</v>
      </c>
      <c r="AL1304" s="18" t="s">
        <v>27</v>
      </c>
      <c r="AM1304" s="18" t="s">
        <v>27</v>
      </c>
      <c r="AN1304" s="18" t="s">
        <v>27</v>
      </c>
      <c r="AO1304" s="18" t="s">
        <v>27</v>
      </c>
      <c r="AP1304" s="18" t="s">
        <v>27</v>
      </c>
      <c r="AQ1304" s="18" t="s">
        <v>27</v>
      </c>
      <c r="AR1304" s="18">
        <v>99.999999999999986</v>
      </c>
      <c r="AS1304" s="18"/>
      <c r="AT1304" s="18" t="s">
        <v>131</v>
      </c>
      <c r="AU1304" s="62" t="str">
        <f t="shared" si="130"/>
        <v>po</v>
      </c>
      <c r="AV1304" s="44">
        <f t="shared" si="131"/>
        <v>0.80043345284185463</v>
      </c>
      <c r="AW1304" s="86">
        <f t="shared" si="132"/>
        <v>0.88972024983886111</v>
      </c>
      <c r="AX1304" s="62"/>
      <c r="AY1304" s="62"/>
    </row>
    <row r="1305" spans="1:51" s="36" customFormat="1" x14ac:dyDescent="0.2">
      <c r="A1305" s="120" t="s">
        <v>180</v>
      </c>
      <c r="B1305" s="43" t="s">
        <v>604</v>
      </c>
      <c r="C1305" s="120" t="s">
        <v>198</v>
      </c>
      <c r="D1305" s="120" t="s">
        <v>498</v>
      </c>
      <c r="E1305" s="120" t="s">
        <v>146</v>
      </c>
      <c r="F1305" s="120"/>
      <c r="G1305" s="120">
        <v>46</v>
      </c>
      <c r="H1305" s="366">
        <v>55.307499999999997</v>
      </c>
      <c r="I1305" s="366">
        <v>38.915500000000002</v>
      </c>
      <c r="J1305" s="119" t="s">
        <v>27</v>
      </c>
      <c r="K1305" s="119" t="s">
        <v>27</v>
      </c>
      <c r="L1305" s="119"/>
      <c r="M1305" s="119"/>
      <c r="N1305" s="120"/>
      <c r="O1305" s="119">
        <v>5.8267600000000002</v>
      </c>
      <c r="P1305" s="119" t="s">
        <v>27</v>
      </c>
      <c r="Q1305" s="119">
        <v>3.8025000000000003E-2</v>
      </c>
      <c r="R1305" s="119"/>
      <c r="S1305" s="119" t="s">
        <v>27</v>
      </c>
      <c r="T1305" s="119" t="s">
        <v>27</v>
      </c>
      <c r="U1305" s="116"/>
      <c r="V1305" s="116"/>
      <c r="W1305" s="116"/>
      <c r="X1305" s="119">
        <v>100.087785</v>
      </c>
      <c r="Y1305" s="21"/>
      <c r="Z1305" s="118" t="s">
        <v>85</v>
      </c>
      <c r="AA1305" s="116"/>
      <c r="AB1305" s="501"/>
      <c r="AC1305" s="18">
        <v>42.980326061880255</v>
      </c>
      <c r="AD1305" s="18">
        <v>52.679617920195639</v>
      </c>
      <c r="AE1305" s="18" t="s">
        <v>27</v>
      </c>
      <c r="AF1305" s="18" t="s">
        <v>27</v>
      </c>
      <c r="AG1305" s="18" t="s">
        <v>27</v>
      </c>
      <c r="AH1305" s="18" t="s">
        <v>27</v>
      </c>
      <c r="AI1305" s="18" t="s">
        <v>27</v>
      </c>
      <c r="AJ1305" s="18">
        <v>4.3083188313086369</v>
      </c>
      <c r="AK1305" s="18" t="s">
        <v>27</v>
      </c>
      <c r="AL1305" s="18">
        <v>3.1737186615478474E-2</v>
      </c>
      <c r="AM1305" s="18" t="s">
        <v>27</v>
      </c>
      <c r="AN1305" s="18" t="s">
        <v>27</v>
      </c>
      <c r="AO1305" s="18" t="s">
        <v>27</v>
      </c>
      <c r="AP1305" s="18" t="s">
        <v>27</v>
      </c>
      <c r="AQ1305" s="18" t="s">
        <v>27</v>
      </c>
      <c r="AR1305" s="18">
        <v>100.00000000000001</v>
      </c>
      <c r="AS1305" s="18"/>
      <c r="AT1305" s="18" t="s">
        <v>131</v>
      </c>
      <c r="AU1305" s="62" t="str">
        <f t="shared" si="130"/>
        <v>po</v>
      </c>
      <c r="AV1305" s="44">
        <f t="shared" si="131"/>
        <v>0.81588150709428375</v>
      </c>
      <c r="AW1305" s="86">
        <f t="shared" si="132"/>
        <v>0.89826737451835792</v>
      </c>
      <c r="AX1305" s="62"/>
      <c r="AY1305" s="62"/>
    </row>
    <row r="1306" spans="1:51" s="36" customFormat="1" x14ac:dyDescent="0.2">
      <c r="A1306" s="120" t="s">
        <v>180</v>
      </c>
      <c r="B1306" s="43" t="s">
        <v>604</v>
      </c>
      <c r="C1306" s="120" t="s">
        <v>198</v>
      </c>
      <c r="D1306" s="120" t="s">
        <v>498</v>
      </c>
      <c r="E1306" s="120" t="s">
        <v>201</v>
      </c>
      <c r="F1306" s="120"/>
      <c r="G1306" s="120">
        <v>59</v>
      </c>
      <c r="H1306" s="366">
        <v>56.205399999999997</v>
      </c>
      <c r="I1306" s="366">
        <v>39.386400000000002</v>
      </c>
      <c r="J1306" s="119" t="s">
        <v>27</v>
      </c>
      <c r="K1306" s="119" t="s">
        <v>27</v>
      </c>
      <c r="L1306" s="119"/>
      <c r="M1306" s="119"/>
      <c r="N1306" s="120"/>
      <c r="O1306" s="119">
        <v>5.04406</v>
      </c>
      <c r="P1306" s="119" t="s">
        <v>27</v>
      </c>
      <c r="Q1306" s="119">
        <v>5.9839999999999997E-2</v>
      </c>
      <c r="R1306" s="119"/>
      <c r="S1306" s="119" t="s">
        <v>27</v>
      </c>
      <c r="T1306" s="119" t="s">
        <v>27</v>
      </c>
      <c r="U1306" s="116"/>
      <c r="V1306" s="116"/>
      <c r="W1306" s="116"/>
      <c r="X1306" s="119">
        <v>100.6957</v>
      </c>
      <c r="Y1306" s="21"/>
      <c r="Z1306" s="118" t="s">
        <v>85</v>
      </c>
      <c r="AA1306" s="116"/>
      <c r="AB1306" s="501"/>
      <c r="AC1306" s="18">
        <v>43.342323715535301</v>
      </c>
      <c r="AD1306" s="18">
        <v>52.907197742784859</v>
      </c>
      <c r="AE1306" s="18" t="s">
        <v>27</v>
      </c>
      <c r="AF1306" s="18" t="s">
        <v>27</v>
      </c>
      <c r="AG1306" s="18" t="s">
        <v>27</v>
      </c>
      <c r="AH1306" s="18" t="s">
        <v>27</v>
      </c>
      <c r="AI1306" s="18" t="s">
        <v>27</v>
      </c>
      <c r="AJ1306" s="18">
        <v>3.7009176332335838</v>
      </c>
      <c r="AK1306" s="18" t="s">
        <v>27</v>
      </c>
      <c r="AL1306" s="18">
        <v>4.9560908446261764E-2</v>
      </c>
      <c r="AM1306" s="18" t="s">
        <v>27</v>
      </c>
      <c r="AN1306" s="18" t="s">
        <v>27</v>
      </c>
      <c r="AO1306" s="18" t="s">
        <v>27</v>
      </c>
      <c r="AP1306" s="18" t="s">
        <v>27</v>
      </c>
      <c r="AQ1306" s="18" t="s">
        <v>27</v>
      </c>
      <c r="AR1306" s="18">
        <v>100.00000000000001</v>
      </c>
      <c r="AS1306" s="18"/>
      <c r="AT1306" s="18" t="s">
        <v>131</v>
      </c>
      <c r="AU1306" s="62" t="str">
        <f t="shared" si="130"/>
        <v>po</v>
      </c>
      <c r="AV1306" s="44">
        <f t="shared" si="131"/>
        <v>0.8192141251980416</v>
      </c>
      <c r="AW1306" s="86">
        <f t="shared" si="132"/>
        <v>0.8901019949339003</v>
      </c>
      <c r="AX1306" s="62"/>
      <c r="AY1306" s="62"/>
    </row>
    <row r="1307" spans="1:51" s="36" customFormat="1" x14ac:dyDescent="0.2">
      <c r="A1307" s="120" t="s">
        <v>180</v>
      </c>
      <c r="B1307" s="43" t="s">
        <v>604</v>
      </c>
      <c r="C1307" s="120" t="s">
        <v>198</v>
      </c>
      <c r="D1307" s="120" t="s">
        <v>498</v>
      </c>
      <c r="E1307" s="120" t="s">
        <v>204</v>
      </c>
      <c r="F1307" s="120"/>
      <c r="G1307" s="120">
        <v>84</v>
      </c>
      <c r="H1307" s="366">
        <v>55.9876</v>
      </c>
      <c r="I1307" s="366">
        <v>39.352200000000003</v>
      </c>
      <c r="J1307" s="119" t="s">
        <v>27</v>
      </c>
      <c r="K1307" s="119" t="s">
        <v>27</v>
      </c>
      <c r="L1307" s="119"/>
      <c r="M1307" s="119"/>
      <c r="N1307" s="120"/>
      <c r="O1307" s="119">
        <v>4.4771700000000001</v>
      </c>
      <c r="P1307" s="119" t="s">
        <v>27</v>
      </c>
      <c r="Q1307" s="119" t="s">
        <v>27</v>
      </c>
      <c r="R1307" s="119"/>
      <c r="S1307" s="119" t="s">
        <v>27</v>
      </c>
      <c r="T1307" s="119" t="s">
        <v>27</v>
      </c>
      <c r="U1307" s="116"/>
      <c r="V1307" s="116"/>
      <c r="W1307" s="116"/>
      <c r="X1307" s="119">
        <v>99.816969999999998</v>
      </c>
      <c r="Y1307" s="21"/>
      <c r="Z1307" s="118" t="s">
        <v>85</v>
      </c>
      <c r="AA1307" s="116"/>
      <c r="AB1307" s="501"/>
      <c r="AC1307" s="18">
        <v>43.469699308056356</v>
      </c>
      <c r="AD1307" s="18">
        <v>53.222849857280977</v>
      </c>
      <c r="AE1307" s="18" t="s">
        <v>27</v>
      </c>
      <c r="AF1307" s="18" t="s">
        <v>27</v>
      </c>
      <c r="AG1307" s="18" t="s">
        <v>27</v>
      </c>
      <c r="AH1307" s="18" t="s">
        <v>27</v>
      </c>
      <c r="AI1307" s="18" t="s">
        <v>27</v>
      </c>
      <c r="AJ1307" s="18">
        <v>3.3074508346626841</v>
      </c>
      <c r="AK1307" s="18" t="s">
        <v>27</v>
      </c>
      <c r="AL1307" s="18" t="s">
        <v>27</v>
      </c>
      <c r="AM1307" s="18" t="s">
        <v>27</v>
      </c>
      <c r="AN1307" s="18" t="s">
        <v>27</v>
      </c>
      <c r="AO1307" s="18" t="s">
        <v>27</v>
      </c>
      <c r="AP1307" s="18" t="s">
        <v>27</v>
      </c>
      <c r="AQ1307" s="18" t="s">
        <v>27</v>
      </c>
      <c r="AR1307" s="18">
        <v>100.00000000000003</v>
      </c>
      <c r="AS1307" s="18"/>
      <c r="AT1307" s="18" t="s">
        <v>131</v>
      </c>
      <c r="AU1307" s="62" t="str">
        <f t="shared" si="130"/>
        <v>po</v>
      </c>
      <c r="AV1307" s="44">
        <f t="shared" si="131"/>
        <v>0.81674881041924563</v>
      </c>
      <c r="AW1307" s="86">
        <f t="shared" si="132"/>
        <v>0.87889224774986086</v>
      </c>
      <c r="AX1307" s="62"/>
      <c r="AY1307" s="62"/>
    </row>
    <row r="1308" spans="1:51" s="36" customFormat="1" x14ac:dyDescent="0.2">
      <c r="A1308" s="120" t="s">
        <v>180</v>
      </c>
      <c r="B1308" s="43" t="s">
        <v>604</v>
      </c>
      <c r="C1308" s="120" t="s">
        <v>198</v>
      </c>
      <c r="D1308" s="120" t="s">
        <v>498</v>
      </c>
      <c r="E1308" s="120" t="s">
        <v>201</v>
      </c>
      <c r="F1308" s="120"/>
      <c r="G1308" s="120">
        <v>61</v>
      </c>
      <c r="H1308" s="366">
        <v>56.040700000000001</v>
      </c>
      <c r="I1308" s="366">
        <v>39.400799999999997</v>
      </c>
      <c r="J1308" s="119" t="s">
        <v>27</v>
      </c>
      <c r="K1308" s="119" t="s">
        <v>27</v>
      </c>
      <c r="L1308" s="119"/>
      <c r="M1308" s="119"/>
      <c r="N1308" s="120"/>
      <c r="O1308" s="119">
        <v>4.1824899999999996</v>
      </c>
      <c r="P1308" s="119" t="s">
        <v>27</v>
      </c>
      <c r="Q1308" s="119">
        <v>0.12807099999999999</v>
      </c>
      <c r="R1308" s="119"/>
      <c r="S1308" s="119" t="s">
        <v>27</v>
      </c>
      <c r="T1308" s="119" t="s">
        <v>27</v>
      </c>
      <c r="U1308" s="116"/>
      <c r="V1308" s="116"/>
      <c r="W1308" s="116"/>
      <c r="X1308" s="119">
        <v>99.752060999999998</v>
      </c>
      <c r="Y1308" s="21"/>
      <c r="Z1308" s="118" t="s">
        <v>85</v>
      </c>
      <c r="AA1308" s="116"/>
      <c r="AB1308" s="501"/>
      <c r="AC1308" s="18">
        <v>43.512639685426088</v>
      </c>
      <c r="AD1308" s="18">
        <v>53.29067764377973</v>
      </c>
      <c r="AE1308" s="18" t="s">
        <v>27</v>
      </c>
      <c r="AF1308" s="18" t="s">
        <v>27</v>
      </c>
      <c r="AG1308" s="18" t="s">
        <v>27</v>
      </c>
      <c r="AH1308" s="18" t="s">
        <v>27</v>
      </c>
      <c r="AI1308" s="18" t="s">
        <v>27</v>
      </c>
      <c r="AJ1308" s="18">
        <v>3.0898814530284673</v>
      </c>
      <c r="AK1308" s="18" t="s">
        <v>27</v>
      </c>
      <c r="AL1308" s="18">
        <v>0.10680121776572896</v>
      </c>
      <c r="AM1308" s="18" t="s">
        <v>27</v>
      </c>
      <c r="AN1308" s="18" t="s">
        <v>27</v>
      </c>
      <c r="AO1308" s="18" t="s">
        <v>27</v>
      </c>
      <c r="AP1308" s="18" t="s">
        <v>27</v>
      </c>
      <c r="AQ1308" s="18" t="s">
        <v>27</v>
      </c>
      <c r="AR1308" s="18">
        <v>100.00000000000001</v>
      </c>
      <c r="AS1308" s="18"/>
      <c r="AT1308" s="18" t="s">
        <v>131</v>
      </c>
      <c r="AU1308" s="62" t="str">
        <f t="shared" si="130"/>
        <v>po</v>
      </c>
      <c r="AV1308" s="44">
        <f t="shared" si="131"/>
        <v>0.81651503807636472</v>
      </c>
      <c r="AW1308" s="86">
        <f t="shared" si="132"/>
        <v>0.87650081442851302</v>
      </c>
      <c r="AX1308" s="62"/>
      <c r="AY1308" s="62"/>
    </row>
    <row r="1309" spans="1:51" s="36" customFormat="1" x14ac:dyDescent="0.2">
      <c r="A1309" s="120" t="s">
        <v>180</v>
      </c>
      <c r="B1309" s="43" t="s">
        <v>604</v>
      </c>
      <c r="C1309" s="120" t="s">
        <v>198</v>
      </c>
      <c r="D1309" s="120" t="s">
        <v>498</v>
      </c>
      <c r="E1309" s="120" t="s">
        <v>204</v>
      </c>
      <c r="F1309" s="120"/>
      <c r="G1309" s="120">
        <v>80</v>
      </c>
      <c r="H1309" s="366">
        <v>55.940600000000003</v>
      </c>
      <c r="I1309" s="366">
        <v>39.128799999999998</v>
      </c>
      <c r="J1309" s="119" t="s">
        <v>27</v>
      </c>
      <c r="K1309" s="119" t="s">
        <v>27</v>
      </c>
      <c r="L1309" s="119"/>
      <c r="M1309" s="119"/>
      <c r="N1309" s="120"/>
      <c r="O1309" s="119">
        <v>4.1760900000000003</v>
      </c>
      <c r="P1309" s="119" t="s">
        <v>27</v>
      </c>
      <c r="Q1309" s="119" t="s">
        <v>27</v>
      </c>
      <c r="R1309" s="119"/>
      <c r="S1309" s="119" t="s">
        <v>27</v>
      </c>
      <c r="T1309" s="119" t="s">
        <v>27</v>
      </c>
      <c r="U1309" s="116"/>
      <c r="V1309" s="116"/>
      <c r="W1309" s="116"/>
      <c r="X1309" s="119">
        <v>99.245490000000004</v>
      </c>
      <c r="Y1309" s="21"/>
      <c r="Z1309" s="118" t="s">
        <v>85</v>
      </c>
      <c r="AA1309" s="116"/>
      <c r="AB1309" s="501"/>
      <c r="AC1309" s="18">
        <v>43.678266089158221</v>
      </c>
      <c r="AD1309" s="18">
        <v>53.21929565939206</v>
      </c>
      <c r="AE1309" s="18" t="s">
        <v>27</v>
      </c>
      <c r="AF1309" s="18" t="s">
        <v>27</v>
      </c>
      <c r="AG1309" s="18" t="s">
        <v>27</v>
      </c>
      <c r="AH1309" s="18" t="s">
        <v>27</v>
      </c>
      <c r="AI1309" s="18" t="s">
        <v>27</v>
      </c>
      <c r="AJ1309" s="18">
        <v>3.1024382514497155</v>
      </c>
      <c r="AK1309" s="18" t="s">
        <v>27</v>
      </c>
      <c r="AL1309" s="18" t="s">
        <v>27</v>
      </c>
      <c r="AM1309" s="18" t="s">
        <v>27</v>
      </c>
      <c r="AN1309" s="18" t="s">
        <v>27</v>
      </c>
      <c r="AO1309" s="18" t="s">
        <v>27</v>
      </c>
      <c r="AP1309" s="18" t="s">
        <v>27</v>
      </c>
      <c r="AQ1309" s="18" t="s">
        <v>27</v>
      </c>
      <c r="AR1309" s="18">
        <v>100</v>
      </c>
      <c r="AS1309" s="18"/>
      <c r="AT1309" s="18" t="s">
        <v>131</v>
      </c>
      <c r="AU1309" s="62" t="str">
        <f t="shared" si="130"/>
        <v>po</v>
      </c>
      <c r="AV1309" s="44">
        <f t="shared" si="131"/>
        <v>0.82072236296967882</v>
      </c>
      <c r="AW1309" s="86">
        <f t="shared" si="132"/>
        <v>0.87901772770553666</v>
      </c>
      <c r="AX1309" s="62"/>
      <c r="AY1309" s="62"/>
    </row>
    <row r="1310" spans="1:51" s="36" customFormat="1" x14ac:dyDescent="0.2">
      <c r="A1310" s="120" t="s">
        <v>180</v>
      </c>
      <c r="B1310" s="43" t="s">
        <v>604</v>
      </c>
      <c r="C1310" s="120" t="s">
        <v>198</v>
      </c>
      <c r="D1310" s="120" t="s">
        <v>498</v>
      </c>
      <c r="E1310" s="120" t="s">
        <v>203</v>
      </c>
      <c r="F1310" s="120"/>
      <c r="G1310" s="120">
        <v>71</v>
      </c>
      <c r="H1310" s="366">
        <v>56.8795</v>
      </c>
      <c r="I1310" s="366">
        <v>39.160600000000002</v>
      </c>
      <c r="J1310" s="119" t="s">
        <v>27</v>
      </c>
      <c r="K1310" s="119" t="s">
        <v>27</v>
      </c>
      <c r="L1310" s="119"/>
      <c r="M1310" s="119"/>
      <c r="N1310" s="120"/>
      <c r="O1310" s="119">
        <v>3.8921399999999999</v>
      </c>
      <c r="P1310" s="119" t="s">
        <v>27</v>
      </c>
      <c r="Q1310" s="119" t="s">
        <v>27</v>
      </c>
      <c r="R1310" s="119"/>
      <c r="S1310" s="119" t="s">
        <v>27</v>
      </c>
      <c r="T1310" s="119" t="s">
        <v>27</v>
      </c>
      <c r="U1310" s="116"/>
      <c r="V1310" s="116"/>
      <c r="W1310" s="116"/>
      <c r="X1310" s="119">
        <v>99.932239999999993</v>
      </c>
      <c r="Y1310" s="21"/>
      <c r="Z1310" s="118" t="s">
        <v>85</v>
      </c>
      <c r="AA1310" s="116"/>
      <c r="AB1310" s="501"/>
      <c r="AC1310" s="18">
        <v>44.161669189522613</v>
      </c>
      <c r="AD1310" s="18">
        <v>52.963096841632897</v>
      </c>
      <c r="AE1310" s="18" t="s">
        <v>27</v>
      </c>
      <c r="AF1310" s="18" t="s">
        <v>27</v>
      </c>
      <c r="AG1310" s="18" t="s">
        <v>27</v>
      </c>
      <c r="AH1310" s="18" t="s">
        <v>27</v>
      </c>
      <c r="AI1310" s="18" t="s">
        <v>27</v>
      </c>
      <c r="AJ1310" s="18">
        <v>2.8752339688445008</v>
      </c>
      <c r="AK1310" s="18" t="s">
        <v>27</v>
      </c>
      <c r="AL1310" s="18" t="s">
        <v>27</v>
      </c>
      <c r="AM1310" s="18" t="s">
        <v>27</v>
      </c>
      <c r="AN1310" s="18" t="s">
        <v>27</v>
      </c>
      <c r="AO1310" s="18" t="s">
        <v>27</v>
      </c>
      <c r="AP1310" s="18" t="s">
        <v>27</v>
      </c>
      <c r="AQ1310" s="18" t="s">
        <v>27</v>
      </c>
      <c r="AR1310" s="18">
        <v>100</v>
      </c>
      <c r="AS1310" s="18"/>
      <c r="AT1310" s="18" t="s">
        <v>131</v>
      </c>
      <c r="AU1310" s="62" t="str">
        <f t="shared" si="130"/>
        <v>po</v>
      </c>
      <c r="AV1310" s="44">
        <f t="shared" si="131"/>
        <v>0.83381961824423168</v>
      </c>
      <c r="AW1310" s="86">
        <f t="shared" si="132"/>
        <v>0.88810711539421616</v>
      </c>
      <c r="AX1310" s="62"/>
      <c r="AY1310" s="62"/>
    </row>
    <row r="1311" spans="1:51" s="36" customFormat="1" x14ac:dyDescent="0.2">
      <c r="A1311" s="120" t="s">
        <v>180</v>
      </c>
      <c r="B1311" s="43" t="s">
        <v>604</v>
      </c>
      <c r="C1311" s="120" t="s">
        <v>198</v>
      </c>
      <c r="D1311" s="120" t="s">
        <v>498</v>
      </c>
      <c r="E1311" s="120" t="s">
        <v>146</v>
      </c>
      <c r="F1311" s="120"/>
      <c r="G1311" s="120">
        <v>43</v>
      </c>
      <c r="H1311" s="366">
        <v>58.033099999999997</v>
      </c>
      <c r="I1311" s="366">
        <v>39.256399999999999</v>
      </c>
      <c r="J1311" s="119" t="s">
        <v>27</v>
      </c>
      <c r="K1311" s="119" t="s">
        <v>27</v>
      </c>
      <c r="L1311" s="119"/>
      <c r="M1311" s="119"/>
      <c r="N1311" s="120"/>
      <c r="O1311" s="119">
        <v>3.0647099999999998</v>
      </c>
      <c r="P1311" s="119" t="s">
        <v>27</v>
      </c>
      <c r="Q1311" s="119">
        <v>9.3923999999999994E-2</v>
      </c>
      <c r="R1311" s="119"/>
      <c r="S1311" s="119" t="s">
        <v>27</v>
      </c>
      <c r="T1311" s="119" t="s">
        <v>27</v>
      </c>
      <c r="U1311" s="116"/>
      <c r="V1311" s="116"/>
      <c r="W1311" s="116"/>
      <c r="X1311" s="119">
        <v>100.44813400000001</v>
      </c>
      <c r="Y1311" s="21"/>
      <c r="Z1311" s="118" t="s">
        <v>85</v>
      </c>
      <c r="AA1311" s="116"/>
      <c r="AB1311" s="501"/>
      <c r="AC1311" s="18">
        <v>44.836600235597508</v>
      </c>
      <c r="AD1311" s="18">
        <v>52.832565270780641</v>
      </c>
      <c r="AE1311" s="18" t="s">
        <v>27</v>
      </c>
      <c r="AF1311" s="18" t="s">
        <v>27</v>
      </c>
      <c r="AG1311" s="18" t="s">
        <v>27</v>
      </c>
      <c r="AH1311" s="18" t="s">
        <v>27</v>
      </c>
      <c r="AI1311" s="18" t="s">
        <v>27</v>
      </c>
      <c r="AJ1311" s="18">
        <v>2.252896897025908</v>
      </c>
      <c r="AK1311" s="18" t="s">
        <v>27</v>
      </c>
      <c r="AL1311" s="18">
        <v>7.7937596595939684E-2</v>
      </c>
      <c r="AM1311" s="18" t="s">
        <v>27</v>
      </c>
      <c r="AN1311" s="18" t="s">
        <v>27</v>
      </c>
      <c r="AO1311" s="18" t="s">
        <v>27</v>
      </c>
      <c r="AP1311" s="18" t="s">
        <v>27</v>
      </c>
      <c r="AQ1311" s="18" t="s">
        <v>27</v>
      </c>
      <c r="AR1311" s="18">
        <v>100</v>
      </c>
      <c r="AS1311" s="18"/>
      <c r="AT1311" s="18" t="s">
        <v>131</v>
      </c>
      <c r="AU1311" s="62" t="str">
        <f t="shared" si="130"/>
        <v>po</v>
      </c>
      <c r="AV1311" s="44">
        <f t="shared" si="131"/>
        <v>0.84865461303645329</v>
      </c>
      <c r="AW1311" s="86">
        <f t="shared" si="132"/>
        <v>0.89277199559540554</v>
      </c>
      <c r="AX1311" s="62"/>
      <c r="AY1311" s="62"/>
    </row>
    <row r="1312" spans="1:51" s="36" customFormat="1" x14ac:dyDescent="0.2">
      <c r="A1312" s="120" t="s">
        <v>180</v>
      </c>
      <c r="B1312" s="43" t="s">
        <v>604</v>
      </c>
      <c r="C1312" s="120" t="s">
        <v>198</v>
      </c>
      <c r="D1312" s="120" t="s">
        <v>498</v>
      </c>
      <c r="E1312" s="120" t="s">
        <v>160</v>
      </c>
      <c r="F1312" s="120"/>
      <c r="G1312" s="120">
        <v>22</v>
      </c>
      <c r="H1312" s="366">
        <v>57.290799999999997</v>
      </c>
      <c r="I1312" s="366">
        <v>39.168500000000002</v>
      </c>
      <c r="J1312" s="119" t="s">
        <v>27</v>
      </c>
      <c r="K1312" s="119" t="s">
        <v>27</v>
      </c>
      <c r="L1312" s="119"/>
      <c r="M1312" s="119"/>
      <c r="N1312" s="120"/>
      <c r="O1312" s="119">
        <v>3.05592</v>
      </c>
      <c r="P1312" s="119" t="s">
        <v>27</v>
      </c>
      <c r="Q1312" s="119" t="s">
        <v>27</v>
      </c>
      <c r="R1312" s="119"/>
      <c r="S1312" s="119" t="s">
        <v>27</v>
      </c>
      <c r="T1312" s="119" t="s">
        <v>27</v>
      </c>
      <c r="U1312" s="116"/>
      <c r="V1312" s="116"/>
      <c r="W1312" s="116"/>
      <c r="X1312" s="119">
        <v>99.515219999999999</v>
      </c>
      <c r="Y1312" s="21"/>
      <c r="Z1312" s="118" t="s">
        <v>85</v>
      </c>
      <c r="AA1312" s="116"/>
      <c r="AB1312" s="501"/>
      <c r="AC1312" s="18">
        <v>44.609354979066872</v>
      </c>
      <c r="AD1312" s="18">
        <v>53.126636458999933</v>
      </c>
      <c r="AE1312" s="18" t="s">
        <v>27</v>
      </c>
      <c r="AF1312" s="18" t="s">
        <v>27</v>
      </c>
      <c r="AG1312" s="18" t="s">
        <v>27</v>
      </c>
      <c r="AH1312" s="18" t="s">
        <v>27</v>
      </c>
      <c r="AI1312" s="18" t="s">
        <v>27</v>
      </c>
      <c r="AJ1312" s="18">
        <v>2.2640085619332004</v>
      </c>
      <c r="AK1312" s="18" t="s">
        <v>27</v>
      </c>
      <c r="AL1312" s="18" t="s">
        <v>27</v>
      </c>
      <c r="AM1312" s="18" t="s">
        <v>27</v>
      </c>
      <c r="AN1312" s="18" t="s">
        <v>27</v>
      </c>
      <c r="AO1312" s="18" t="s">
        <v>27</v>
      </c>
      <c r="AP1312" s="18" t="s">
        <v>27</v>
      </c>
      <c r="AQ1312" s="18" t="s">
        <v>27</v>
      </c>
      <c r="AR1312" s="18">
        <v>100</v>
      </c>
      <c r="AS1312" s="18"/>
      <c r="AT1312" s="18" t="s">
        <v>131</v>
      </c>
      <c r="AU1312" s="62" t="str">
        <f t="shared" si="130"/>
        <v>po</v>
      </c>
      <c r="AV1312" s="44">
        <f t="shared" si="131"/>
        <v>0.83967964005200657</v>
      </c>
      <c r="AW1312" s="86">
        <f t="shared" si="132"/>
        <v>0.88229495908656341</v>
      </c>
      <c r="AX1312" s="62"/>
      <c r="AY1312" s="62"/>
    </row>
    <row r="1313" spans="1:51" s="36" customFormat="1" x14ac:dyDescent="0.2">
      <c r="A1313" s="120" t="s">
        <v>180</v>
      </c>
      <c r="B1313" s="43" t="s">
        <v>604</v>
      </c>
      <c r="C1313" s="120" t="s">
        <v>198</v>
      </c>
      <c r="D1313" s="120" t="s">
        <v>498</v>
      </c>
      <c r="E1313" s="120" t="s">
        <v>202</v>
      </c>
      <c r="F1313" s="120"/>
      <c r="G1313" s="120">
        <v>67</v>
      </c>
      <c r="H1313" s="366">
        <v>56.420299999999997</v>
      </c>
      <c r="I1313" s="366">
        <v>39.390300000000003</v>
      </c>
      <c r="J1313" s="119" t="s">
        <v>27</v>
      </c>
      <c r="K1313" s="119" t="s">
        <v>27</v>
      </c>
      <c r="L1313" s="119"/>
      <c r="M1313" s="119"/>
      <c r="N1313" s="120"/>
      <c r="O1313" s="119">
        <v>3.04034</v>
      </c>
      <c r="P1313" s="119" t="s">
        <v>27</v>
      </c>
      <c r="Q1313" s="119">
        <v>4.0363999999999997E-2</v>
      </c>
      <c r="R1313" s="119"/>
      <c r="S1313" s="119" t="s">
        <v>27</v>
      </c>
      <c r="T1313" s="119" t="s">
        <v>27</v>
      </c>
      <c r="U1313" s="116"/>
      <c r="V1313" s="116"/>
      <c r="W1313" s="116"/>
      <c r="X1313" s="119">
        <v>98.891303999999991</v>
      </c>
      <c r="Y1313" s="21"/>
      <c r="Z1313" s="118" t="s">
        <v>85</v>
      </c>
      <c r="AA1313" s="116"/>
      <c r="AB1313" s="501"/>
      <c r="AC1313" s="18">
        <v>44.087947924619122</v>
      </c>
      <c r="AD1313" s="18">
        <v>53.617690834400577</v>
      </c>
      <c r="AE1313" s="18" t="s">
        <v>27</v>
      </c>
      <c r="AF1313" s="18" t="s">
        <v>27</v>
      </c>
      <c r="AG1313" s="18" t="s">
        <v>27</v>
      </c>
      <c r="AH1313" s="18" t="s">
        <v>27</v>
      </c>
      <c r="AI1313" s="18" t="s">
        <v>27</v>
      </c>
      <c r="AJ1313" s="18">
        <v>2.2604852337865671</v>
      </c>
      <c r="AK1313" s="18" t="s">
        <v>27</v>
      </c>
      <c r="AL1313" s="18">
        <v>3.3876007193739711E-2</v>
      </c>
      <c r="AM1313" s="18" t="s">
        <v>27</v>
      </c>
      <c r="AN1313" s="18" t="s">
        <v>27</v>
      </c>
      <c r="AO1313" s="18" t="s">
        <v>27</v>
      </c>
      <c r="AP1313" s="18" t="s">
        <v>27</v>
      </c>
      <c r="AQ1313" s="18" t="s">
        <v>27</v>
      </c>
      <c r="AR1313" s="18">
        <v>100.00000000000001</v>
      </c>
      <c r="AS1313" s="18"/>
      <c r="AT1313" s="18" t="s">
        <v>131</v>
      </c>
      <c r="AU1313" s="62" t="str">
        <f t="shared" si="130"/>
        <v>po</v>
      </c>
      <c r="AV1313" s="44">
        <f t="shared" si="131"/>
        <v>0.82226495096153474</v>
      </c>
      <c r="AW1313" s="86">
        <f t="shared" si="132"/>
        <v>0.86505607466110801</v>
      </c>
      <c r="AX1313" s="62"/>
      <c r="AY1313" s="62"/>
    </row>
    <row r="1314" spans="1:51" s="36" customFormat="1" x14ac:dyDescent="0.2">
      <c r="A1314" s="120" t="s">
        <v>180</v>
      </c>
      <c r="B1314" s="43" t="s">
        <v>604</v>
      </c>
      <c r="C1314" s="120" t="s">
        <v>198</v>
      </c>
      <c r="D1314" s="120" t="s">
        <v>498</v>
      </c>
      <c r="E1314" s="120" t="s">
        <v>151</v>
      </c>
      <c r="F1314" s="120"/>
      <c r="G1314" s="120">
        <v>55</v>
      </c>
      <c r="H1314" s="366">
        <v>57.005499999999998</v>
      </c>
      <c r="I1314" s="366">
        <v>39.082700000000003</v>
      </c>
      <c r="J1314" s="119" t="s">
        <v>27</v>
      </c>
      <c r="K1314" s="119" t="s">
        <v>27</v>
      </c>
      <c r="L1314" s="119"/>
      <c r="M1314" s="119"/>
      <c r="N1314" s="120"/>
      <c r="O1314" s="119">
        <v>2.9408500000000002</v>
      </c>
      <c r="P1314" s="119" t="s">
        <v>27</v>
      </c>
      <c r="Q1314" s="119" t="s">
        <v>27</v>
      </c>
      <c r="R1314" s="119"/>
      <c r="S1314" s="119" t="s">
        <v>27</v>
      </c>
      <c r="T1314" s="119" t="s">
        <v>27</v>
      </c>
      <c r="U1314" s="116"/>
      <c r="V1314" s="116"/>
      <c r="W1314" s="116"/>
      <c r="X1314" s="119">
        <v>99.029049999999998</v>
      </c>
      <c r="Y1314" s="21"/>
      <c r="Z1314" s="118" t="s">
        <v>85</v>
      </c>
      <c r="AA1314" s="116"/>
      <c r="AB1314" s="501"/>
      <c r="AC1314" s="18">
        <v>44.576109063026458</v>
      </c>
      <c r="AD1314" s="18">
        <v>53.235860803389492</v>
      </c>
      <c r="AE1314" s="18" t="s">
        <v>27</v>
      </c>
      <c r="AF1314" s="18" t="s">
        <v>27</v>
      </c>
      <c r="AG1314" s="18" t="s">
        <v>27</v>
      </c>
      <c r="AH1314" s="18" t="s">
        <v>27</v>
      </c>
      <c r="AI1314" s="18" t="s">
        <v>27</v>
      </c>
      <c r="AJ1314" s="18">
        <v>2.1880301335840304</v>
      </c>
      <c r="AK1314" s="18" t="s">
        <v>27</v>
      </c>
      <c r="AL1314" s="18" t="s">
        <v>27</v>
      </c>
      <c r="AM1314" s="18" t="s">
        <v>27</v>
      </c>
      <c r="AN1314" s="18" t="s">
        <v>27</v>
      </c>
      <c r="AO1314" s="18" t="s">
        <v>27</v>
      </c>
      <c r="AP1314" s="18" t="s">
        <v>27</v>
      </c>
      <c r="AQ1314" s="18" t="s">
        <v>27</v>
      </c>
      <c r="AR1314" s="18">
        <v>99.999999999999986</v>
      </c>
      <c r="AS1314" s="18"/>
      <c r="AT1314" s="18" t="s">
        <v>131</v>
      </c>
      <c r="AU1314" s="62" t="str">
        <f t="shared" si="130"/>
        <v>po</v>
      </c>
      <c r="AV1314" s="44">
        <f t="shared" si="131"/>
        <v>0.83733236187642013</v>
      </c>
      <c r="AW1314" s="86">
        <f t="shared" si="132"/>
        <v>0.87843304289414337</v>
      </c>
      <c r="AX1314" s="62"/>
      <c r="AY1314" s="62"/>
    </row>
    <row r="1315" spans="1:51" s="36" customFormat="1" x14ac:dyDescent="0.2">
      <c r="A1315" s="120" t="s">
        <v>180</v>
      </c>
      <c r="B1315" s="43" t="s">
        <v>604</v>
      </c>
      <c r="C1315" s="120" t="s">
        <v>198</v>
      </c>
      <c r="D1315" s="120" t="s">
        <v>498</v>
      </c>
      <c r="E1315" s="120" t="s">
        <v>200</v>
      </c>
      <c r="F1315" s="120"/>
      <c r="G1315" s="120">
        <v>49</v>
      </c>
      <c r="H1315" s="366">
        <v>57.135899999999999</v>
      </c>
      <c r="I1315" s="366">
        <v>39.131500000000003</v>
      </c>
      <c r="J1315" s="119" t="s">
        <v>27</v>
      </c>
      <c r="K1315" s="119" t="s">
        <v>27</v>
      </c>
      <c r="L1315" s="119"/>
      <c r="M1315" s="119"/>
      <c r="N1315" s="120"/>
      <c r="O1315" s="119">
        <v>2.9154499999999999</v>
      </c>
      <c r="P1315" s="119" t="s">
        <v>27</v>
      </c>
      <c r="Q1315" s="119" t="s">
        <v>27</v>
      </c>
      <c r="R1315" s="119"/>
      <c r="S1315" s="119" t="s">
        <v>27</v>
      </c>
      <c r="T1315" s="119" t="s">
        <v>27</v>
      </c>
      <c r="U1315" s="116"/>
      <c r="V1315" s="116"/>
      <c r="W1315" s="116"/>
      <c r="X1315" s="119">
        <v>99.182850000000002</v>
      </c>
      <c r="Y1315" s="21"/>
      <c r="Z1315" s="118" t="s">
        <v>85</v>
      </c>
      <c r="AA1315" s="116"/>
      <c r="AB1315" s="501"/>
      <c r="AC1315" s="18">
        <v>44.611364130781951</v>
      </c>
      <c r="AD1315" s="18">
        <v>53.222742581291769</v>
      </c>
      <c r="AE1315" s="18" t="s">
        <v>27</v>
      </c>
      <c r="AF1315" s="18" t="s">
        <v>27</v>
      </c>
      <c r="AG1315" s="18" t="s">
        <v>27</v>
      </c>
      <c r="AH1315" s="18" t="s">
        <v>27</v>
      </c>
      <c r="AI1315" s="18" t="s">
        <v>27</v>
      </c>
      <c r="AJ1315" s="18">
        <v>2.1658932879262895</v>
      </c>
      <c r="AK1315" s="18" t="s">
        <v>27</v>
      </c>
      <c r="AL1315" s="18" t="s">
        <v>27</v>
      </c>
      <c r="AM1315" s="18" t="s">
        <v>27</v>
      </c>
      <c r="AN1315" s="18" t="s">
        <v>27</v>
      </c>
      <c r="AO1315" s="18" t="s">
        <v>27</v>
      </c>
      <c r="AP1315" s="18" t="s">
        <v>27</v>
      </c>
      <c r="AQ1315" s="18" t="s">
        <v>27</v>
      </c>
      <c r="AR1315" s="18">
        <v>100.00000000000001</v>
      </c>
      <c r="AS1315" s="18"/>
      <c r="AT1315" s="18" t="s">
        <v>131</v>
      </c>
      <c r="AU1315" s="62" t="str">
        <f t="shared" si="130"/>
        <v>po</v>
      </c>
      <c r="AV1315" s="44">
        <f t="shared" si="131"/>
        <v>0.8382011517471708</v>
      </c>
      <c r="AW1315" s="86">
        <f t="shared" si="132"/>
        <v>0.8788960348531687</v>
      </c>
      <c r="AX1315" s="62"/>
      <c r="AY1315" s="62"/>
    </row>
    <row r="1316" spans="1:51" s="36" customFormat="1" x14ac:dyDescent="0.2">
      <c r="A1316" s="120" t="s">
        <v>180</v>
      </c>
      <c r="B1316" s="43" t="s">
        <v>604</v>
      </c>
      <c r="C1316" s="120" t="s">
        <v>198</v>
      </c>
      <c r="D1316" s="120" t="s">
        <v>498</v>
      </c>
      <c r="E1316" s="120" t="s">
        <v>149</v>
      </c>
      <c r="F1316" s="120"/>
      <c r="G1316" s="120">
        <v>36</v>
      </c>
      <c r="H1316" s="366">
        <v>57.208100000000002</v>
      </c>
      <c r="I1316" s="366">
        <v>39.4726</v>
      </c>
      <c r="J1316" s="119" t="s">
        <v>27</v>
      </c>
      <c r="K1316" s="119">
        <v>4.1024999999999999E-2</v>
      </c>
      <c r="L1316" s="119"/>
      <c r="M1316" s="119"/>
      <c r="N1316" s="120"/>
      <c r="O1316" s="119">
        <v>2.80585</v>
      </c>
      <c r="P1316" s="119" t="s">
        <v>27</v>
      </c>
      <c r="Q1316" s="119">
        <v>4.3375999999999998E-2</v>
      </c>
      <c r="R1316" s="119"/>
      <c r="S1316" s="119" t="s">
        <v>27</v>
      </c>
      <c r="T1316" s="119" t="s">
        <v>27</v>
      </c>
      <c r="U1316" s="116"/>
      <c r="V1316" s="116"/>
      <c r="W1316" s="116"/>
      <c r="X1316" s="119">
        <v>99.570951000000008</v>
      </c>
      <c r="Y1316" s="21"/>
      <c r="Z1316" s="118" t="s">
        <v>85</v>
      </c>
      <c r="AA1316" s="116"/>
      <c r="AB1316" s="501"/>
      <c r="AC1316" s="18">
        <v>44.430915994067604</v>
      </c>
      <c r="AD1316" s="18">
        <v>53.40203413648311</v>
      </c>
      <c r="AE1316" s="18" t="s">
        <v>27</v>
      </c>
      <c r="AF1316" s="18">
        <v>5.7448322943740408E-2</v>
      </c>
      <c r="AG1316" s="18" t="s">
        <v>27</v>
      </c>
      <c r="AH1316" s="18" t="s">
        <v>27</v>
      </c>
      <c r="AI1316" s="18" t="s">
        <v>27</v>
      </c>
      <c r="AJ1316" s="18">
        <v>2.0734196965906677</v>
      </c>
      <c r="AK1316" s="18" t="s">
        <v>27</v>
      </c>
      <c r="AL1316" s="18">
        <v>3.6181849914900741E-2</v>
      </c>
      <c r="AM1316" s="18" t="s">
        <v>27</v>
      </c>
      <c r="AN1316" s="18" t="s">
        <v>27</v>
      </c>
      <c r="AO1316" s="18" t="s">
        <v>27</v>
      </c>
      <c r="AP1316" s="18" t="s">
        <v>27</v>
      </c>
      <c r="AQ1316" s="18" t="s">
        <v>27</v>
      </c>
      <c r="AR1316" s="18">
        <v>100.00000000000001</v>
      </c>
      <c r="AS1316" s="18"/>
      <c r="AT1316" s="18" t="s">
        <v>131</v>
      </c>
      <c r="AU1316" s="62" t="str">
        <f t="shared" si="130"/>
        <v>po</v>
      </c>
      <c r="AV1316" s="44">
        <f t="shared" si="131"/>
        <v>0.83200793214192126</v>
      </c>
      <c r="AW1316" s="86">
        <f t="shared" si="132"/>
        <v>0.8715120742709257</v>
      </c>
      <c r="AX1316" s="62"/>
      <c r="AY1316" s="62"/>
    </row>
    <row r="1317" spans="1:51" s="36" customFormat="1" x14ac:dyDescent="0.2">
      <c r="A1317" s="120" t="s">
        <v>180</v>
      </c>
      <c r="B1317" s="43" t="s">
        <v>604</v>
      </c>
      <c r="C1317" s="120" t="s">
        <v>198</v>
      </c>
      <c r="D1317" s="120" t="s">
        <v>498</v>
      </c>
      <c r="E1317" s="120" t="s">
        <v>201</v>
      </c>
      <c r="F1317" s="120"/>
      <c r="G1317" s="120">
        <v>62</v>
      </c>
      <c r="H1317" s="366">
        <v>57.273499999999999</v>
      </c>
      <c r="I1317" s="366">
        <v>39.239400000000003</v>
      </c>
      <c r="J1317" s="119" t="s">
        <v>27</v>
      </c>
      <c r="K1317" s="119" t="s">
        <v>27</v>
      </c>
      <c r="L1317" s="119"/>
      <c r="M1317" s="119"/>
      <c r="N1317" s="120"/>
      <c r="O1317" s="119">
        <v>2.6371600000000002</v>
      </c>
      <c r="P1317" s="119" t="s">
        <v>27</v>
      </c>
      <c r="Q1317" s="119">
        <v>4.5595999999999998E-2</v>
      </c>
      <c r="R1317" s="119"/>
      <c r="S1317" s="119" t="s">
        <v>27</v>
      </c>
      <c r="T1317" s="119" t="s">
        <v>27</v>
      </c>
      <c r="U1317" s="116"/>
      <c r="V1317" s="116"/>
      <c r="W1317" s="116"/>
      <c r="X1317" s="119">
        <v>99.195656</v>
      </c>
      <c r="Y1317" s="21"/>
      <c r="Z1317" s="118" t="s">
        <v>85</v>
      </c>
      <c r="AA1317" s="116"/>
      <c r="AB1317" s="501"/>
      <c r="AC1317" s="18">
        <v>44.680516332460499</v>
      </c>
      <c r="AD1317" s="18">
        <v>53.323806190519306</v>
      </c>
      <c r="AE1317" s="18" t="s">
        <v>27</v>
      </c>
      <c r="AF1317" s="18" t="s">
        <v>27</v>
      </c>
      <c r="AG1317" s="18" t="s">
        <v>27</v>
      </c>
      <c r="AH1317" s="18" t="s">
        <v>27</v>
      </c>
      <c r="AI1317" s="18" t="s">
        <v>27</v>
      </c>
      <c r="AJ1317" s="18">
        <v>1.9574738383048254</v>
      </c>
      <c r="AK1317" s="18" t="s">
        <v>27</v>
      </c>
      <c r="AL1317" s="18">
        <v>3.8203638715378706E-2</v>
      </c>
      <c r="AM1317" s="18" t="s">
        <v>27</v>
      </c>
      <c r="AN1317" s="18" t="s">
        <v>27</v>
      </c>
      <c r="AO1317" s="18" t="s">
        <v>27</v>
      </c>
      <c r="AP1317" s="18" t="s">
        <v>27</v>
      </c>
      <c r="AQ1317" s="18" t="s">
        <v>27</v>
      </c>
      <c r="AR1317" s="18">
        <v>100</v>
      </c>
      <c r="AS1317" s="18"/>
      <c r="AT1317" s="18" t="s">
        <v>131</v>
      </c>
      <c r="AU1317" s="62" t="str">
        <f t="shared" si="130"/>
        <v>po</v>
      </c>
      <c r="AV1317" s="44">
        <f t="shared" si="131"/>
        <v>0.8379093602737695</v>
      </c>
      <c r="AW1317" s="86">
        <f t="shared" si="132"/>
        <v>0.87533499845664597</v>
      </c>
      <c r="AX1317" s="62"/>
      <c r="AY1317" s="62"/>
    </row>
    <row r="1318" spans="1:51" s="36" customFormat="1" x14ac:dyDescent="0.2">
      <c r="A1318" s="120" t="s">
        <v>180</v>
      </c>
      <c r="B1318" s="43" t="s">
        <v>604</v>
      </c>
      <c r="C1318" s="120" t="s">
        <v>198</v>
      </c>
      <c r="D1318" s="120" t="s">
        <v>498</v>
      </c>
      <c r="E1318" s="120" t="s">
        <v>149</v>
      </c>
      <c r="F1318" s="120"/>
      <c r="G1318" s="120">
        <v>37</v>
      </c>
      <c r="H1318" s="366">
        <v>57.807299999999998</v>
      </c>
      <c r="I1318" s="366">
        <v>39.541200000000003</v>
      </c>
      <c r="J1318" s="119" t="s">
        <v>27</v>
      </c>
      <c r="K1318" s="119">
        <v>2.5982999999999999E-2</v>
      </c>
      <c r="L1318" s="119"/>
      <c r="M1318" s="119"/>
      <c r="N1318" s="120"/>
      <c r="O1318" s="119">
        <v>2.57362</v>
      </c>
      <c r="P1318" s="119" t="s">
        <v>27</v>
      </c>
      <c r="Q1318" s="119" t="s">
        <v>27</v>
      </c>
      <c r="R1318" s="119"/>
      <c r="S1318" s="119" t="s">
        <v>27</v>
      </c>
      <c r="T1318" s="119" t="s">
        <v>27</v>
      </c>
      <c r="U1318" s="116"/>
      <c r="V1318" s="116"/>
      <c r="W1318" s="116"/>
      <c r="X1318" s="119">
        <v>99.948103000000003</v>
      </c>
      <c r="Y1318" s="21"/>
      <c r="Z1318" s="118" t="s">
        <v>85</v>
      </c>
      <c r="AA1318" s="116"/>
      <c r="AB1318" s="501"/>
      <c r="AC1318" s="18">
        <v>44.748918104489341</v>
      </c>
      <c r="AD1318" s="18">
        <v>53.31924896697069</v>
      </c>
      <c r="AE1318" s="18" t="s">
        <v>27</v>
      </c>
      <c r="AF1318" s="18">
        <v>3.6265207823535289E-2</v>
      </c>
      <c r="AG1318" s="18" t="s">
        <v>27</v>
      </c>
      <c r="AH1318" s="18" t="s">
        <v>27</v>
      </c>
      <c r="AI1318" s="18" t="s">
        <v>27</v>
      </c>
      <c r="AJ1318" s="18">
        <v>1.8955677207164239</v>
      </c>
      <c r="AK1318" s="18" t="s">
        <v>27</v>
      </c>
      <c r="AL1318" s="18" t="s">
        <v>27</v>
      </c>
      <c r="AM1318" s="18" t="s">
        <v>27</v>
      </c>
      <c r="AN1318" s="18" t="s">
        <v>27</v>
      </c>
      <c r="AO1318" s="18" t="s">
        <v>27</v>
      </c>
      <c r="AP1318" s="18" t="s">
        <v>27</v>
      </c>
      <c r="AQ1318" s="18" t="s">
        <v>27</v>
      </c>
      <c r="AR1318" s="18">
        <v>100</v>
      </c>
      <c r="AS1318" s="18"/>
      <c r="AT1318" s="18" t="s">
        <v>131</v>
      </c>
      <c r="AU1318" s="62" t="str">
        <f t="shared" si="130"/>
        <v>po</v>
      </c>
      <c r="AV1318" s="44">
        <f t="shared" si="131"/>
        <v>0.83926384882520844</v>
      </c>
      <c r="AW1318" s="86">
        <f t="shared" si="132"/>
        <v>0.87481513203796823</v>
      </c>
      <c r="AX1318" s="62"/>
      <c r="AY1318" s="62"/>
    </row>
    <row r="1319" spans="1:51" s="36" customFormat="1" x14ac:dyDescent="0.2">
      <c r="A1319" s="120" t="s">
        <v>180</v>
      </c>
      <c r="B1319" s="43" t="s">
        <v>604</v>
      </c>
      <c r="C1319" s="120" t="s">
        <v>198</v>
      </c>
      <c r="D1319" s="120" t="s">
        <v>498</v>
      </c>
      <c r="E1319" s="120" t="s">
        <v>160</v>
      </c>
      <c r="F1319" s="120"/>
      <c r="G1319" s="120">
        <v>21</v>
      </c>
      <c r="H1319" s="366">
        <v>57.994199999999999</v>
      </c>
      <c r="I1319" s="366">
        <v>39.655999999999999</v>
      </c>
      <c r="J1319" s="119" t="s">
        <v>27</v>
      </c>
      <c r="K1319" s="119" t="s">
        <v>27</v>
      </c>
      <c r="L1319" s="119"/>
      <c r="M1319" s="119"/>
      <c r="N1319" s="120"/>
      <c r="O1319" s="119">
        <v>2.50725</v>
      </c>
      <c r="P1319" s="119" t="s">
        <v>27</v>
      </c>
      <c r="Q1319" s="119" t="s">
        <v>27</v>
      </c>
      <c r="R1319" s="119"/>
      <c r="S1319" s="119" t="s">
        <v>27</v>
      </c>
      <c r="T1319" s="119" t="s">
        <v>27</v>
      </c>
      <c r="U1319" s="116"/>
      <c r="V1319" s="116"/>
      <c r="W1319" s="116"/>
      <c r="X1319" s="119">
        <v>100.15745</v>
      </c>
      <c r="Y1319" s="21"/>
      <c r="Z1319" s="118" t="s">
        <v>85</v>
      </c>
      <c r="AA1319" s="116"/>
      <c r="AB1319" s="501"/>
      <c r="AC1319" s="18">
        <v>44.797582394099045</v>
      </c>
      <c r="AD1319" s="18">
        <v>53.359683465467576</v>
      </c>
      <c r="AE1319" s="18" t="s">
        <v>27</v>
      </c>
      <c r="AF1319" s="18" t="s">
        <v>27</v>
      </c>
      <c r="AG1319" s="18" t="s">
        <v>27</v>
      </c>
      <c r="AH1319" s="18" t="s">
        <v>27</v>
      </c>
      <c r="AI1319" s="18" t="s">
        <v>27</v>
      </c>
      <c r="AJ1319" s="18">
        <v>1.842734140433381</v>
      </c>
      <c r="AK1319" s="18" t="s">
        <v>27</v>
      </c>
      <c r="AL1319" s="18" t="s">
        <v>27</v>
      </c>
      <c r="AM1319" s="18" t="s">
        <v>27</v>
      </c>
      <c r="AN1319" s="18" t="s">
        <v>27</v>
      </c>
      <c r="AO1319" s="18" t="s">
        <v>27</v>
      </c>
      <c r="AP1319" s="18" t="s">
        <v>27</v>
      </c>
      <c r="AQ1319" s="18" t="s">
        <v>27</v>
      </c>
      <c r="AR1319" s="18">
        <v>100</v>
      </c>
      <c r="AS1319" s="18"/>
      <c r="AT1319" s="18" t="s">
        <v>131</v>
      </c>
      <c r="AU1319" s="62" t="str">
        <f t="shared" si="130"/>
        <v>po</v>
      </c>
      <c r="AV1319" s="44">
        <f t="shared" si="131"/>
        <v>0.83953988263611778</v>
      </c>
      <c r="AW1319" s="86">
        <f t="shared" si="132"/>
        <v>0.87407408562901845</v>
      </c>
      <c r="AX1319" s="62"/>
      <c r="AY1319" s="62"/>
    </row>
    <row r="1320" spans="1:51" s="36" customFormat="1" x14ac:dyDescent="0.2">
      <c r="A1320" s="120" t="s">
        <v>180</v>
      </c>
      <c r="B1320" s="43" t="s">
        <v>604</v>
      </c>
      <c r="C1320" s="120" t="s">
        <v>198</v>
      </c>
      <c r="D1320" s="120" t="s">
        <v>498</v>
      </c>
      <c r="E1320" s="120" t="s">
        <v>201</v>
      </c>
      <c r="F1320" s="120"/>
      <c r="G1320" s="120">
        <v>63</v>
      </c>
      <c r="H1320" s="366">
        <v>57.151200000000003</v>
      </c>
      <c r="I1320" s="366">
        <v>39.809399999999997</v>
      </c>
      <c r="J1320" s="119" t="s">
        <v>27</v>
      </c>
      <c r="K1320" s="119" t="s">
        <v>27</v>
      </c>
      <c r="L1320" s="119"/>
      <c r="M1320" s="119"/>
      <c r="N1320" s="120"/>
      <c r="O1320" s="119">
        <v>2.4682200000000001</v>
      </c>
      <c r="P1320" s="119" t="s">
        <v>27</v>
      </c>
      <c r="Q1320" s="119">
        <v>0.185921</v>
      </c>
      <c r="R1320" s="119"/>
      <c r="S1320" s="119" t="s">
        <v>27</v>
      </c>
      <c r="T1320" s="119" t="s">
        <v>27</v>
      </c>
      <c r="U1320" s="116"/>
      <c r="V1320" s="116"/>
      <c r="W1320" s="116"/>
      <c r="X1320" s="119">
        <v>99.614740999999995</v>
      </c>
      <c r="Y1320" s="21"/>
      <c r="Z1320" s="118" t="s">
        <v>85</v>
      </c>
      <c r="AA1320" s="116"/>
      <c r="AB1320" s="501"/>
      <c r="AC1320" s="18">
        <v>44.287776632692818</v>
      </c>
      <c r="AD1320" s="18">
        <v>53.737626464322851</v>
      </c>
      <c r="AE1320" s="18" t="s">
        <v>27</v>
      </c>
      <c r="AF1320" s="18" t="s">
        <v>27</v>
      </c>
      <c r="AG1320" s="18" t="s">
        <v>27</v>
      </c>
      <c r="AH1320" s="18" t="s">
        <v>27</v>
      </c>
      <c r="AI1320" s="18" t="s">
        <v>27</v>
      </c>
      <c r="AJ1320" s="18">
        <v>1.8198576499932118</v>
      </c>
      <c r="AK1320" s="18" t="s">
        <v>27</v>
      </c>
      <c r="AL1320" s="18">
        <v>0.15473925299111838</v>
      </c>
      <c r="AM1320" s="18" t="s">
        <v>27</v>
      </c>
      <c r="AN1320" s="18" t="s">
        <v>27</v>
      </c>
      <c r="AO1320" s="18" t="s">
        <v>27</v>
      </c>
      <c r="AP1320" s="18" t="s">
        <v>27</v>
      </c>
      <c r="AQ1320" s="18" t="s">
        <v>27</v>
      </c>
      <c r="AR1320" s="18">
        <v>100</v>
      </c>
      <c r="AS1320" s="18"/>
      <c r="AT1320" s="18" t="s">
        <v>131</v>
      </c>
      <c r="AU1320" s="62" t="str">
        <f t="shared" si="130"/>
        <v>po</v>
      </c>
      <c r="AV1320" s="44">
        <f t="shared" si="131"/>
        <v>0.82414835835922307</v>
      </c>
      <c r="AW1320" s="86">
        <f t="shared" si="132"/>
        <v>0.86089350385416397</v>
      </c>
      <c r="AX1320" s="62"/>
      <c r="AY1320" s="62"/>
    </row>
    <row r="1321" spans="1:51" s="36" customFormat="1" x14ac:dyDescent="0.2">
      <c r="A1321" s="120" t="s">
        <v>180</v>
      </c>
      <c r="B1321" s="43" t="s">
        <v>604</v>
      </c>
      <c r="C1321" s="120" t="s">
        <v>198</v>
      </c>
      <c r="D1321" s="120" t="s">
        <v>498</v>
      </c>
      <c r="E1321" s="120" t="s">
        <v>201</v>
      </c>
      <c r="F1321" s="120"/>
      <c r="G1321" s="120">
        <v>60</v>
      </c>
      <c r="H1321" s="366">
        <v>58.590600000000002</v>
      </c>
      <c r="I1321" s="366">
        <v>39.069400000000002</v>
      </c>
      <c r="J1321" s="119" t="s">
        <v>27</v>
      </c>
      <c r="K1321" s="119" t="s">
        <v>27</v>
      </c>
      <c r="L1321" s="119"/>
      <c r="M1321" s="119"/>
      <c r="N1321" s="120"/>
      <c r="O1321" s="119">
        <v>2.4403000000000001</v>
      </c>
      <c r="P1321" s="119" t="s">
        <v>27</v>
      </c>
      <c r="Q1321" s="119" t="s">
        <v>27</v>
      </c>
      <c r="R1321" s="119"/>
      <c r="S1321" s="119" t="s">
        <v>27</v>
      </c>
      <c r="T1321" s="119" t="s">
        <v>27</v>
      </c>
      <c r="U1321" s="116"/>
      <c r="V1321" s="116"/>
      <c r="W1321" s="116"/>
      <c r="X1321" s="119">
        <v>100.10029999999999</v>
      </c>
      <c r="Y1321" s="21"/>
      <c r="Z1321" s="118" t="s">
        <v>85</v>
      </c>
      <c r="AA1321" s="116"/>
      <c r="AB1321" s="501"/>
      <c r="AC1321" s="18">
        <v>45.429916650997562</v>
      </c>
      <c r="AD1321" s="18">
        <v>52.769752838298821</v>
      </c>
      <c r="AE1321" s="18" t="s">
        <v>27</v>
      </c>
      <c r="AF1321" s="18" t="s">
        <v>27</v>
      </c>
      <c r="AG1321" s="18" t="s">
        <v>27</v>
      </c>
      <c r="AH1321" s="18" t="s">
        <v>27</v>
      </c>
      <c r="AI1321" s="18" t="s">
        <v>27</v>
      </c>
      <c r="AJ1321" s="18">
        <v>1.8003305107036189</v>
      </c>
      <c r="AK1321" s="18" t="s">
        <v>27</v>
      </c>
      <c r="AL1321" s="18" t="s">
        <v>27</v>
      </c>
      <c r="AM1321" s="18" t="s">
        <v>27</v>
      </c>
      <c r="AN1321" s="18" t="s">
        <v>27</v>
      </c>
      <c r="AO1321" s="18" t="s">
        <v>27</v>
      </c>
      <c r="AP1321" s="18" t="s">
        <v>27</v>
      </c>
      <c r="AQ1321" s="18" t="s">
        <v>27</v>
      </c>
      <c r="AR1321" s="18">
        <v>100</v>
      </c>
      <c r="AS1321" s="18"/>
      <c r="AT1321" s="18" t="s">
        <v>131</v>
      </c>
      <c r="AU1321" s="62" t="str">
        <f t="shared" si="130"/>
        <v>po</v>
      </c>
      <c r="AV1321" s="44">
        <f t="shared" si="131"/>
        <v>0.86090827050502672</v>
      </c>
      <c r="AW1321" s="86">
        <f t="shared" si="132"/>
        <v>0.89502498346785464</v>
      </c>
      <c r="AX1321" s="62"/>
      <c r="AY1321" s="62"/>
    </row>
    <row r="1322" spans="1:51" s="36" customFormat="1" x14ac:dyDescent="0.2">
      <c r="A1322" s="120" t="s">
        <v>180</v>
      </c>
      <c r="B1322" s="43" t="s">
        <v>604</v>
      </c>
      <c r="C1322" s="120" t="s">
        <v>198</v>
      </c>
      <c r="D1322" s="120" t="s">
        <v>498</v>
      </c>
      <c r="E1322" s="120" t="s">
        <v>182</v>
      </c>
      <c r="F1322" s="120"/>
      <c r="G1322" s="120">
        <v>13</v>
      </c>
      <c r="H1322" s="366">
        <v>56.966200000000001</v>
      </c>
      <c r="I1322" s="366">
        <v>39.663499999999999</v>
      </c>
      <c r="J1322" s="119" t="s">
        <v>27</v>
      </c>
      <c r="K1322" s="119" t="s">
        <v>27</v>
      </c>
      <c r="L1322" s="119"/>
      <c r="M1322" s="119"/>
      <c r="N1322" s="120"/>
      <c r="O1322" s="119">
        <v>2.2917999999999998</v>
      </c>
      <c r="P1322" s="119" t="s">
        <v>27</v>
      </c>
      <c r="Q1322" s="119">
        <v>4.3621E-2</v>
      </c>
      <c r="R1322" s="119"/>
      <c r="S1322" s="119" t="s">
        <v>27</v>
      </c>
      <c r="T1322" s="119" t="s">
        <v>27</v>
      </c>
      <c r="U1322" s="116"/>
      <c r="V1322" s="116"/>
      <c r="W1322" s="116"/>
      <c r="X1322" s="119">
        <v>98.965120999999996</v>
      </c>
      <c r="Y1322" s="21"/>
      <c r="Z1322" s="118" t="s">
        <v>85</v>
      </c>
      <c r="AA1322" s="116"/>
      <c r="AB1322" s="501"/>
      <c r="AC1322" s="18">
        <v>44.405886000902136</v>
      </c>
      <c r="AD1322" s="18">
        <v>53.857804791883446</v>
      </c>
      <c r="AE1322" s="18" t="s">
        <v>27</v>
      </c>
      <c r="AF1322" s="18" t="s">
        <v>27</v>
      </c>
      <c r="AG1322" s="18" t="s">
        <v>27</v>
      </c>
      <c r="AH1322" s="18" t="s">
        <v>27</v>
      </c>
      <c r="AI1322" s="18" t="s">
        <v>27</v>
      </c>
      <c r="AJ1322" s="18">
        <v>1.6997890673784606</v>
      </c>
      <c r="AK1322" s="18" t="s">
        <v>27</v>
      </c>
      <c r="AL1322" s="18">
        <v>3.6520139835952453E-2</v>
      </c>
      <c r="AM1322" s="18" t="s">
        <v>27</v>
      </c>
      <c r="AN1322" s="18" t="s">
        <v>27</v>
      </c>
      <c r="AO1322" s="18" t="s">
        <v>27</v>
      </c>
      <c r="AP1322" s="18" t="s">
        <v>27</v>
      </c>
      <c r="AQ1322" s="18" t="s">
        <v>27</v>
      </c>
      <c r="AR1322" s="18">
        <v>100</v>
      </c>
      <c r="AS1322" s="18"/>
      <c r="AT1322" s="18" t="s">
        <v>131</v>
      </c>
      <c r="AU1322" s="62" t="str">
        <f t="shared" si="130"/>
        <v>po</v>
      </c>
      <c r="AV1322" s="44">
        <f t="shared" si="131"/>
        <v>0.82450233856531507</v>
      </c>
      <c r="AW1322" s="86">
        <f t="shared" si="132"/>
        <v>0.85674110533131742</v>
      </c>
      <c r="AX1322" s="62"/>
      <c r="AY1322" s="62"/>
    </row>
    <row r="1323" spans="1:51" s="36" customFormat="1" x14ac:dyDescent="0.2">
      <c r="A1323" s="120" t="s">
        <v>180</v>
      </c>
      <c r="B1323" s="43" t="s">
        <v>604</v>
      </c>
      <c r="C1323" s="120" t="s">
        <v>198</v>
      </c>
      <c r="D1323" s="120" t="s">
        <v>498</v>
      </c>
      <c r="E1323" s="120" t="s">
        <v>200</v>
      </c>
      <c r="F1323" s="120"/>
      <c r="G1323" s="120">
        <v>48</v>
      </c>
      <c r="H1323" s="366">
        <v>57.008699999999997</v>
      </c>
      <c r="I1323" s="366">
        <v>39.710500000000003</v>
      </c>
      <c r="J1323" s="119" t="s">
        <v>27</v>
      </c>
      <c r="K1323" s="119" t="s">
        <v>27</v>
      </c>
      <c r="L1323" s="119"/>
      <c r="M1323" s="119"/>
      <c r="N1323" s="120"/>
      <c r="O1323" s="119">
        <v>2.2400699999999998</v>
      </c>
      <c r="P1323" s="119" t="s">
        <v>27</v>
      </c>
      <c r="Q1323" s="119" t="s">
        <v>27</v>
      </c>
      <c r="R1323" s="119"/>
      <c r="S1323" s="119" t="s">
        <v>27</v>
      </c>
      <c r="T1323" s="119" t="s">
        <v>27</v>
      </c>
      <c r="U1323" s="116"/>
      <c r="V1323" s="116"/>
      <c r="W1323" s="116"/>
      <c r="X1323" s="119">
        <v>98.959270000000004</v>
      </c>
      <c r="Y1323" s="21"/>
      <c r="Z1323" s="118" t="s">
        <v>85</v>
      </c>
      <c r="AA1323" s="116"/>
      <c r="AB1323" s="501"/>
      <c r="AC1323" s="18">
        <v>44.429213457620754</v>
      </c>
      <c r="AD1323" s="18">
        <v>53.909731192932142</v>
      </c>
      <c r="AE1323" s="18" t="s">
        <v>27</v>
      </c>
      <c r="AF1323" s="18" t="s">
        <v>27</v>
      </c>
      <c r="AG1323" s="18" t="s">
        <v>27</v>
      </c>
      <c r="AH1323" s="18" t="s">
        <v>27</v>
      </c>
      <c r="AI1323" s="18" t="s">
        <v>27</v>
      </c>
      <c r="AJ1323" s="18">
        <v>1.6610553494471145</v>
      </c>
      <c r="AK1323" s="18" t="s">
        <v>27</v>
      </c>
      <c r="AL1323" s="18" t="s">
        <v>27</v>
      </c>
      <c r="AM1323" s="18" t="s">
        <v>27</v>
      </c>
      <c r="AN1323" s="18" t="s">
        <v>27</v>
      </c>
      <c r="AO1323" s="18" t="s">
        <v>27</v>
      </c>
      <c r="AP1323" s="18" t="s">
        <v>27</v>
      </c>
      <c r="AQ1323" s="18" t="s">
        <v>27</v>
      </c>
      <c r="AR1323" s="18">
        <v>100</v>
      </c>
      <c r="AS1323" s="18"/>
      <c r="AT1323" s="18" t="s">
        <v>131</v>
      </c>
      <c r="AU1323" s="62" t="str">
        <f t="shared" si="130"/>
        <v>po</v>
      </c>
      <c r="AV1323" s="44">
        <f t="shared" si="131"/>
        <v>0.82414088281422682</v>
      </c>
      <c r="AW1323" s="86">
        <f t="shared" si="132"/>
        <v>0.85495267342587966</v>
      </c>
      <c r="AX1323" s="62"/>
      <c r="AY1323" s="62"/>
    </row>
    <row r="1324" spans="1:51" s="36" customFormat="1" x14ac:dyDescent="0.2">
      <c r="A1324" s="120" t="s">
        <v>180</v>
      </c>
      <c r="B1324" s="43" t="s">
        <v>604</v>
      </c>
      <c r="C1324" s="120" t="s">
        <v>198</v>
      </c>
      <c r="D1324" s="120" t="s">
        <v>498</v>
      </c>
      <c r="E1324" s="120" t="s">
        <v>185</v>
      </c>
      <c r="F1324" s="120"/>
      <c r="G1324" s="120">
        <v>27</v>
      </c>
      <c r="H1324" s="366">
        <v>58.435899999999997</v>
      </c>
      <c r="I1324" s="366">
        <v>39.656700000000001</v>
      </c>
      <c r="J1324" s="119" t="s">
        <v>27</v>
      </c>
      <c r="K1324" s="119" t="s">
        <v>27</v>
      </c>
      <c r="L1324" s="119"/>
      <c r="M1324" s="119"/>
      <c r="N1324" s="120"/>
      <c r="O1324" s="119">
        <v>2.1924100000000002</v>
      </c>
      <c r="P1324" s="119" t="s">
        <v>27</v>
      </c>
      <c r="Q1324" s="119">
        <v>3.6835E-2</v>
      </c>
      <c r="R1324" s="119"/>
      <c r="S1324" s="119" t="s">
        <v>27</v>
      </c>
      <c r="T1324" s="119" t="s">
        <v>27</v>
      </c>
      <c r="U1324" s="116"/>
      <c r="V1324" s="116"/>
      <c r="W1324" s="116"/>
      <c r="X1324" s="119">
        <v>100.321845</v>
      </c>
      <c r="Y1324" s="21"/>
      <c r="Z1324" s="118" t="s">
        <v>85</v>
      </c>
      <c r="AA1324" s="116"/>
      <c r="AB1324" s="501"/>
      <c r="AC1324" s="18">
        <v>45.075083707972837</v>
      </c>
      <c r="AD1324" s="18">
        <v>53.285334986989078</v>
      </c>
      <c r="AE1324" s="18" t="s">
        <v>27</v>
      </c>
      <c r="AF1324" s="18" t="s">
        <v>27</v>
      </c>
      <c r="AG1324" s="18" t="s">
        <v>27</v>
      </c>
      <c r="AH1324" s="18" t="s">
        <v>27</v>
      </c>
      <c r="AI1324" s="18" t="s">
        <v>27</v>
      </c>
      <c r="AJ1324" s="18">
        <v>1.609065066301163</v>
      </c>
      <c r="AK1324" s="18" t="s">
        <v>27</v>
      </c>
      <c r="AL1324" s="18">
        <v>3.0516238736926327E-2</v>
      </c>
      <c r="AM1324" s="18" t="s">
        <v>27</v>
      </c>
      <c r="AN1324" s="18" t="s">
        <v>27</v>
      </c>
      <c r="AO1324" s="18" t="s">
        <v>27</v>
      </c>
      <c r="AP1324" s="18" t="s">
        <v>27</v>
      </c>
      <c r="AQ1324" s="18" t="s">
        <v>27</v>
      </c>
      <c r="AR1324" s="18">
        <v>99.999999999999986</v>
      </c>
      <c r="AS1324" s="18"/>
      <c r="AT1324" s="18" t="s">
        <v>131</v>
      </c>
      <c r="AU1324" s="62" t="str">
        <f t="shared" si="130"/>
        <v>po</v>
      </c>
      <c r="AV1324" s="44">
        <f t="shared" si="131"/>
        <v>0.84591912050433815</v>
      </c>
      <c r="AW1324" s="86">
        <f t="shared" si="132"/>
        <v>0.87668896187698664</v>
      </c>
      <c r="AX1324" s="62"/>
      <c r="AY1324" s="62"/>
    </row>
    <row r="1325" spans="1:51" s="36" customFormat="1" x14ac:dyDescent="0.2">
      <c r="A1325" s="120" t="s">
        <v>180</v>
      </c>
      <c r="B1325" s="43" t="s">
        <v>604</v>
      </c>
      <c r="C1325" s="120" t="s">
        <v>198</v>
      </c>
      <c r="D1325" s="120" t="s">
        <v>498</v>
      </c>
      <c r="E1325" s="120" t="s">
        <v>146</v>
      </c>
      <c r="F1325" s="120"/>
      <c r="G1325" s="120">
        <v>41</v>
      </c>
      <c r="H1325" s="366">
        <v>57.866700000000002</v>
      </c>
      <c r="I1325" s="366">
        <v>39.416800000000002</v>
      </c>
      <c r="J1325" s="119" t="s">
        <v>27</v>
      </c>
      <c r="K1325" s="119">
        <v>3.7450999999999998E-2</v>
      </c>
      <c r="L1325" s="119"/>
      <c r="M1325" s="119"/>
      <c r="N1325" s="120"/>
      <c r="O1325" s="119">
        <v>2.1410999999999998</v>
      </c>
      <c r="P1325" s="119" t="s">
        <v>27</v>
      </c>
      <c r="Q1325" s="119">
        <v>0.13156599999999999</v>
      </c>
      <c r="R1325" s="119"/>
      <c r="S1325" s="119" t="s">
        <v>27</v>
      </c>
      <c r="T1325" s="119" t="s">
        <v>27</v>
      </c>
      <c r="U1325" s="116"/>
      <c r="V1325" s="116"/>
      <c r="W1325" s="116"/>
      <c r="X1325" s="119">
        <v>99.593617000000009</v>
      </c>
      <c r="Y1325" s="21"/>
      <c r="Z1325" s="118" t="s">
        <v>85</v>
      </c>
      <c r="AA1325" s="116"/>
      <c r="AB1325" s="501"/>
      <c r="AC1325" s="18">
        <v>44.936423281278053</v>
      </c>
      <c r="AD1325" s="18">
        <v>53.319426925248393</v>
      </c>
      <c r="AE1325" s="18" t="s">
        <v>27</v>
      </c>
      <c r="AF1325" s="18">
        <v>5.2436564085485533E-2</v>
      </c>
      <c r="AG1325" s="18" t="s">
        <v>27</v>
      </c>
      <c r="AH1325" s="18" t="s">
        <v>27</v>
      </c>
      <c r="AI1325" s="18" t="s">
        <v>27</v>
      </c>
      <c r="AJ1325" s="18">
        <v>1.5819828245595575</v>
      </c>
      <c r="AK1325" s="18" t="s">
        <v>27</v>
      </c>
      <c r="AL1325" s="18">
        <v>0.10973040482850606</v>
      </c>
      <c r="AM1325" s="18" t="s">
        <v>27</v>
      </c>
      <c r="AN1325" s="18" t="s">
        <v>27</v>
      </c>
      <c r="AO1325" s="18" t="s">
        <v>27</v>
      </c>
      <c r="AP1325" s="18" t="s">
        <v>27</v>
      </c>
      <c r="AQ1325" s="18" t="s">
        <v>27</v>
      </c>
      <c r="AR1325" s="18">
        <v>100</v>
      </c>
      <c r="AS1325" s="18"/>
      <c r="AT1325" s="18" t="s">
        <v>131</v>
      </c>
      <c r="AU1325" s="62" t="str">
        <f t="shared" si="130"/>
        <v>po</v>
      </c>
      <c r="AV1325" s="44">
        <f t="shared" si="131"/>
        <v>0.84277768671964604</v>
      </c>
      <c r="AW1325" s="86">
        <f t="shared" si="132"/>
        <v>0.87450558266571043</v>
      </c>
      <c r="AX1325" s="62"/>
      <c r="AY1325" s="62"/>
    </row>
    <row r="1326" spans="1:51" s="36" customFormat="1" x14ac:dyDescent="0.2">
      <c r="A1326" s="120" t="s">
        <v>180</v>
      </c>
      <c r="B1326" s="43" t="s">
        <v>604</v>
      </c>
      <c r="C1326" s="120" t="s">
        <v>198</v>
      </c>
      <c r="D1326" s="120" t="s">
        <v>498</v>
      </c>
      <c r="E1326" s="120" t="s">
        <v>185</v>
      </c>
      <c r="F1326" s="120"/>
      <c r="G1326" s="120">
        <v>32</v>
      </c>
      <c r="H1326" s="366">
        <v>59.0182</v>
      </c>
      <c r="I1326" s="366">
        <v>39.632599999999996</v>
      </c>
      <c r="J1326" s="119" t="s">
        <v>27</v>
      </c>
      <c r="K1326" s="119" t="s">
        <v>27</v>
      </c>
      <c r="L1326" s="119"/>
      <c r="M1326" s="119"/>
      <c r="N1326" s="120"/>
      <c r="O1326" s="119">
        <v>2.1268500000000001</v>
      </c>
      <c r="P1326" s="119" t="s">
        <v>27</v>
      </c>
      <c r="Q1326" s="119">
        <v>3.6410999999999999E-2</v>
      </c>
      <c r="R1326" s="119"/>
      <c r="S1326" s="119" t="s">
        <v>27</v>
      </c>
      <c r="T1326" s="119" t="s">
        <v>27</v>
      </c>
      <c r="U1326" s="116"/>
      <c r="V1326" s="116"/>
      <c r="W1326" s="116"/>
      <c r="X1326" s="119">
        <v>100.81406100000001</v>
      </c>
      <c r="Y1326" s="21"/>
      <c r="Z1326" s="118" t="s">
        <v>85</v>
      </c>
      <c r="AA1326" s="116"/>
      <c r="AB1326" s="501"/>
      <c r="AC1326" s="18">
        <v>45.357189949463709</v>
      </c>
      <c r="AD1326" s="18">
        <v>53.057534923476055</v>
      </c>
      <c r="AE1326" s="18" t="s">
        <v>27</v>
      </c>
      <c r="AF1326" s="18" t="s">
        <v>27</v>
      </c>
      <c r="AG1326" s="18" t="s">
        <v>27</v>
      </c>
      <c r="AH1326" s="18" t="s">
        <v>27</v>
      </c>
      <c r="AI1326" s="18" t="s">
        <v>27</v>
      </c>
      <c r="AJ1326" s="18">
        <v>1.5552208481568459</v>
      </c>
      <c r="AK1326" s="18" t="s">
        <v>27</v>
      </c>
      <c r="AL1326" s="18">
        <v>3.0054278903378813E-2</v>
      </c>
      <c r="AM1326" s="18" t="s">
        <v>27</v>
      </c>
      <c r="AN1326" s="18" t="s">
        <v>27</v>
      </c>
      <c r="AO1326" s="18" t="s">
        <v>27</v>
      </c>
      <c r="AP1326" s="18" t="s">
        <v>27</v>
      </c>
      <c r="AQ1326" s="18" t="s">
        <v>27</v>
      </c>
      <c r="AR1326" s="18">
        <v>99.999999999999986</v>
      </c>
      <c r="AS1326" s="18"/>
      <c r="AT1326" s="18" t="s">
        <v>131</v>
      </c>
      <c r="AU1326" s="62" t="str">
        <f t="shared" si="130"/>
        <v>po</v>
      </c>
      <c r="AV1326" s="44">
        <f t="shared" si="131"/>
        <v>0.85486802232485137</v>
      </c>
      <c r="AW1326" s="86">
        <f t="shared" si="132"/>
        <v>0.88474643882774084</v>
      </c>
      <c r="AX1326" s="62"/>
      <c r="AY1326" s="62"/>
    </row>
    <row r="1327" spans="1:51" s="36" customFormat="1" x14ac:dyDescent="0.2">
      <c r="A1327" s="120" t="s">
        <v>180</v>
      </c>
      <c r="B1327" s="43" t="s">
        <v>604</v>
      </c>
      <c r="C1327" s="120" t="s">
        <v>198</v>
      </c>
      <c r="D1327" s="120" t="s">
        <v>498</v>
      </c>
      <c r="E1327" s="120" t="s">
        <v>185</v>
      </c>
      <c r="F1327" s="120"/>
      <c r="G1327" s="120">
        <v>29</v>
      </c>
      <c r="H1327" s="366">
        <v>59.045699999999997</v>
      </c>
      <c r="I1327" s="366">
        <v>39.745399999999997</v>
      </c>
      <c r="J1327" s="119" t="s">
        <v>27</v>
      </c>
      <c r="K1327" s="119" t="s">
        <v>27</v>
      </c>
      <c r="L1327" s="119"/>
      <c r="M1327" s="119"/>
      <c r="N1327" s="120"/>
      <c r="O1327" s="119">
        <v>2.1249699999999998</v>
      </c>
      <c r="P1327" s="119" t="s">
        <v>27</v>
      </c>
      <c r="Q1327" s="119" t="s">
        <v>27</v>
      </c>
      <c r="R1327" s="119"/>
      <c r="S1327" s="119" t="s">
        <v>27</v>
      </c>
      <c r="T1327" s="119" t="s">
        <v>27</v>
      </c>
      <c r="U1327" s="116"/>
      <c r="V1327" s="116"/>
      <c r="W1327" s="116"/>
      <c r="X1327" s="119">
        <v>100.91607</v>
      </c>
      <c r="Y1327" s="21"/>
      <c r="Z1327" s="118" t="s">
        <v>85</v>
      </c>
      <c r="AA1327" s="116"/>
      <c r="AB1327" s="501"/>
      <c r="AC1327" s="18">
        <v>45.314560192595927</v>
      </c>
      <c r="AD1327" s="18">
        <v>53.13377709481675</v>
      </c>
      <c r="AE1327" s="18" t="s">
        <v>27</v>
      </c>
      <c r="AF1327" s="18" t="s">
        <v>27</v>
      </c>
      <c r="AG1327" s="18" t="s">
        <v>27</v>
      </c>
      <c r="AH1327" s="18" t="s">
        <v>27</v>
      </c>
      <c r="AI1327" s="18" t="s">
        <v>27</v>
      </c>
      <c r="AJ1327" s="18">
        <v>1.551662712587327</v>
      </c>
      <c r="AK1327" s="18" t="s">
        <v>27</v>
      </c>
      <c r="AL1327" s="18" t="s">
        <v>27</v>
      </c>
      <c r="AM1327" s="18" t="s">
        <v>27</v>
      </c>
      <c r="AN1327" s="18" t="s">
        <v>27</v>
      </c>
      <c r="AO1327" s="18" t="s">
        <v>27</v>
      </c>
      <c r="AP1327" s="18" t="s">
        <v>27</v>
      </c>
      <c r="AQ1327" s="18" t="s">
        <v>27</v>
      </c>
      <c r="AR1327" s="18">
        <v>100</v>
      </c>
      <c r="AS1327" s="18"/>
      <c r="AT1327" s="18" t="s">
        <v>131</v>
      </c>
      <c r="AU1327" s="62" t="str">
        <f t="shared" si="130"/>
        <v>po</v>
      </c>
      <c r="AV1327" s="44">
        <f t="shared" si="131"/>
        <v>0.85283905399257609</v>
      </c>
      <c r="AW1327" s="86">
        <f t="shared" si="132"/>
        <v>0.88204199790936944</v>
      </c>
      <c r="AX1327" s="62"/>
      <c r="AY1327" s="62"/>
    </row>
    <row r="1328" spans="1:51" s="36" customFormat="1" x14ac:dyDescent="0.2">
      <c r="A1328" s="120" t="s">
        <v>180</v>
      </c>
      <c r="B1328" s="43" t="s">
        <v>604</v>
      </c>
      <c r="C1328" s="120" t="s">
        <v>198</v>
      </c>
      <c r="D1328" s="120" t="s">
        <v>498</v>
      </c>
      <c r="E1328" s="120" t="s">
        <v>149</v>
      </c>
      <c r="F1328" s="120"/>
      <c r="G1328" s="120">
        <v>34</v>
      </c>
      <c r="H1328" s="366">
        <v>57.721400000000003</v>
      </c>
      <c r="I1328" s="366">
        <v>39.6843</v>
      </c>
      <c r="J1328" s="119" t="s">
        <v>27</v>
      </c>
      <c r="K1328" s="119" t="s">
        <v>27</v>
      </c>
      <c r="L1328" s="119"/>
      <c r="M1328" s="119"/>
      <c r="N1328" s="120"/>
      <c r="O1328" s="119">
        <v>2.11056</v>
      </c>
      <c r="P1328" s="119" t="s">
        <v>27</v>
      </c>
      <c r="Q1328" s="119">
        <v>6.1594000000000003E-2</v>
      </c>
      <c r="R1328" s="119"/>
      <c r="S1328" s="119" t="s">
        <v>27</v>
      </c>
      <c r="T1328" s="119" t="s">
        <v>27</v>
      </c>
      <c r="U1328" s="116"/>
      <c r="V1328" s="116"/>
      <c r="W1328" s="116"/>
      <c r="X1328" s="119">
        <v>99.577854000000002</v>
      </c>
      <c r="Y1328" s="21"/>
      <c r="Z1328" s="118" t="s">
        <v>85</v>
      </c>
      <c r="AA1328" s="116"/>
      <c r="AB1328" s="501"/>
      <c r="AC1328" s="18">
        <v>44.771809112903398</v>
      </c>
      <c r="AD1328" s="18">
        <v>53.619262372512935</v>
      </c>
      <c r="AE1328" s="18" t="s">
        <v>27</v>
      </c>
      <c r="AF1328" s="18" t="s">
        <v>27</v>
      </c>
      <c r="AG1328" s="18" t="s">
        <v>27</v>
      </c>
      <c r="AH1328" s="18" t="s">
        <v>27</v>
      </c>
      <c r="AI1328" s="18" t="s">
        <v>27</v>
      </c>
      <c r="AJ1328" s="18">
        <v>1.5576164226162705</v>
      </c>
      <c r="AK1328" s="18" t="s">
        <v>27</v>
      </c>
      <c r="AL1328" s="18">
        <v>5.1312091967405472E-2</v>
      </c>
      <c r="AM1328" s="18" t="s">
        <v>27</v>
      </c>
      <c r="AN1328" s="18" t="s">
        <v>27</v>
      </c>
      <c r="AO1328" s="18" t="s">
        <v>27</v>
      </c>
      <c r="AP1328" s="18" t="s">
        <v>27</v>
      </c>
      <c r="AQ1328" s="18" t="s">
        <v>27</v>
      </c>
      <c r="AR1328" s="18">
        <v>100.00000000000001</v>
      </c>
      <c r="AS1328" s="18"/>
      <c r="AT1328" s="18" t="s">
        <v>131</v>
      </c>
      <c r="AU1328" s="62" t="str">
        <f t="shared" si="130"/>
        <v>po</v>
      </c>
      <c r="AV1328" s="44">
        <f t="shared" si="131"/>
        <v>0.83499487184021681</v>
      </c>
      <c r="AW1328" s="86">
        <f t="shared" si="132"/>
        <v>0.86500141134473019</v>
      </c>
      <c r="AX1328" s="62"/>
      <c r="AY1328" s="62"/>
    </row>
    <row r="1329" spans="1:51" s="36" customFormat="1" x14ac:dyDescent="0.2">
      <c r="A1329" s="120" t="s">
        <v>180</v>
      </c>
      <c r="B1329" s="43" t="s">
        <v>604</v>
      </c>
      <c r="C1329" s="120" t="s">
        <v>198</v>
      </c>
      <c r="D1329" s="120" t="s">
        <v>498</v>
      </c>
      <c r="E1329" s="120" t="s">
        <v>158</v>
      </c>
      <c r="F1329" s="120"/>
      <c r="G1329" s="120">
        <v>9</v>
      </c>
      <c r="H1329" s="366">
        <v>56.997799999999998</v>
      </c>
      <c r="I1329" s="366">
        <v>39.317999999999998</v>
      </c>
      <c r="J1329" s="119" t="s">
        <v>27</v>
      </c>
      <c r="K1329" s="119" t="s">
        <v>27</v>
      </c>
      <c r="L1329" s="119"/>
      <c r="M1329" s="119"/>
      <c r="N1329" s="120"/>
      <c r="O1329" s="119">
        <v>2.0451800000000002</v>
      </c>
      <c r="P1329" s="119" t="s">
        <v>27</v>
      </c>
      <c r="Q1329" s="119" t="s">
        <v>27</v>
      </c>
      <c r="R1329" s="119"/>
      <c r="S1329" s="119" t="s">
        <v>27</v>
      </c>
      <c r="T1329" s="119" t="s">
        <v>27</v>
      </c>
      <c r="U1329" s="116"/>
      <c r="V1329" s="116"/>
      <c r="W1329" s="116"/>
      <c r="X1329" s="119">
        <v>98.360979999999998</v>
      </c>
      <c r="Y1329" s="21"/>
      <c r="Z1329" s="118" t="s">
        <v>85</v>
      </c>
      <c r="AA1329" s="116"/>
      <c r="AB1329" s="501"/>
      <c r="AC1329" s="18">
        <v>44.727484436757287</v>
      </c>
      <c r="AD1329" s="18">
        <v>53.745501824812159</v>
      </c>
      <c r="AE1329" s="18" t="s">
        <v>27</v>
      </c>
      <c r="AF1329" s="18" t="s">
        <v>27</v>
      </c>
      <c r="AG1329" s="18" t="s">
        <v>27</v>
      </c>
      <c r="AH1329" s="18" t="s">
        <v>27</v>
      </c>
      <c r="AI1329" s="18" t="s">
        <v>27</v>
      </c>
      <c r="AJ1329" s="18">
        <v>1.5270137384305422</v>
      </c>
      <c r="AK1329" s="18" t="s">
        <v>27</v>
      </c>
      <c r="AL1329" s="18" t="s">
        <v>27</v>
      </c>
      <c r="AM1329" s="18" t="s">
        <v>27</v>
      </c>
      <c r="AN1329" s="18" t="s">
        <v>27</v>
      </c>
      <c r="AO1329" s="18" t="s">
        <v>27</v>
      </c>
      <c r="AP1329" s="18" t="s">
        <v>27</v>
      </c>
      <c r="AQ1329" s="18" t="s">
        <v>27</v>
      </c>
      <c r="AR1329" s="18">
        <v>99.999999999999986</v>
      </c>
      <c r="AS1329" s="18"/>
      <c r="AT1329" s="18" t="s">
        <v>131</v>
      </c>
      <c r="AU1329" s="62" t="str">
        <f t="shared" si="130"/>
        <v>po</v>
      </c>
      <c r="AV1329" s="44">
        <f t="shared" si="131"/>
        <v>0.83220889038398349</v>
      </c>
      <c r="AW1329" s="86">
        <f t="shared" si="132"/>
        <v>0.86062082601736856</v>
      </c>
      <c r="AX1329" s="62"/>
      <c r="AY1329" s="62"/>
    </row>
    <row r="1330" spans="1:51" s="36" customFormat="1" x14ac:dyDescent="0.2">
      <c r="A1330" s="120" t="s">
        <v>180</v>
      </c>
      <c r="B1330" s="43" t="s">
        <v>604</v>
      </c>
      <c r="C1330" s="120" t="s">
        <v>198</v>
      </c>
      <c r="D1330" s="120" t="s">
        <v>498</v>
      </c>
      <c r="E1330" s="120" t="s">
        <v>199</v>
      </c>
      <c r="F1330" s="120"/>
      <c r="G1330" s="120">
        <v>86</v>
      </c>
      <c r="H1330" s="366">
        <v>59.314100000000003</v>
      </c>
      <c r="I1330" s="366">
        <v>39.687100000000001</v>
      </c>
      <c r="J1330" s="119" t="s">
        <v>27</v>
      </c>
      <c r="K1330" s="119" t="s">
        <v>27</v>
      </c>
      <c r="L1330" s="119"/>
      <c r="M1330" s="119"/>
      <c r="N1330" s="120"/>
      <c r="O1330" s="119">
        <v>1.9680599999999999</v>
      </c>
      <c r="P1330" s="119" t="s">
        <v>27</v>
      </c>
      <c r="Q1330" s="119">
        <v>3.7930999999999999E-2</v>
      </c>
      <c r="R1330" s="119"/>
      <c r="S1330" s="119" t="s">
        <v>27</v>
      </c>
      <c r="T1330" s="119" t="s">
        <v>27</v>
      </c>
      <c r="U1330" s="116"/>
      <c r="V1330" s="116"/>
      <c r="W1330" s="116"/>
      <c r="X1330" s="119">
        <v>101.00719100000001</v>
      </c>
      <c r="Y1330" s="21"/>
      <c r="Z1330" s="118" t="s">
        <v>85</v>
      </c>
      <c r="AA1330" s="116"/>
      <c r="AB1330" s="501"/>
      <c r="AC1330" s="18">
        <v>45.500189769123651</v>
      </c>
      <c r="AD1330" s="18">
        <v>53.03211553906354</v>
      </c>
      <c r="AE1330" s="18" t="s">
        <v>27</v>
      </c>
      <c r="AF1330" s="18" t="s">
        <v>27</v>
      </c>
      <c r="AG1330" s="18" t="s">
        <v>27</v>
      </c>
      <c r="AH1330" s="18" t="s">
        <v>27</v>
      </c>
      <c r="AI1330" s="18" t="s">
        <v>27</v>
      </c>
      <c r="AJ1330" s="18">
        <v>1.4364437521524815</v>
      </c>
      <c r="AK1330" s="18" t="s">
        <v>27</v>
      </c>
      <c r="AL1330" s="18">
        <v>3.1250939660319804E-2</v>
      </c>
      <c r="AM1330" s="18" t="s">
        <v>27</v>
      </c>
      <c r="AN1330" s="18" t="s">
        <v>27</v>
      </c>
      <c r="AO1330" s="18" t="s">
        <v>27</v>
      </c>
      <c r="AP1330" s="18" t="s">
        <v>27</v>
      </c>
      <c r="AQ1330" s="18" t="s">
        <v>27</v>
      </c>
      <c r="AR1330" s="18">
        <v>100</v>
      </c>
      <c r="AS1330" s="18"/>
      <c r="AT1330" s="18" t="s">
        <v>131</v>
      </c>
      <c r="AU1330" s="62" t="str">
        <f t="shared" si="130"/>
        <v>po</v>
      </c>
      <c r="AV1330" s="44">
        <f t="shared" si="131"/>
        <v>0.85797425402741367</v>
      </c>
      <c r="AW1330" s="86">
        <f t="shared" si="132"/>
        <v>0.88564983658515062</v>
      </c>
      <c r="AX1330" s="62"/>
      <c r="AY1330" s="62"/>
    </row>
    <row r="1331" spans="1:51" s="36" customFormat="1" x14ac:dyDescent="0.2">
      <c r="A1331" s="120" t="s">
        <v>180</v>
      </c>
      <c r="B1331" s="43" t="s">
        <v>604</v>
      </c>
      <c r="C1331" s="120" t="s">
        <v>198</v>
      </c>
      <c r="D1331" s="120" t="s">
        <v>498</v>
      </c>
      <c r="E1331" s="120" t="s">
        <v>154</v>
      </c>
      <c r="F1331" s="120"/>
      <c r="G1331" s="120">
        <v>10</v>
      </c>
      <c r="H1331" s="366">
        <v>57.259399999999999</v>
      </c>
      <c r="I1331" s="366">
        <v>39.843499999999999</v>
      </c>
      <c r="J1331" s="119" t="s">
        <v>27</v>
      </c>
      <c r="K1331" s="119" t="s">
        <v>27</v>
      </c>
      <c r="L1331" s="119"/>
      <c r="M1331" s="119"/>
      <c r="N1331" s="120"/>
      <c r="O1331" s="119">
        <v>1.84053</v>
      </c>
      <c r="P1331" s="119" t="s">
        <v>27</v>
      </c>
      <c r="Q1331" s="119" t="s">
        <v>27</v>
      </c>
      <c r="R1331" s="119"/>
      <c r="S1331" s="119" t="s">
        <v>27</v>
      </c>
      <c r="T1331" s="119" t="s">
        <v>27</v>
      </c>
      <c r="U1331" s="116"/>
      <c r="V1331" s="116"/>
      <c r="W1331" s="116"/>
      <c r="X1331" s="119">
        <v>98.943430000000006</v>
      </c>
      <c r="Y1331" s="21"/>
      <c r="Z1331" s="118" t="s">
        <v>85</v>
      </c>
      <c r="AA1331" s="116"/>
      <c r="AB1331" s="501"/>
      <c r="AC1331" s="18">
        <v>44.589069784130118</v>
      </c>
      <c r="AD1331" s="18">
        <v>54.047227996954796</v>
      </c>
      <c r="AE1331" s="18" t="s">
        <v>27</v>
      </c>
      <c r="AF1331" s="18" t="s">
        <v>27</v>
      </c>
      <c r="AG1331" s="18" t="s">
        <v>27</v>
      </c>
      <c r="AH1331" s="18" t="s">
        <v>27</v>
      </c>
      <c r="AI1331" s="18" t="s">
        <v>27</v>
      </c>
      <c r="AJ1331" s="18">
        <v>1.3637022189150945</v>
      </c>
      <c r="AK1331" s="18" t="s">
        <v>27</v>
      </c>
      <c r="AL1331" s="18" t="s">
        <v>27</v>
      </c>
      <c r="AM1331" s="18" t="s">
        <v>27</v>
      </c>
      <c r="AN1331" s="18" t="s">
        <v>27</v>
      </c>
      <c r="AO1331" s="18" t="s">
        <v>27</v>
      </c>
      <c r="AP1331" s="18" t="s">
        <v>27</v>
      </c>
      <c r="AQ1331" s="18" t="s">
        <v>27</v>
      </c>
      <c r="AR1331" s="18">
        <v>100.00000000000001</v>
      </c>
      <c r="AS1331" s="18"/>
      <c r="AT1331" s="18" t="s">
        <v>131</v>
      </c>
      <c r="AU1331" s="62" t="str">
        <f t="shared" si="130"/>
        <v>po</v>
      </c>
      <c r="AV1331" s="44">
        <f t="shared" si="131"/>
        <v>0.82500197395215935</v>
      </c>
      <c r="AW1331" s="86">
        <f t="shared" si="132"/>
        <v>0.85023365131019013</v>
      </c>
      <c r="AX1331" s="62"/>
      <c r="AY1331" s="62"/>
    </row>
    <row r="1332" spans="1:51" s="36" customFormat="1" x14ac:dyDescent="0.2">
      <c r="A1332" s="120" t="s">
        <v>180</v>
      </c>
      <c r="B1332" s="43" t="s">
        <v>604</v>
      </c>
      <c r="C1332" s="120" t="s">
        <v>198</v>
      </c>
      <c r="D1332" s="120" t="s">
        <v>498</v>
      </c>
      <c r="E1332" s="120" t="s">
        <v>160</v>
      </c>
      <c r="F1332" s="120"/>
      <c r="G1332" s="120">
        <v>17</v>
      </c>
      <c r="H1332" s="366">
        <v>58.438899999999997</v>
      </c>
      <c r="I1332" s="366">
        <v>39.697499999999998</v>
      </c>
      <c r="J1332" s="119" t="s">
        <v>27</v>
      </c>
      <c r="K1332" s="119" t="s">
        <v>27</v>
      </c>
      <c r="L1332" s="119"/>
      <c r="M1332" s="119"/>
      <c r="N1332" s="120"/>
      <c r="O1332" s="119">
        <v>1.75312</v>
      </c>
      <c r="P1332" s="119" t="s">
        <v>27</v>
      </c>
      <c r="Q1332" s="119" t="s">
        <v>27</v>
      </c>
      <c r="R1332" s="119"/>
      <c r="S1332" s="119" t="s">
        <v>27</v>
      </c>
      <c r="T1332" s="119" t="s">
        <v>27</v>
      </c>
      <c r="U1332" s="116"/>
      <c r="V1332" s="116"/>
      <c r="W1332" s="116"/>
      <c r="X1332" s="119">
        <v>99.88951999999999</v>
      </c>
      <c r="Y1332" s="21"/>
      <c r="Z1332" s="118" t="s">
        <v>85</v>
      </c>
      <c r="AA1332" s="116"/>
      <c r="AB1332" s="501"/>
      <c r="AC1332" s="18">
        <v>45.211126256513786</v>
      </c>
      <c r="AD1332" s="18">
        <v>53.498397646192942</v>
      </c>
      <c r="AE1332" s="18" t="s">
        <v>27</v>
      </c>
      <c r="AF1332" s="18" t="s">
        <v>27</v>
      </c>
      <c r="AG1332" s="18" t="s">
        <v>27</v>
      </c>
      <c r="AH1332" s="18" t="s">
        <v>27</v>
      </c>
      <c r="AI1332" s="18" t="s">
        <v>27</v>
      </c>
      <c r="AJ1332" s="18">
        <v>1.2904760972932616</v>
      </c>
      <c r="AK1332" s="18" t="s">
        <v>27</v>
      </c>
      <c r="AL1332" s="18" t="s">
        <v>27</v>
      </c>
      <c r="AM1332" s="18" t="s">
        <v>27</v>
      </c>
      <c r="AN1332" s="18" t="s">
        <v>27</v>
      </c>
      <c r="AO1332" s="18" t="s">
        <v>27</v>
      </c>
      <c r="AP1332" s="18" t="s">
        <v>27</v>
      </c>
      <c r="AQ1332" s="18" t="s">
        <v>27</v>
      </c>
      <c r="AR1332" s="18">
        <v>100</v>
      </c>
      <c r="AS1332" s="18"/>
      <c r="AT1332" s="18" t="s">
        <v>131</v>
      </c>
      <c r="AU1332" s="62" t="str">
        <f t="shared" si="130"/>
        <v>po</v>
      </c>
      <c r="AV1332" s="44">
        <f t="shared" si="131"/>
        <v>0.84509309148871503</v>
      </c>
      <c r="AW1332" s="86">
        <f t="shared" si="132"/>
        <v>0.86921486249628266</v>
      </c>
      <c r="AX1332" s="62"/>
      <c r="AY1332" s="62"/>
    </row>
    <row r="1333" spans="1:51" s="36" customFormat="1" x14ac:dyDescent="0.2">
      <c r="A1333" s="120" t="s">
        <v>180</v>
      </c>
      <c r="B1333" s="43" t="s">
        <v>604</v>
      </c>
      <c r="C1333" s="120" t="s">
        <v>198</v>
      </c>
      <c r="D1333" s="120" t="s">
        <v>498</v>
      </c>
      <c r="E1333" s="120" t="s">
        <v>152</v>
      </c>
      <c r="F1333" s="120"/>
      <c r="G1333" s="120">
        <v>4</v>
      </c>
      <c r="H1333" s="366">
        <v>58.354300000000002</v>
      </c>
      <c r="I1333" s="366">
        <v>39.424599999999998</v>
      </c>
      <c r="J1333" s="119" t="s">
        <v>27</v>
      </c>
      <c r="K1333" s="119" t="s">
        <v>27</v>
      </c>
      <c r="L1333" s="119"/>
      <c r="M1333" s="119"/>
      <c r="N1333" s="120"/>
      <c r="O1333" s="119">
        <v>1.7222200000000001</v>
      </c>
      <c r="P1333" s="119" t="s">
        <v>27</v>
      </c>
      <c r="Q1333" s="119">
        <v>5.3638999999999999E-2</v>
      </c>
      <c r="R1333" s="119"/>
      <c r="S1333" s="119" t="s">
        <v>27</v>
      </c>
      <c r="T1333" s="119" t="s">
        <v>27</v>
      </c>
      <c r="U1333" s="116"/>
      <c r="V1333" s="116"/>
      <c r="W1333" s="116"/>
      <c r="X1333" s="119">
        <v>99.55475899999999</v>
      </c>
      <c r="Y1333" s="21"/>
      <c r="Z1333" s="118" t="s">
        <v>85</v>
      </c>
      <c r="AA1333" s="116"/>
      <c r="AB1333" s="501"/>
      <c r="AC1333" s="18">
        <v>45.332172577962446</v>
      </c>
      <c r="AD1333" s="18">
        <v>53.35010630592776</v>
      </c>
      <c r="AE1333" s="18" t="s">
        <v>27</v>
      </c>
      <c r="AF1333" s="18" t="s">
        <v>27</v>
      </c>
      <c r="AG1333" s="18" t="s">
        <v>27</v>
      </c>
      <c r="AH1333" s="18" t="s">
        <v>27</v>
      </c>
      <c r="AI1333" s="18" t="s">
        <v>27</v>
      </c>
      <c r="AJ1333" s="18">
        <v>1.2729675273052845</v>
      </c>
      <c r="AK1333" s="18" t="s">
        <v>27</v>
      </c>
      <c r="AL1333" s="18">
        <v>4.4753588804514771E-2</v>
      </c>
      <c r="AM1333" s="18" t="s">
        <v>27</v>
      </c>
      <c r="AN1333" s="18" t="s">
        <v>27</v>
      </c>
      <c r="AO1333" s="18" t="s">
        <v>27</v>
      </c>
      <c r="AP1333" s="18" t="s">
        <v>27</v>
      </c>
      <c r="AQ1333" s="18" t="s">
        <v>27</v>
      </c>
      <c r="AR1333" s="18">
        <v>100</v>
      </c>
      <c r="AS1333" s="18"/>
      <c r="AT1333" s="18" t="s">
        <v>131</v>
      </c>
      <c r="AU1333" s="62" t="str">
        <f t="shared" si="130"/>
        <v>po</v>
      </c>
      <c r="AV1333" s="44">
        <f t="shared" si="131"/>
        <v>0.84971100747226747</v>
      </c>
      <c r="AW1333" s="86">
        <f t="shared" si="132"/>
        <v>0.87441051057266506</v>
      </c>
      <c r="AX1333" s="62"/>
      <c r="AY1333" s="62"/>
    </row>
    <row r="1334" spans="1:51" s="36" customFormat="1" x14ac:dyDescent="0.2">
      <c r="A1334" s="120" t="s">
        <v>180</v>
      </c>
      <c r="B1334" s="43" t="s">
        <v>604</v>
      </c>
      <c r="C1334" s="120" t="s">
        <v>198</v>
      </c>
      <c r="D1334" s="120" t="s">
        <v>498</v>
      </c>
      <c r="E1334" s="120" t="s">
        <v>160</v>
      </c>
      <c r="F1334" s="120"/>
      <c r="G1334" s="120">
        <v>24</v>
      </c>
      <c r="H1334" s="366">
        <v>57.802500000000002</v>
      </c>
      <c r="I1334" s="366">
        <v>39.726300000000002</v>
      </c>
      <c r="J1334" s="119" t="s">
        <v>27</v>
      </c>
      <c r="K1334" s="119" t="s">
        <v>27</v>
      </c>
      <c r="L1334" s="119"/>
      <c r="M1334" s="119"/>
      <c r="N1334" s="120"/>
      <c r="O1334" s="119">
        <v>1.71017</v>
      </c>
      <c r="P1334" s="119" t="s">
        <v>27</v>
      </c>
      <c r="Q1334" s="119">
        <v>8.5250999999999993E-2</v>
      </c>
      <c r="R1334" s="119"/>
      <c r="S1334" s="119" t="s">
        <v>27</v>
      </c>
      <c r="T1334" s="119" t="s">
        <v>27</v>
      </c>
      <c r="U1334" s="116"/>
      <c r="V1334" s="116"/>
      <c r="W1334" s="116"/>
      <c r="X1334" s="119">
        <v>99.324221000000009</v>
      </c>
      <c r="Y1334" s="21"/>
      <c r="Z1334" s="118" t="s">
        <v>85</v>
      </c>
      <c r="AA1334" s="116"/>
      <c r="AB1334" s="501"/>
      <c r="AC1334" s="18">
        <v>44.904824819346153</v>
      </c>
      <c r="AD1334" s="18">
        <v>53.759946245858949</v>
      </c>
      <c r="AE1334" s="18" t="s">
        <v>27</v>
      </c>
      <c r="AF1334" s="18" t="s">
        <v>27</v>
      </c>
      <c r="AG1334" s="18" t="s">
        <v>27</v>
      </c>
      <c r="AH1334" s="18" t="s">
        <v>27</v>
      </c>
      <c r="AI1334" s="18" t="s">
        <v>27</v>
      </c>
      <c r="AJ1334" s="18">
        <v>1.2640978567108239</v>
      </c>
      <c r="AK1334" s="18" t="s">
        <v>27</v>
      </c>
      <c r="AL1334" s="18">
        <v>7.1131078084090582E-2</v>
      </c>
      <c r="AM1334" s="18" t="s">
        <v>27</v>
      </c>
      <c r="AN1334" s="18" t="s">
        <v>27</v>
      </c>
      <c r="AO1334" s="18" t="s">
        <v>27</v>
      </c>
      <c r="AP1334" s="18" t="s">
        <v>27</v>
      </c>
      <c r="AQ1334" s="18" t="s">
        <v>27</v>
      </c>
      <c r="AR1334" s="18">
        <v>100.00000000000001</v>
      </c>
      <c r="AS1334" s="18"/>
      <c r="AT1334" s="18" t="s">
        <v>131</v>
      </c>
      <c r="AU1334" s="62" t="str">
        <f t="shared" si="130"/>
        <v>po</v>
      </c>
      <c r="AV1334" s="44">
        <f t="shared" si="131"/>
        <v>0.83528403495762626</v>
      </c>
      <c r="AW1334" s="86">
        <f t="shared" si="132"/>
        <v>0.86012090753723325</v>
      </c>
      <c r="AX1334" s="62"/>
      <c r="AY1334" s="62"/>
    </row>
    <row r="1335" spans="1:51" s="36" customFormat="1" x14ac:dyDescent="0.2">
      <c r="A1335" s="120" t="s">
        <v>180</v>
      </c>
      <c r="B1335" s="43" t="s">
        <v>604</v>
      </c>
      <c r="C1335" s="120" t="s">
        <v>198</v>
      </c>
      <c r="D1335" s="120" t="s">
        <v>498</v>
      </c>
      <c r="E1335" s="120" t="s">
        <v>146</v>
      </c>
      <c r="F1335" s="120"/>
      <c r="G1335" s="120">
        <v>44</v>
      </c>
      <c r="H1335" s="366">
        <v>58.292099999999998</v>
      </c>
      <c r="I1335" s="366">
        <v>39.563699999999997</v>
      </c>
      <c r="J1335" s="119" t="s">
        <v>27</v>
      </c>
      <c r="K1335" s="119">
        <v>6.6163E-2</v>
      </c>
      <c r="L1335" s="119"/>
      <c r="M1335" s="119"/>
      <c r="N1335" s="120"/>
      <c r="O1335" s="119">
        <v>1.68272</v>
      </c>
      <c r="P1335" s="119" t="s">
        <v>27</v>
      </c>
      <c r="Q1335" s="119">
        <v>0.182616</v>
      </c>
      <c r="R1335" s="119"/>
      <c r="S1335" s="119" t="s">
        <v>27</v>
      </c>
      <c r="T1335" s="119" t="s">
        <v>27</v>
      </c>
      <c r="U1335" s="116"/>
      <c r="V1335" s="116"/>
      <c r="W1335" s="116"/>
      <c r="X1335" s="119">
        <v>99.78729899999999</v>
      </c>
      <c r="Y1335" s="21"/>
      <c r="Z1335" s="118" t="s">
        <v>85</v>
      </c>
      <c r="AA1335" s="116"/>
      <c r="AB1335" s="501"/>
      <c r="AC1335" s="18">
        <v>45.143456360566759</v>
      </c>
      <c r="AD1335" s="18">
        <v>53.372350559858759</v>
      </c>
      <c r="AE1335" s="18" t="s">
        <v>27</v>
      </c>
      <c r="AF1335" s="18">
        <v>9.2384969082813129E-2</v>
      </c>
      <c r="AG1335" s="18" t="s">
        <v>27</v>
      </c>
      <c r="AH1335" s="18" t="s">
        <v>27</v>
      </c>
      <c r="AI1335" s="18" t="s">
        <v>27</v>
      </c>
      <c r="AJ1335" s="18">
        <v>1.2399152164737464</v>
      </c>
      <c r="AK1335" s="18" t="s">
        <v>27</v>
      </c>
      <c r="AL1335" s="18">
        <v>0.15189289401791825</v>
      </c>
      <c r="AM1335" s="18" t="s">
        <v>27</v>
      </c>
      <c r="AN1335" s="18" t="s">
        <v>27</v>
      </c>
      <c r="AO1335" s="18" t="s">
        <v>27</v>
      </c>
      <c r="AP1335" s="18" t="s">
        <v>27</v>
      </c>
      <c r="AQ1335" s="18" t="s">
        <v>27</v>
      </c>
      <c r="AR1335" s="18">
        <v>100</v>
      </c>
      <c r="AS1335" s="18"/>
      <c r="AT1335" s="18" t="s">
        <v>131</v>
      </c>
      <c r="AU1335" s="62" t="str">
        <f t="shared" si="130"/>
        <v>po</v>
      </c>
      <c r="AV1335" s="44">
        <f t="shared" si="131"/>
        <v>0.84582102693672756</v>
      </c>
      <c r="AW1335" s="86">
        <f t="shared" si="132"/>
        <v>0.87189835154192197</v>
      </c>
      <c r="AX1335" s="62"/>
      <c r="AY1335" s="62"/>
    </row>
    <row r="1336" spans="1:51" s="36" customFormat="1" x14ac:dyDescent="0.2">
      <c r="A1336" s="120" t="s">
        <v>180</v>
      </c>
      <c r="B1336" s="43" t="s">
        <v>604</v>
      </c>
      <c r="C1336" s="120" t="s">
        <v>198</v>
      </c>
      <c r="D1336" s="120" t="s">
        <v>498</v>
      </c>
      <c r="E1336" s="120" t="s">
        <v>159</v>
      </c>
      <c r="F1336" s="120"/>
      <c r="G1336" s="120">
        <v>8</v>
      </c>
      <c r="H1336" s="366">
        <v>57.732300000000002</v>
      </c>
      <c r="I1336" s="366">
        <v>39.349499999999999</v>
      </c>
      <c r="J1336" s="119" t="s">
        <v>27</v>
      </c>
      <c r="K1336" s="119">
        <v>4.0145E-2</v>
      </c>
      <c r="L1336" s="119"/>
      <c r="M1336" s="119"/>
      <c r="N1336" s="120"/>
      <c r="O1336" s="119">
        <v>1.3065100000000001</v>
      </c>
      <c r="P1336" s="119" t="s">
        <v>27</v>
      </c>
      <c r="Q1336" s="119" t="s">
        <v>27</v>
      </c>
      <c r="R1336" s="119"/>
      <c r="S1336" s="119" t="s">
        <v>27</v>
      </c>
      <c r="T1336" s="119" t="s">
        <v>27</v>
      </c>
      <c r="U1336" s="116"/>
      <c r="V1336" s="116"/>
      <c r="W1336" s="116"/>
      <c r="X1336" s="119">
        <v>98.428455</v>
      </c>
      <c r="Y1336" s="21"/>
      <c r="Z1336" s="118" t="s">
        <v>85</v>
      </c>
      <c r="AA1336" s="116"/>
      <c r="AB1336" s="501"/>
      <c r="AC1336" s="18">
        <v>45.247432201986406</v>
      </c>
      <c r="AD1336" s="18">
        <v>53.721560597411369</v>
      </c>
      <c r="AE1336" s="18" t="s">
        <v>27</v>
      </c>
      <c r="AF1336" s="18">
        <v>5.6729318096007814E-2</v>
      </c>
      <c r="AG1336" s="18" t="s">
        <v>27</v>
      </c>
      <c r="AH1336" s="18" t="s">
        <v>27</v>
      </c>
      <c r="AI1336" s="18" t="s">
        <v>27</v>
      </c>
      <c r="AJ1336" s="18">
        <v>0.97427788250622738</v>
      </c>
      <c r="AK1336" s="18" t="s">
        <v>27</v>
      </c>
      <c r="AL1336" s="18" t="s">
        <v>27</v>
      </c>
      <c r="AM1336" s="18" t="s">
        <v>27</v>
      </c>
      <c r="AN1336" s="18" t="s">
        <v>27</v>
      </c>
      <c r="AO1336" s="18" t="s">
        <v>27</v>
      </c>
      <c r="AP1336" s="18" t="s">
        <v>27</v>
      </c>
      <c r="AQ1336" s="18" t="s">
        <v>27</v>
      </c>
      <c r="AR1336" s="18">
        <v>100</v>
      </c>
      <c r="AS1336" s="18"/>
      <c r="AT1336" s="18" t="s">
        <v>131</v>
      </c>
      <c r="AU1336" s="62" t="str">
        <f t="shared" si="130"/>
        <v>po</v>
      </c>
      <c r="AV1336" s="44">
        <f t="shared" si="131"/>
        <v>0.8422583353650136</v>
      </c>
      <c r="AW1336" s="86">
        <f t="shared" si="132"/>
        <v>0.8603940311949887</v>
      </c>
      <c r="AX1336" s="62"/>
      <c r="AY1336" s="62"/>
    </row>
    <row r="1337" spans="1:51" s="36" customFormat="1" x14ac:dyDescent="0.2">
      <c r="A1337" s="120" t="s">
        <v>180</v>
      </c>
      <c r="B1337" s="43" t="s">
        <v>604</v>
      </c>
      <c r="C1337" s="120" t="s">
        <v>198</v>
      </c>
      <c r="D1337" s="120" t="s">
        <v>498</v>
      </c>
      <c r="E1337" s="120" t="s">
        <v>182</v>
      </c>
      <c r="F1337" s="120"/>
      <c r="G1337" s="120">
        <v>12</v>
      </c>
      <c r="H1337" s="366">
        <v>57.632199999999997</v>
      </c>
      <c r="I1337" s="366">
        <v>39.706000000000003</v>
      </c>
      <c r="J1337" s="119" t="s">
        <v>27</v>
      </c>
      <c r="K1337" s="119" t="s">
        <v>27</v>
      </c>
      <c r="L1337" s="119"/>
      <c r="M1337" s="119"/>
      <c r="N1337" s="120"/>
      <c r="O1337" s="119">
        <v>1.2697700000000001</v>
      </c>
      <c r="P1337" s="119" t="s">
        <v>27</v>
      </c>
      <c r="Q1337" s="119">
        <v>4.1695999999999997E-2</v>
      </c>
      <c r="R1337" s="119"/>
      <c r="S1337" s="119" t="s">
        <v>27</v>
      </c>
      <c r="T1337" s="119" t="s">
        <v>27</v>
      </c>
      <c r="U1337" s="116"/>
      <c r="V1337" s="116"/>
      <c r="W1337" s="116"/>
      <c r="X1337" s="119">
        <v>98.649665999999996</v>
      </c>
      <c r="Y1337" s="21"/>
      <c r="Z1337" s="118" t="s">
        <v>85</v>
      </c>
      <c r="AA1337" s="116"/>
      <c r="AB1337" s="501"/>
      <c r="AC1337" s="18">
        <v>45.007300934797165</v>
      </c>
      <c r="AD1337" s="18">
        <v>54.01423543084983</v>
      </c>
      <c r="AE1337" s="18" t="s">
        <v>27</v>
      </c>
      <c r="AF1337" s="18" t="s">
        <v>27</v>
      </c>
      <c r="AG1337" s="18" t="s">
        <v>27</v>
      </c>
      <c r="AH1337" s="18" t="s">
        <v>27</v>
      </c>
      <c r="AI1337" s="18" t="s">
        <v>27</v>
      </c>
      <c r="AJ1337" s="18">
        <v>0.94349121398100755</v>
      </c>
      <c r="AK1337" s="18" t="s">
        <v>27</v>
      </c>
      <c r="AL1337" s="18">
        <v>3.4972420371975683E-2</v>
      </c>
      <c r="AM1337" s="18" t="s">
        <v>27</v>
      </c>
      <c r="AN1337" s="18" t="s">
        <v>27</v>
      </c>
      <c r="AO1337" s="18" t="s">
        <v>27</v>
      </c>
      <c r="AP1337" s="18" t="s">
        <v>27</v>
      </c>
      <c r="AQ1337" s="18" t="s">
        <v>27</v>
      </c>
      <c r="AR1337" s="18">
        <v>99.999999999999972</v>
      </c>
      <c r="AS1337" s="18"/>
      <c r="AT1337" s="18" t="s">
        <v>131</v>
      </c>
      <c r="AU1337" s="62" t="str">
        <f t="shared" si="130"/>
        <v>po</v>
      </c>
      <c r="AV1337" s="44">
        <f t="shared" si="131"/>
        <v>0.83324887551942606</v>
      </c>
      <c r="AW1337" s="86">
        <f t="shared" si="132"/>
        <v>0.85136379701277265</v>
      </c>
      <c r="AX1337" s="62"/>
      <c r="AY1337" s="21" t="s">
        <v>509</v>
      </c>
    </row>
    <row r="1338" spans="1:51" s="36" customFormat="1" x14ac:dyDescent="0.2">
      <c r="A1338" s="120" t="s">
        <v>180</v>
      </c>
      <c r="B1338" s="43" t="s">
        <v>604</v>
      </c>
      <c r="C1338" s="120" t="s">
        <v>198</v>
      </c>
      <c r="D1338" s="120" t="s">
        <v>498</v>
      </c>
      <c r="E1338" s="120" t="s">
        <v>199</v>
      </c>
      <c r="F1338" s="120"/>
      <c r="G1338" s="120">
        <v>87</v>
      </c>
      <c r="H1338" s="366">
        <v>60.147300000000001</v>
      </c>
      <c r="I1338" s="366">
        <v>39.593800000000002</v>
      </c>
      <c r="J1338" s="119" t="s">
        <v>27</v>
      </c>
      <c r="K1338" s="119" t="s">
        <v>27</v>
      </c>
      <c r="L1338" s="119"/>
      <c r="M1338" s="119"/>
      <c r="N1338" s="120"/>
      <c r="O1338" s="119">
        <v>1.22756</v>
      </c>
      <c r="P1338" s="119" t="s">
        <v>27</v>
      </c>
      <c r="Q1338" s="119">
        <v>5.3331000000000003E-2</v>
      </c>
      <c r="R1338" s="119"/>
      <c r="S1338" s="119" t="s">
        <v>27</v>
      </c>
      <c r="T1338" s="119" t="s">
        <v>27</v>
      </c>
      <c r="U1338" s="116"/>
      <c r="V1338" s="116"/>
      <c r="W1338" s="116"/>
      <c r="X1338" s="119">
        <v>101.021991</v>
      </c>
      <c r="Y1338" s="21"/>
      <c r="Z1338" s="118" t="s">
        <v>85</v>
      </c>
      <c r="AA1338" s="116"/>
      <c r="AB1338" s="501"/>
      <c r="AC1338" s="18">
        <v>46.145482850196679</v>
      </c>
      <c r="AD1338" s="18">
        <v>52.914484155568353</v>
      </c>
      <c r="AE1338" s="18" t="s">
        <v>27</v>
      </c>
      <c r="AF1338" s="18" t="s">
        <v>27</v>
      </c>
      <c r="AG1338" s="18" t="s">
        <v>27</v>
      </c>
      <c r="AH1338" s="18" t="s">
        <v>27</v>
      </c>
      <c r="AI1338" s="18" t="s">
        <v>27</v>
      </c>
      <c r="AJ1338" s="18">
        <v>0.89608831386310228</v>
      </c>
      <c r="AK1338" s="18" t="s">
        <v>27</v>
      </c>
      <c r="AL1338" s="18">
        <v>4.3944680371863526E-2</v>
      </c>
      <c r="AM1338" s="18" t="s">
        <v>27</v>
      </c>
      <c r="AN1338" s="18" t="s">
        <v>27</v>
      </c>
      <c r="AO1338" s="18" t="s">
        <v>27</v>
      </c>
      <c r="AP1338" s="18" t="s">
        <v>27</v>
      </c>
      <c r="AQ1338" s="18" t="s">
        <v>27</v>
      </c>
      <c r="AR1338" s="18">
        <v>100</v>
      </c>
      <c r="AS1338" s="18"/>
      <c r="AT1338" s="18" t="s">
        <v>131</v>
      </c>
      <c r="AU1338" s="62" t="str">
        <f t="shared" si="130"/>
        <v>po</v>
      </c>
      <c r="AV1338" s="44">
        <f t="shared" si="131"/>
        <v>0.87207658898325757</v>
      </c>
      <c r="AW1338" s="86">
        <f t="shared" si="132"/>
        <v>0.8898417247345819</v>
      </c>
      <c r="AX1338" s="62"/>
      <c r="AY1338" s="26">
        <f>COUNT(AV1291:AV1338)</f>
        <v>48</v>
      </c>
    </row>
    <row r="1339" spans="1:51" s="36" customFormat="1" x14ac:dyDescent="0.2">
      <c r="A1339" s="120"/>
      <c r="B1339" s="120"/>
      <c r="C1339" s="120"/>
      <c r="D1339" s="120"/>
      <c r="E1339" s="120"/>
      <c r="F1339" s="120"/>
      <c r="G1339" s="120"/>
      <c r="H1339" s="366"/>
      <c r="I1339" s="366"/>
      <c r="J1339" s="119"/>
      <c r="K1339" s="119"/>
      <c r="L1339" s="119"/>
      <c r="M1339" s="119"/>
      <c r="N1339" s="120"/>
      <c r="O1339" s="119"/>
      <c r="P1339" s="119"/>
      <c r="Q1339" s="119"/>
      <c r="R1339" s="119"/>
      <c r="S1339" s="119"/>
      <c r="T1339" s="119"/>
      <c r="U1339" s="116"/>
      <c r="V1339" s="116"/>
      <c r="W1339" s="116"/>
      <c r="X1339" s="119"/>
      <c r="Y1339" s="21"/>
      <c r="Z1339" s="118"/>
      <c r="AA1339" s="116"/>
      <c r="AB1339" s="501"/>
      <c r="AC1339" s="18"/>
      <c r="AD1339" s="18"/>
      <c r="AE1339" s="18"/>
      <c r="AF1339" s="18"/>
      <c r="AG1339" s="18"/>
      <c r="AH1339" s="18"/>
      <c r="AI1339" s="18"/>
      <c r="AJ1339" s="18"/>
      <c r="AK1339" s="18"/>
      <c r="AL1339" s="18"/>
      <c r="AM1339" s="18"/>
      <c r="AN1339" s="18"/>
      <c r="AO1339" s="18"/>
      <c r="AP1339" s="18"/>
      <c r="AQ1339" s="18"/>
      <c r="AR1339" s="18"/>
      <c r="AS1339" s="18"/>
      <c r="AT1339" s="66"/>
      <c r="AU1339" s="18"/>
      <c r="AV1339" s="44"/>
      <c r="AW1339" s="44"/>
      <c r="AX1339" s="62"/>
      <c r="AY1339" s="62"/>
    </row>
    <row r="1340" spans="1:51" s="36" customFormat="1" x14ac:dyDescent="0.2">
      <c r="A1340" s="114"/>
      <c r="B1340" s="114"/>
      <c r="C1340" s="114"/>
      <c r="D1340" s="114"/>
      <c r="E1340" s="114"/>
      <c r="F1340" s="114"/>
      <c r="G1340" s="114"/>
      <c r="H1340" s="368"/>
      <c r="I1340" s="368"/>
      <c r="J1340" s="113"/>
      <c r="K1340" s="113"/>
      <c r="L1340" s="113"/>
      <c r="M1340" s="113"/>
      <c r="N1340" s="114"/>
      <c r="O1340" s="113"/>
      <c r="P1340" s="113"/>
      <c r="Q1340" s="113"/>
      <c r="R1340" s="113"/>
      <c r="S1340" s="113"/>
      <c r="T1340" s="113"/>
      <c r="U1340" s="111"/>
      <c r="V1340" s="111"/>
      <c r="W1340" s="111"/>
      <c r="X1340" s="113"/>
      <c r="Y1340" s="37"/>
      <c r="Z1340" s="112"/>
      <c r="AA1340" s="111"/>
      <c r="AB1340" s="496"/>
      <c r="AC1340" s="19"/>
      <c r="AD1340" s="19"/>
      <c r="AE1340" s="19"/>
      <c r="AF1340" s="19"/>
      <c r="AG1340" s="19"/>
      <c r="AH1340" s="19"/>
      <c r="AI1340" s="19"/>
      <c r="AJ1340" s="19"/>
      <c r="AK1340" s="19"/>
      <c r="AL1340" s="19"/>
      <c r="AM1340" s="19"/>
      <c r="AN1340" s="19"/>
      <c r="AO1340" s="19"/>
      <c r="AP1340" s="19"/>
      <c r="AQ1340" s="19"/>
      <c r="AR1340" s="19"/>
      <c r="AS1340" s="19"/>
      <c r="AT1340" s="67"/>
      <c r="AU1340" s="166" t="s">
        <v>129</v>
      </c>
      <c r="AV1340" s="316" t="s">
        <v>463</v>
      </c>
      <c r="AW1340" s="64"/>
      <c r="AX1340" s="94"/>
      <c r="AY1340" s="94"/>
    </row>
    <row r="1341" spans="1:51" s="36" customFormat="1" x14ac:dyDescent="0.2">
      <c r="A1341" s="120"/>
      <c r="B1341" s="120"/>
      <c r="C1341" s="120"/>
      <c r="D1341" s="120"/>
      <c r="E1341" s="120"/>
      <c r="F1341" s="120"/>
      <c r="G1341" s="120"/>
      <c r="H1341" s="366"/>
      <c r="I1341" s="366"/>
      <c r="J1341" s="119"/>
      <c r="K1341" s="119"/>
      <c r="L1341" s="119"/>
      <c r="M1341" s="119"/>
      <c r="N1341" s="120"/>
      <c r="O1341" s="119"/>
      <c r="P1341" s="119"/>
      <c r="Q1341" s="119"/>
      <c r="R1341" s="119"/>
      <c r="S1341" s="119"/>
      <c r="T1341" s="119"/>
      <c r="U1341" s="116"/>
      <c r="V1341" s="116"/>
      <c r="W1341" s="116"/>
      <c r="X1341" s="119"/>
      <c r="Y1341" s="21"/>
      <c r="Z1341" s="118"/>
      <c r="AA1341" s="116"/>
      <c r="AB1341" s="501"/>
      <c r="AC1341" s="18"/>
      <c r="AD1341" s="18"/>
      <c r="AE1341" s="18"/>
      <c r="AF1341" s="18"/>
      <c r="AG1341" s="18"/>
      <c r="AH1341" s="18"/>
      <c r="AI1341" s="18"/>
      <c r="AJ1341" s="18"/>
      <c r="AK1341" s="18"/>
      <c r="AL1341" s="18"/>
      <c r="AM1341" s="18"/>
      <c r="AN1341" s="18"/>
      <c r="AO1341" s="18"/>
      <c r="AP1341" s="18"/>
      <c r="AQ1341" s="18"/>
      <c r="AR1341" s="18"/>
      <c r="AS1341" s="18"/>
      <c r="AT1341" s="66"/>
      <c r="AU1341" s="18"/>
      <c r="AV1341" s="44"/>
      <c r="AW1341" s="44"/>
      <c r="AX1341" s="62"/>
      <c r="AY1341" s="62"/>
    </row>
    <row r="1342" spans="1:51" s="36" customFormat="1" x14ac:dyDescent="0.2">
      <c r="A1342" s="126" t="s">
        <v>180</v>
      </c>
      <c r="B1342" s="59" t="s">
        <v>604</v>
      </c>
      <c r="C1342" s="126" t="s">
        <v>198</v>
      </c>
      <c r="D1342" s="127" t="s">
        <v>499</v>
      </c>
      <c r="E1342" s="126"/>
      <c r="F1342" s="127" t="s">
        <v>182</v>
      </c>
      <c r="G1342" s="126">
        <v>75</v>
      </c>
      <c r="H1342" s="365">
        <v>48.244300000000003</v>
      </c>
      <c r="I1342" s="365">
        <v>37.409700000000001</v>
      </c>
      <c r="J1342" s="124" t="s">
        <v>27</v>
      </c>
      <c r="K1342" s="124" t="s">
        <v>27</v>
      </c>
      <c r="L1342" s="125"/>
      <c r="M1342" s="125"/>
      <c r="N1342" s="126"/>
      <c r="O1342" s="125">
        <v>15.3413</v>
      </c>
      <c r="P1342" s="125">
        <v>0.29099900000000001</v>
      </c>
      <c r="Q1342" s="124" t="s">
        <v>27</v>
      </c>
      <c r="R1342" s="125"/>
      <c r="S1342" s="124" t="s">
        <v>27</v>
      </c>
      <c r="T1342" s="125">
        <v>0.65481400000000001</v>
      </c>
      <c r="U1342" s="123"/>
      <c r="V1342" s="123"/>
      <c r="W1342" s="123"/>
      <c r="X1342" s="124">
        <v>101.941113</v>
      </c>
      <c r="Y1342" s="47"/>
      <c r="Z1342" s="124" t="s">
        <v>85</v>
      </c>
      <c r="AA1342" s="123"/>
      <c r="AB1342" s="508"/>
      <c r="AC1342" s="20">
        <v>37.439919323772045</v>
      </c>
      <c r="AD1342" s="20">
        <v>50.57168732175451</v>
      </c>
      <c r="AE1342" s="20" t="s">
        <v>27</v>
      </c>
      <c r="AF1342" s="20" t="s">
        <v>27</v>
      </c>
      <c r="AG1342" s="20" t="s">
        <v>27</v>
      </c>
      <c r="AH1342" s="20" t="s">
        <v>27</v>
      </c>
      <c r="AI1342" s="20" t="s">
        <v>27</v>
      </c>
      <c r="AJ1342" s="20">
        <v>11.327813355264309</v>
      </c>
      <c r="AK1342" s="20">
        <v>0.2139962372713678</v>
      </c>
      <c r="AL1342" s="20" t="s">
        <v>27</v>
      </c>
      <c r="AM1342" s="20" t="s">
        <v>27</v>
      </c>
      <c r="AN1342" s="20" t="s">
        <v>27</v>
      </c>
      <c r="AO1342" s="20">
        <v>0.44658376193777005</v>
      </c>
      <c r="AP1342" s="20" t="s">
        <v>27</v>
      </c>
      <c r="AQ1342" s="20" t="s">
        <v>27</v>
      </c>
      <c r="AR1342" s="20">
        <v>100.00000000000001</v>
      </c>
      <c r="AS1342" s="20"/>
      <c r="AT1342" s="20" t="s">
        <v>131</v>
      </c>
      <c r="AU1342" s="95" t="str">
        <f t="shared" ref="AU1342:AU1381" si="133">Z1342</f>
        <v>po</v>
      </c>
      <c r="AV1342" s="56">
        <f t="shared" ref="AV1342:AV1381" si="134">AC1342/AD1342</f>
        <v>0.74033359981774727</v>
      </c>
      <c r="AW1342" s="195">
        <f t="shared" ref="AW1342:AW1381" si="135">SUM(AC1342,AJ1342,AK1342,AL1342,AO1342,AG1342)/AD1342</f>
        <v>0.97739101255936989</v>
      </c>
      <c r="AX1342" s="95"/>
      <c r="AY1342" s="95"/>
    </row>
    <row r="1343" spans="1:51" s="36" customFormat="1" x14ac:dyDescent="0.2">
      <c r="A1343" s="120" t="s">
        <v>180</v>
      </c>
      <c r="B1343" s="43" t="s">
        <v>604</v>
      </c>
      <c r="C1343" s="120" t="s">
        <v>198</v>
      </c>
      <c r="D1343" s="121" t="s">
        <v>499</v>
      </c>
      <c r="E1343" s="120"/>
      <c r="F1343" s="121" t="s">
        <v>149</v>
      </c>
      <c r="G1343" s="120">
        <v>70</v>
      </c>
      <c r="H1343" s="366">
        <v>48.364699999999999</v>
      </c>
      <c r="I1343" s="366">
        <v>37.607700000000001</v>
      </c>
      <c r="J1343" s="118" t="s">
        <v>27</v>
      </c>
      <c r="K1343" s="118" t="s">
        <v>27</v>
      </c>
      <c r="L1343" s="119"/>
      <c r="M1343" s="119"/>
      <c r="N1343" s="120"/>
      <c r="O1343" s="119">
        <v>14.0815</v>
      </c>
      <c r="P1343" s="119">
        <v>0.19991999999999999</v>
      </c>
      <c r="Q1343" s="119">
        <v>3.9738999999999997E-2</v>
      </c>
      <c r="R1343" s="119"/>
      <c r="S1343" s="118" t="s">
        <v>27</v>
      </c>
      <c r="T1343" s="119">
        <v>0.22839499999999999</v>
      </c>
      <c r="U1343" s="116"/>
      <c r="V1343" s="116"/>
      <c r="W1343" s="116"/>
      <c r="X1343" s="118">
        <v>100.52195400000001</v>
      </c>
      <c r="Y1343" s="21"/>
      <c r="Z1343" s="118" t="s">
        <v>85</v>
      </c>
      <c r="AA1343" s="116"/>
      <c r="AB1343" s="501"/>
      <c r="AC1343" s="18">
        <v>37.871852083042626</v>
      </c>
      <c r="AD1343" s="18">
        <v>51.297847680532094</v>
      </c>
      <c r="AE1343" s="18" t="s">
        <v>27</v>
      </c>
      <c r="AF1343" s="18" t="s">
        <v>27</v>
      </c>
      <c r="AG1343" s="18" t="s">
        <v>27</v>
      </c>
      <c r="AH1343" s="18" t="s">
        <v>27</v>
      </c>
      <c r="AI1343" s="18" t="s">
        <v>27</v>
      </c>
      <c r="AJ1343" s="18">
        <v>10.491364907107924</v>
      </c>
      <c r="AK1343" s="18">
        <v>0.14834401696422653</v>
      </c>
      <c r="AL1343" s="18">
        <v>3.3420928038642723E-2</v>
      </c>
      <c r="AM1343" s="18" t="s">
        <v>27</v>
      </c>
      <c r="AN1343" s="18" t="s">
        <v>27</v>
      </c>
      <c r="AO1343" s="18">
        <v>0.15717038431450478</v>
      </c>
      <c r="AP1343" s="18" t="s">
        <v>27</v>
      </c>
      <c r="AQ1343" s="18" t="s">
        <v>27</v>
      </c>
      <c r="AR1343" s="18">
        <v>100.00000000000003</v>
      </c>
      <c r="AS1343" s="18"/>
      <c r="AT1343" s="18" t="s">
        <v>131</v>
      </c>
      <c r="AU1343" s="62" t="str">
        <f t="shared" si="133"/>
        <v>po</v>
      </c>
      <c r="AV1343" s="44">
        <f t="shared" si="134"/>
        <v>0.73827370533940095</v>
      </c>
      <c r="AW1343" s="86">
        <f t="shared" si="135"/>
        <v>0.94939952691135499</v>
      </c>
      <c r="AX1343" s="62"/>
      <c r="AY1343" s="62"/>
    </row>
    <row r="1344" spans="1:51" s="36" customFormat="1" x14ac:dyDescent="0.2">
      <c r="A1344" s="120" t="s">
        <v>180</v>
      </c>
      <c r="B1344" s="43" t="s">
        <v>604</v>
      </c>
      <c r="C1344" s="120" t="s">
        <v>198</v>
      </c>
      <c r="D1344" s="121" t="s">
        <v>499</v>
      </c>
      <c r="E1344" s="120"/>
      <c r="F1344" s="121" t="s">
        <v>152</v>
      </c>
      <c r="G1344" s="120">
        <v>3</v>
      </c>
      <c r="H1344" s="366">
        <v>50.510300000000001</v>
      </c>
      <c r="I1344" s="366">
        <v>37.514499999999998</v>
      </c>
      <c r="J1344" s="118" t="s">
        <v>27</v>
      </c>
      <c r="K1344" s="118" t="s">
        <v>27</v>
      </c>
      <c r="L1344" s="119"/>
      <c r="M1344" s="119"/>
      <c r="N1344" s="120"/>
      <c r="O1344" s="119">
        <v>11.8123</v>
      </c>
      <c r="P1344" s="119">
        <v>0.16251599999999999</v>
      </c>
      <c r="Q1344" s="119">
        <v>5.1748000000000002E-2</v>
      </c>
      <c r="R1344" s="119"/>
      <c r="S1344" s="118" t="s">
        <v>27</v>
      </c>
      <c r="T1344" s="119">
        <v>0.232767</v>
      </c>
      <c r="U1344" s="116"/>
      <c r="V1344" s="116"/>
      <c r="W1344" s="116"/>
      <c r="X1344" s="118">
        <v>100.28413099999999</v>
      </c>
      <c r="Y1344" s="21"/>
      <c r="Z1344" s="118" t="s">
        <v>85</v>
      </c>
      <c r="AA1344" s="116"/>
      <c r="AB1344" s="501"/>
      <c r="AC1344" s="18">
        <v>39.612298031952129</v>
      </c>
      <c r="AD1344" s="18">
        <v>51.248785298782074</v>
      </c>
      <c r="AE1344" s="18" t="s">
        <v>27</v>
      </c>
      <c r="AF1344" s="18" t="s">
        <v>27</v>
      </c>
      <c r="AG1344" s="18" t="s">
        <v>27</v>
      </c>
      <c r="AH1344" s="18" t="s">
        <v>27</v>
      </c>
      <c r="AI1344" s="18" t="s">
        <v>27</v>
      </c>
      <c r="AJ1344" s="18">
        <v>8.8141327148581006</v>
      </c>
      <c r="AK1344" s="18">
        <v>0.12077358562828007</v>
      </c>
      <c r="AL1344" s="18">
        <v>4.358702066252268E-2</v>
      </c>
      <c r="AM1344" s="18" t="s">
        <v>27</v>
      </c>
      <c r="AN1344" s="18" t="s">
        <v>27</v>
      </c>
      <c r="AO1344" s="18">
        <v>0.1604233481168835</v>
      </c>
      <c r="AP1344" s="18" t="s">
        <v>27</v>
      </c>
      <c r="AQ1344" s="18" t="s">
        <v>27</v>
      </c>
      <c r="AR1344" s="18">
        <v>100</v>
      </c>
      <c r="AS1344" s="18"/>
      <c r="AT1344" s="18" t="s">
        <v>131</v>
      </c>
      <c r="AU1344" s="62" t="str">
        <f t="shared" si="133"/>
        <v>po</v>
      </c>
      <c r="AV1344" s="44">
        <f t="shared" si="134"/>
        <v>0.77294120828447255</v>
      </c>
      <c r="AW1344" s="86">
        <f t="shared" si="135"/>
        <v>0.95126576009551744</v>
      </c>
      <c r="AX1344" s="62"/>
      <c r="AY1344" s="62"/>
    </row>
    <row r="1345" spans="1:51" s="36" customFormat="1" x14ac:dyDescent="0.2">
      <c r="A1345" s="120" t="s">
        <v>180</v>
      </c>
      <c r="B1345" s="43" t="s">
        <v>604</v>
      </c>
      <c r="C1345" s="120" t="s">
        <v>198</v>
      </c>
      <c r="D1345" s="121" t="s">
        <v>499</v>
      </c>
      <c r="E1345" s="120"/>
      <c r="F1345" s="121" t="s">
        <v>185</v>
      </c>
      <c r="G1345" s="120">
        <v>96</v>
      </c>
      <c r="H1345" s="366">
        <v>51.4084</v>
      </c>
      <c r="I1345" s="366">
        <v>38.070700000000002</v>
      </c>
      <c r="J1345" s="118" t="s">
        <v>27</v>
      </c>
      <c r="K1345" s="118" t="s">
        <v>27</v>
      </c>
      <c r="L1345" s="119"/>
      <c r="M1345" s="119"/>
      <c r="N1345" s="120"/>
      <c r="O1345" s="119">
        <v>10.275</v>
      </c>
      <c r="P1345" s="119">
        <v>0.15833800000000001</v>
      </c>
      <c r="Q1345" s="118" t="s">
        <v>27</v>
      </c>
      <c r="R1345" s="119"/>
      <c r="S1345" s="118" t="s">
        <v>27</v>
      </c>
      <c r="T1345" s="119">
        <v>9.2004000000000002E-2</v>
      </c>
      <c r="U1345" s="116"/>
      <c r="V1345" s="116"/>
      <c r="W1345" s="116"/>
      <c r="X1345" s="118">
        <v>100.00444200000001</v>
      </c>
      <c r="Y1345" s="21"/>
      <c r="Z1345" s="118" t="s">
        <v>85</v>
      </c>
      <c r="AA1345" s="116"/>
      <c r="AB1345" s="501"/>
      <c r="AC1345" s="18">
        <v>40.246860465849359</v>
      </c>
      <c r="AD1345" s="18">
        <v>51.91861596443853</v>
      </c>
      <c r="AE1345" s="18" t="s">
        <v>27</v>
      </c>
      <c r="AF1345" s="18" t="s">
        <v>27</v>
      </c>
      <c r="AG1345" s="18" t="s">
        <v>27</v>
      </c>
      <c r="AH1345" s="18" t="s">
        <v>27</v>
      </c>
      <c r="AI1345" s="18" t="s">
        <v>27</v>
      </c>
      <c r="AJ1345" s="18">
        <v>7.6537589159258204</v>
      </c>
      <c r="AK1345" s="18">
        <v>0.11746509151324182</v>
      </c>
      <c r="AL1345" s="18" t="s">
        <v>27</v>
      </c>
      <c r="AM1345" s="18" t="s">
        <v>27</v>
      </c>
      <c r="AN1345" s="18" t="s">
        <v>27</v>
      </c>
      <c r="AO1345" s="18">
        <v>6.3299562273046978E-2</v>
      </c>
      <c r="AP1345" s="18" t="s">
        <v>27</v>
      </c>
      <c r="AQ1345" s="18" t="s">
        <v>27</v>
      </c>
      <c r="AR1345" s="18">
        <v>100</v>
      </c>
      <c r="AS1345" s="18"/>
      <c r="AT1345" s="18" t="s">
        <v>131</v>
      </c>
      <c r="AU1345" s="62" t="str">
        <f t="shared" si="133"/>
        <v>po</v>
      </c>
      <c r="AV1345" s="44">
        <f t="shared" si="134"/>
        <v>0.77519132045847106</v>
      </c>
      <c r="AW1345" s="86">
        <f t="shared" si="135"/>
        <v>0.92609140560477643</v>
      </c>
      <c r="AX1345" s="62"/>
      <c r="AY1345" s="62"/>
    </row>
    <row r="1346" spans="1:51" s="36" customFormat="1" x14ac:dyDescent="0.2">
      <c r="A1346" s="120" t="s">
        <v>180</v>
      </c>
      <c r="B1346" s="43" t="s">
        <v>604</v>
      </c>
      <c r="C1346" s="120" t="s">
        <v>198</v>
      </c>
      <c r="D1346" s="121" t="s">
        <v>499</v>
      </c>
      <c r="E1346" s="120"/>
      <c r="F1346" s="121" t="s">
        <v>154</v>
      </c>
      <c r="G1346" s="120">
        <v>40</v>
      </c>
      <c r="H1346" s="366">
        <v>52.206200000000003</v>
      </c>
      <c r="I1346" s="366">
        <v>37.899099999999997</v>
      </c>
      <c r="J1346" s="118" t="s">
        <v>27</v>
      </c>
      <c r="K1346" s="118" t="s">
        <v>27</v>
      </c>
      <c r="L1346" s="119"/>
      <c r="M1346" s="119"/>
      <c r="N1346" s="120"/>
      <c r="O1346" s="119">
        <v>10.1374</v>
      </c>
      <c r="P1346" s="119">
        <v>0.127889</v>
      </c>
      <c r="Q1346" s="118" t="s">
        <v>27</v>
      </c>
      <c r="R1346" s="119"/>
      <c r="S1346" s="118" t="s">
        <v>27</v>
      </c>
      <c r="T1346" s="119">
        <v>0.33124700000000001</v>
      </c>
      <c r="U1346" s="116"/>
      <c r="V1346" s="116"/>
      <c r="W1346" s="116"/>
      <c r="X1346" s="118">
        <v>100.701836</v>
      </c>
      <c r="Y1346" s="21"/>
      <c r="Z1346" s="118" t="s">
        <v>85</v>
      </c>
      <c r="AA1346" s="116"/>
      <c r="AB1346" s="501"/>
      <c r="AC1346" s="18">
        <v>40.696417796621674</v>
      </c>
      <c r="AD1346" s="18">
        <v>51.463263235211663</v>
      </c>
      <c r="AE1346" s="18" t="s">
        <v>27</v>
      </c>
      <c r="AF1346" s="18" t="s">
        <v>27</v>
      </c>
      <c r="AG1346" s="18" t="s">
        <v>27</v>
      </c>
      <c r="AH1346" s="18" t="s">
        <v>27</v>
      </c>
      <c r="AI1346" s="18" t="s">
        <v>27</v>
      </c>
      <c r="AJ1346" s="18">
        <v>7.5189242704879451</v>
      </c>
      <c r="AK1346" s="18">
        <v>9.4469809072925209E-2</v>
      </c>
      <c r="AL1346" s="18" t="s">
        <v>27</v>
      </c>
      <c r="AM1346" s="18" t="s">
        <v>27</v>
      </c>
      <c r="AN1346" s="18" t="s">
        <v>27</v>
      </c>
      <c r="AO1346" s="18">
        <v>0.22692488860578292</v>
      </c>
      <c r="AP1346" s="18" t="s">
        <v>27</v>
      </c>
      <c r="AQ1346" s="18" t="s">
        <v>27</v>
      </c>
      <c r="AR1346" s="18">
        <v>99.999999999999986</v>
      </c>
      <c r="AS1346" s="18"/>
      <c r="AT1346" s="18" t="s">
        <v>131</v>
      </c>
      <c r="AU1346" s="62" t="str">
        <f t="shared" si="133"/>
        <v>po</v>
      </c>
      <c r="AV1346" s="44">
        <f t="shared" si="134"/>
        <v>0.79078580016622013</v>
      </c>
      <c r="AW1346" s="86">
        <f t="shared" si="135"/>
        <v>0.94313367854176444</v>
      </c>
      <c r="AX1346" s="62"/>
      <c r="AY1346" s="62"/>
    </row>
    <row r="1347" spans="1:51" s="36" customFormat="1" x14ac:dyDescent="0.2">
      <c r="A1347" s="120" t="s">
        <v>180</v>
      </c>
      <c r="B1347" s="43" t="s">
        <v>604</v>
      </c>
      <c r="C1347" s="120" t="s">
        <v>198</v>
      </c>
      <c r="D1347" s="121" t="s">
        <v>499</v>
      </c>
      <c r="E1347" s="120"/>
      <c r="F1347" s="121" t="s">
        <v>154</v>
      </c>
      <c r="G1347" s="120">
        <v>39</v>
      </c>
      <c r="H1347" s="366">
        <v>53.063699999999997</v>
      </c>
      <c r="I1347" s="366">
        <v>38.142600000000002</v>
      </c>
      <c r="J1347" s="118" t="s">
        <v>27</v>
      </c>
      <c r="K1347" s="118" t="s">
        <v>27</v>
      </c>
      <c r="L1347" s="119"/>
      <c r="M1347" s="119"/>
      <c r="N1347" s="120"/>
      <c r="O1347" s="119">
        <v>9.0010200000000005</v>
      </c>
      <c r="P1347" s="119">
        <v>6.3232999999999998E-2</v>
      </c>
      <c r="Q1347" s="119">
        <v>4.3527999999999997E-2</v>
      </c>
      <c r="R1347" s="119"/>
      <c r="S1347" s="118" t="s">
        <v>27</v>
      </c>
      <c r="T1347" s="118" t="s">
        <v>27</v>
      </c>
      <c r="U1347" s="116"/>
      <c r="V1347" s="116"/>
      <c r="W1347" s="116"/>
      <c r="X1347" s="118">
        <v>100.31408099999999</v>
      </c>
      <c r="Y1347" s="23"/>
      <c r="Z1347" s="118" t="s">
        <v>85</v>
      </c>
      <c r="AA1347" s="116"/>
      <c r="AB1347" s="501"/>
      <c r="AC1347" s="18">
        <v>41.39881325817619</v>
      </c>
      <c r="AD1347" s="18">
        <v>51.836417617995863</v>
      </c>
      <c r="AE1347" s="18" t="s">
        <v>27</v>
      </c>
      <c r="AF1347" s="18" t="s">
        <v>27</v>
      </c>
      <c r="AG1347" s="18" t="s">
        <v>27</v>
      </c>
      <c r="AH1347" s="18" t="s">
        <v>27</v>
      </c>
      <c r="AI1347" s="18" t="s">
        <v>27</v>
      </c>
      <c r="AJ1347" s="18">
        <v>6.6815483682682073</v>
      </c>
      <c r="AK1347" s="18">
        <v>4.6747662003404127E-2</v>
      </c>
      <c r="AL1347" s="18">
        <v>3.6473093556319294E-2</v>
      </c>
      <c r="AM1347" s="18" t="s">
        <v>27</v>
      </c>
      <c r="AN1347" s="18" t="s">
        <v>27</v>
      </c>
      <c r="AO1347" s="18" t="s">
        <v>27</v>
      </c>
      <c r="AP1347" s="18" t="s">
        <v>27</v>
      </c>
      <c r="AQ1347" s="18" t="s">
        <v>27</v>
      </c>
      <c r="AR1347" s="18">
        <v>99.999999999999986</v>
      </c>
      <c r="AS1347" s="18"/>
      <c r="AT1347" s="18" t="s">
        <v>131</v>
      </c>
      <c r="AU1347" s="62" t="str">
        <f t="shared" si="133"/>
        <v>po</v>
      </c>
      <c r="AV1347" s="44">
        <f t="shared" si="134"/>
        <v>0.79864340864103067</v>
      </c>
      <c r="AW1347" s="86">
        <f t="shared" si="135"/>
        <v>0.92914565850097142</v>
      </c>
      <c r="AX1347" s="62"/>
      <c r="AY1347" s="62"/>
    </row>
    <row r="1348" spans="1:51" s="36" customFormat="1" x14ac:dyDescent="0.2">
      <c r="A1348" s="120" t="s">
        <v>180</v>
      </c>
      <c r="B1348" s="43" t="s">
        <v>604</v>
      </c>
      <c r="C1348" s="120" t="s">
        <v>198</v>
      </c>
      <c r="D1348" s="121" t="s">
        <v>499</v>
      </c>
      <c r="E1348" s="120"/>
      <c r="F1348" s="121" t="s">
        <v>182</v>
      </c>
      <c r="G1348" s="120">
        <v>77</v>
      </c>
      <c r="H1348" s="366">
        <v>53.359400000000001</v>
      </c>
      <c r="I1348" s="366">
        <v>38.665300000000002</v>
      </c>
      <c r="J1348" s="118" t="s">
        <v>27</v>
      </c>
      <c r="K1348" s="118" t="s">
        <v>27</v>
      </c>
      <c r="L1348" s="119"/>
      <c r="M1348" s="119"/>
      <c r="N1348" s="120"/>
      <c r="O1348" s="119">
        <v>6.7334899999999998</v>
      </c>
      <c r="P1348" s="118" t="s">
        <v>27</v>
      </c>
      <c r="Q1348" s="119">
        <v>5.5385999999999998E-2</v>
      </c>
      <c r="R1348" s="119"/>
      <c r="S1348" s="118" t="s">
        <v>27</v>
      </c>
      <c r="T1348" s="118" t="s">
        <v>27</v>
      </c>
      <c r="U1348" s="116"/>
      <c r="V1348" s="116"/>
      <c r="W1348" s="116"/>
      <c r="X1348" s="118">
        <v>98.813575999999998</v>
      </c>
      <c r="Y1348" s="23"/>
      <c r="Z1348" s="118" t="s">
        <v>85</v>
      </c>
      <c r="AA1348" s="116"/>
      <c r="AB1348" s="501"/>
      <c r="AC1348" s="18">
        <v>41.956336285189693</v>
      </c>
      <c r="AD1348" s="18">
        <v>52.959311220436746</v>
      </c>
      <c r="AE1348" s="18" t="s">
        <v>27</v>
      </c>
      <c r="AF1348" s="18" t="s">
        <v>27</v>
      </c>
      <c r="AG1348" s="18" t="s">
        <v>27</v>
      </c>
      <c r="AH1348" s="18" t="s">
        <v>27</v>
      </c>
      <c r="AI1348" s="18" t="s">
        <v>27</v>
      </c>
      <c r="AJ1348" s="18">
        <v>5.0375789644705655</v>
      </c>
      <c r="AK1348" s="18" t="s">
        <v>27</v>
      </c>
      <c r="AL1348" s="18">
        <v>4.6773529902996901E-2</v>
      </c>
      <c r="AM1348" s="18" t="s">
        <v>27</v>
      </c>
      <c r="AN1348" s="18" t="s">
        <v>27</v>
      </c>
      <c r="AO1348" s="18" t="s">
        <v>27</v>
      </c>
      <c r="AP1348" s="18" t="s">
        <v>27</v>
      </c>
      <c r="AQ1348" s="18" t="s">
        <v>27</v>
      </c>
      <c r="AR1348" s="18">
        <v>100</v>
      </c>
      <c r="AS1348" s="18"/>
      <c r="AT1348" s="18" t="s">
        <v>131</v>
      </c>
      <c r="AU1348" s="62" t="str">
        <f t="shared" si="133"/>
        <v>po</v>
      </c>
      <c r="AV1348" s="44">
        <f t="shared" si="134"/>
        <v>0.79223719716730268</v>
      </c>
      <c r="AW1348" s="86">
        <f t="shared" si="135"/>
        <v>0.88824208048632025</v>
      </c>
      <c r="AX1348" s="62"/>
      <c r="AY1348" s="62"/>
    </row>
    <row r="1349" spans="1:51" s="36" customFormat="1" x14ac:dyDescent="0.2">
      <c r="A1349" s="120" t="s">
        <v>180</v>
      </c>
      <c r="B1349" s="43" t="s">
        <v>604</v>
      </c>
      <c r="C1349" s="120" t="s">
        <v>198</v>
      </c>
      <c r="D1349" s="121" t="s">
        <v>499</v>
      </c>
      <c r="E1349" s="120"/>
      <c r="F1349" s="121" t="s">
        <v>160</v>
      </c>
      <c r="G1349" s="120">
        <v>89</v>
      </c>
      <c r="H1349" s="366">
        <v>55.0229</v>
      </c>
      <c r="I1349" s="366">
        <v>37.870899999999999</v>
      </c>
      <c r="J1349" s="118" t="s">
        <v>27</v>
      </c>
      <c r="K1349" s="118" t="s">
        <v>27</v>
      </c>
      <c r="L1349" s="119"/>
      <c r="M1349" s="119"/>
      <c r="N1349" s="120"/>
      <c r="O1349" s="119">
        <v>6.6121400000000001</v>
      </c>
      <c r="P1349" s="118" t="s">
        <v>27</v>
      </c>
      <c r="Q1349" s="119">
        <v>4.5671999999999997E-2</v>
      </c>
      <c r="R1349" s="119"/>
      <c r="S1349" s="118" t="s">
        <v>27</v>
      </c>
      <c r="T1349" s="118" t="s">
        <v>27</v>
      </c>
      <c r="U1349" s="116"/>
      <c r="V1349" s="116"/>
      <c r="W1349" s="116"/>
      <c r="X1349" s="118">
        <v>99.551611999999992</v>
      </c>
      <c r="Y1349" s="23"/>
      <c r="Z1349" s="118" t="s">
        <v>85</v>
      </c>
      <c r="AA1349" s="116"/>
      <c r="AB1349" s="501"/>
      <c r="AC1349" s="18">
        <v>43.21208209459089</v>
      </c>
      <c r="AD1349" s="18">
        <v>51.808577274521959</v>
      </c>
      <c r="AE1349" s="18" t="s">
        <v>27</v>
      </c>
      <c r="AF1349" s="18" t="s">
        <v>27</v>
      </c>
      <c r="AG1349" s="18" t="s">
        <v>27</v>
      </c>
      <c r="AH1349" s="18" t="s">
        <v>27</v>
      </c>
      <c r="AI1349" s="18" t="s">
        <v>27</v>
      </c>
      <c r="AJ1349" s="18">
        <v>4.9408171722519798</v>
      </c>
      <c r="AK1349" s="18" t="s">
        <v>27</v>
      </c>
      <c r="AL1349" s="18">
        <v>3.8523458635152635E-2</v>
      </c>
      <c r="AM1349" s="18" t="s">
        <v>27</v>
      </c>
      <c r="AN1349" s="18" t="s">
        <v>27</v>
      </c>
      <c r="AO1349" s="18" t="s">
        <v>27</v>
      </c>
      <c r="AP1349" s="18" t="s">
        <v>27</v>
      </c>
      <c r="AQ1349" s="18" t="s">
        <v>27</v>
      </c>
      <c r="AR1349" s="18">
        <v>99.999999999999986</v>
      </c>
      <c r="AS1349" s="18"/>
      <c r="AT1349" s="18" t="s">
        <v>131</v>
      </c>
      <c r="AU1349" s="62" t="str">
        <f t="shared" si="133"/>
        <v>po</v>
      </c>
      <c r="AV1349" s="44">
        <f t="shared" si="134"/>
        <v>0.83407196969760089</v>
      </c>
      <c r="AW1349" s="86">
        <f t="shared" si="135"/>
        <v>0.93018232232324305</v>
      </c>
      <c r="AX1349" s="62"/>
      <c r="AY1349" s="62"/>
    </row>
    <row r="1350" spans="1:51" s="36" customFormat="1" x14ac:dyDescent="0.2">
      <c r="A1350" s="120" t="s">
        <v>180</v>
      </c>
      <c r="B1350" s="43" t="s">
        <v>604</v>
      </c>
      <c r="C1350" s="120" t="s">
        <v>198</v>
      </c>
      <c r="D1350" s="121" t="s">
        <v>499</v>
      </c>
      <c r="E1350" s="120"/>
      <c r="F1350" s="121" t="s">
        <v>151</v>
      </c>
      <c r="G1350" s="120">
        <v>51</v>
      </c>
      <c r="H1350" s="366">
        <v>55.147300000000001</v>
      </c>
      <c r="I1350" s="366">
        <v>38.294499999999999</v>
      </c>
      <c r="J1350" s="118" t="s">
        <v>27</v>
      </c>
      <c r="K1350" s="118" t="s">
        <v>27</v>
      </c>
      <c r="L1350" s="119"/>
      <c r="M1350" s="119"/>
      <c r="N1350" s="120"/>
      <c r="O1350" s="119">
        <v>6.5881600000000002</v>
      </c>
      <c r="P1350" s="118" t="s">
        <v>27</v>
      </c>
      <c r="Q1350" s="118" t="s">
        <v>27</v>
      </c>
      <c r="R1350" s="119"/>
      <c r="S1350" s="118" t="s">
        <v>27</v>
      </c>
      <c r="T1350" s="118" t="s">
        <v>27</v>
      </c>
      <c r="U1350" s="116"/>
      <c r="V1350" s="116"/>
      <c r="W1350" s="116"/>
      <c r="X1350" s="118">
        <v>100.02996</v>
      </c>
      <c r="Y1350" s="23"/>
      <c r="Z1350" s="118" t="s">
        <v>85</v>
      </c>
      <c r="AA1350" s="116"/>
      <c r="AB1350" s="501"/>
      <c r="AC1350" s="18">
        <v>43.042591059945515</v>
      </c>
      <c r="AD1350" s="18">
        <v>52.06488096443276</v>
      </c>
      <c r="AE1350" s="18" t="s">
        <v>27</v>
      </c>
      <c r="AF1350" s="18" t="s">
        <v>27</v>
      </c>
      <c r="AG1350" s="18" t="s">
        <v>27</v>
      </c>
      <c r="AH1350" s="18" t="s">
        <v>27</v>
      </c>
      <c r="AI1350" s="18" t="s">
        <v>27</v>
      </c>
      <c r="AJ1350" s="18">
        <v>4.8925279756217339</v>
      </c>
      <c r="AK1350" s="18" t="s">
        <v>27</v>
      </c>
      <c r="AL1350" s="18" t="s">
        <v>27</v>
      </c>
      <c r="AM1350" s="18" t="s">
        <v>27</v>
      </c>
      <c r="AN1350" s="18" t="s">
        <v>27</v>
      </c>
      <c r="AO1350" s="18" t="s">
        <v>27</v>
      </c>
      <c r="AP1350" s="18" t="s">
        <v>27</v>
      </c>
      <c r="AQ1350" s="18" t="s">
        <v>27</v>
      </c>
      <c r="AR1350" s="18">
        <v>100</v>
      </c>
      <c r="AS1350" s="18"/>
      <c r="AT1350" s="18" t="s">
        <v>131</v>
      </c>
      <c r="AU1350" s="62" t="str">
        <f t="shared" si="133"/>
        <v>po</v>
      </c>
      <c r="AV1350" s="44">
        <f t="shared" si="134"/>
        <v>0.82671063992923233</v>
      </c>
      <c r="AW1350" s="86">
        <f t="shared" si="135"/>
        <v>0.92068046920751268</v>
      </c>
      <c r="AX1350" s="62"/>
      <c r="AY1350" s="62"/>
    </row>
    <row r="1351" spans="1:51" s="36" customFormat="1" x14ac:dyDescent="0.2">
      <c r="A1351" s="120" t="s">
        <v>180</v>
      </c>
      <c r="B1351" s="43" t="s">
        <v>604</v>
      </c>
      <c r="C1351" s="120" t="s">
        <v>198</v>
      </c>
      <c r="D1351" s="121" t="s">
        <v>499</v>
      </c>
      <c r="E1351" s="120"/>
      <c r="F1351" s="121" t="s">
        <v>151</v>
      </c>
      <c r="G1351" s="120">
        <v>54</v>
      </c>
      <c r="H1351" s="366">
        <v>55.643500000000003</v>
      </c>
      <c r="I1351" s="366">
        <v>38.311700000000002</v>
      </c>
      <c r="J1351" s="118" t="s">
        <v>27</v>
      </c>
      <c r="K1351" s="118" t="s">
        <v>27</v>
      </c>
      <c r="L1351" s="119"/>
      <c r="M1351" s="119"/>
      <c r="N1351" s="120"/>
      <c r="O1351" s="119">
        <v>6.4636399999999998</v>
      </c>
      <c r="P1351" s="118" t="s">
        <v>27</v>
      </c>
      <c r="Q1351" s="118" t="s">
        <v>27</v>
      </c>
      <c r="R1351" s="119"/>
      <c r="S1351" s="118" t="s">
        <v>27</v>
      </c>
      <c r="T1351" s="118" t="s">
        <v>27</v>
      </c>
      <c r="U1351" s="116"/>
      <c r="V1351" s="116"/>
      <c r="W1351" s="116"/>
      <c r="X1351" s="118">
        <v>100.41884</v>
      </c>
      <c r="Y1351" s="23"/>
      <c r="Z1351" s="118" t="s">
        <v>85</v>
      </c>
      <c r="AA1351" s="116"/>
      <c r="AB1351" s="501"/>
      <c r="AC1351" s="18">
        <v>43.292121344922826</v>
      </c>
      <c r="AD1351" s="18">
        <v>51.923047528157284</v>
      </c>
      <c r="AE1351" s="18" t="s">
        <v>27</v>
      </c>
      <c r="AF1351" s="18" t="s">
        <v>27</v>
      </c>
      <c r="AG1351" s="18" t="s">
        <v>27</v>
      </c>
      <c r="AH1351" s="18" t="s">
        <v>27</v>
      </c>
      <c r="AI1351" s="18" t="s">
        <v>27</v>
      </c>
      <c r="AJ1351" s="18">
        <v>4.7848311269199</v>
      </c>
      <c r="AK1351" s="18" t="s">
        <v>27</v>
      </c>
      <c r="AL1351" s="18" t="s">
        <v>27</v>
      </c>
      <c r="AM1351" s="18" t="s">
        <v>27</v>
      </c>
      <c r="AN1351" s="18" t="s">
        <v>27</v>
      </c>
      <c r="AO1351" s="18" t="s">
        <v>27</v>
      </c>
      <c r="AP1351" s="18" t="s">
        <v>27</v>
      </c>
      <c r="AQ1351" s="18" t="s">
        <v>27</v>
      </c>
      <c r="AR1351" s="18">
        <v>100</v>
      </c>
      <c r="AS1351" s="18"/>
      <c r="AT1351" s="18" t="s">
        <v>131</v>
      </c>
      <c r="AU1351" s="62" t="str">
        <f t="shared" si="133"/>
        <v>po</v>
      </c>
      <c r="AV1351" s="44">
        <f t="shared" si="134"/>
        <v>0.8337746608853418</v>
      </c>
      <c r="AW1351" s="86">
        <f t="shared" si="135"/>
        <v>0.92592701624016072</v>
      </c>
      <c r="AX1351" s="62"/>
      <c r="AY1351" s="62"/>
    </row>
    <row r="1352" spans="1:51" s="36" customFormat="1" x14ac:dyDescent="0.2">
      <c r="A1352" s="120" t="s">
        <v>180</v>
      </c>
      <c r="B1352" s="43" t="s">
        <v>604</v>
      </c>
      <c r="C1352" s="120" t="s">
        <v>198</v>
      </c>
      <c r="D1352" s="121" t="s">
        <v>499</v>
      </c>
      <c r="E1352" s="120"/>
      <c r="F1352" s="121" t="s">
        <v>146</v>
      </c>
      <c r="G1352" s="120">
        <v>64</v>
      </c>
      <c r="H1352" s="366">
        <v>54.805900000000001</v>
      </c>
      <c r="I1352" s="366">
        <v>38.3962</v>
      </c>
      <c r="J1352" s="118" t="s">
        <v>27</v>
      </c>
      <c r="K1352" s="118" t="s">
        <v>27</v>
      </c>
      <c r="L1352" s="119"/>
      <c r="M1352" s="119"/>
      <c r="N1352" s="120"/>
      <c r="O1352" s="119">
        <v>6.3807499999999999</v>
      </c>
      <c r="P1352" s="118" t="s">
        <v>27</v>
      </c>
      <c r="Q1352" s="118" t="s">
        <v>27</v>
      </c>
      <c r="R1352" s="119"/>
      <c r="S1352" s="118" t="s">
        <v>27</v>
      </c>
      <c r="T1352" s="118" t="s">
        <v>27</v>
      </c>
      <c r="U1352" s="116"/>
      <c r="V1352" s="116"/>
      <c r="W1352" s="116"/>
      <c r="X1352" s="118">
        <v>99.582850000000008</v>
      </c>
      <c r="Y1352" s="23"/>
      <c r="Z1352" s="118" t="s">
        <v>85</v>
      </c>
      <c r="AA1352" s="116"/>
      <c r="AB1352" s="501"/>
      <c r="AC1352" s="18">
        <v>42.897192357475191</v>
      </c>
      <c r="AD1352" s="18">
        <v>52.350896503953003</v>
      </c>
      <c r="AE1352" s="18" t="s">
        <v>27</v>
      </c>
      <c r="AF1352" s="18" t="s">
        <v>27</v>
      </c>
      <c r="AG1352" s="18" t="s">
        <v>27</v>
      </c>
      <c r="AH1352" s="18" t="s">
        <v>27</v>
      </c>
      <c r="AI1352" s="18" t="s">
        <v>27</v>
      </c>
      <c r="AJ1352" s="18">
        <v>4.7519111385718018</v>
      </c>
      <c r="AK1352" s="18" t="s">
        <v>27</v>
      </c>
      <c r="AL1352" s="18" t="s">
        <v>27</v>
      </c>
      <c r="AM1352" s="18" t="s">
        <v>27</v>
      </c>
      <c r="AN1352" s="18" t="s">
        <v>27</v>
      </c>
      <c r="AO1352" s="18" t="s">
        <v>27</v>
      </c>
      <c r="AP1352" s="18" t="s">
        <v>27</v>
      </c>
      <c r="AQ1352" s="18" t="s">
        <v>27</v>
      </c>
      <c r="AR1352" s="18">
        <v>99.999999999999986</v>
      </c>
      <c r="AS1352" s="18"/>
      <c r="AT1352" s="18" t="s">
        <v>131</v>
      </c>
      <c r="AU1352" s="62" t="str">
        <f t="shared" si="133"/>
        <v>po</v>
      </c>
      <c r="AV1352" s="44">
        <f t="shared" si="134"/>
        <v>0.81941657587919314</v>
      </c>
      <c r="AW1352" s="86">
        <f t="shared" si="135"/>
        <v>0.91018696293861978</v>
      </c>
      <c r="AX1352" s="62"/>
      <c r="AY1352" s="62"/>
    </row>
    <row r="1353" spans="1:51" s="36" customFormat="1" x14ac:dyDescent="0.2">
      <c r="A1353" s="120" t="s">
        <v>180</v>
      </c>
      <c r="B1353" s="43" t="s">
        <v>604</v>
      </c>
      <c r="C1353" s="120" t="s">
        <v>198</v>
      </c>
      <c r="D1353" s="121" t="s">
        <v>499</v>
      </c>
      <c r="E1353" s="120"/>
      <c r="F1353" s="121" t="s">
        <v>194</v>
      </c>
      <c r="G1353" s="120">
        <v>43</v>
      </c>
      <c r="H1353" s="366">
        <v>54.442399999999999</v>
      </c>
      <c r="I1353" s="366">
        <v>38.253599999999999</v>
      </c>
      <c r="J1353" s="118" t="s">
        <v>27</v>
      </c>
      <c r="K1353" s="118" t="s">
        <v>27</v>
      </c>
      <c r="L1353" s="119"/>
      <c r="M1353" s="119"/>
      <c r="N1353" s="120"/>
      <c r="O1353" s="119">
        <v>6.3720100000000004</v>
      </c>
      <c r="P1353" s="118" t="s">
        <v>27</v>
      </c>
      <c r="Q1353" s="119">
        <v>4.3404999999999999E-2</v>
      </c>
      <c r="R1353" s="119"/>
      <c r="S1353" s="118" t="s">
        <v>27</v>
      </c>
      <c r="T1353" s="118" t="s">
        <v>27</v>
      </c>
      <c r="U1353" s="116"/>
      <c r="V1353" s="116"/>
      <c r="W1353" s="116"/>
      <c r="X1353" s="118">
        <v>99.111415000000008</v>
      </c>
      <c r="Y1353" s="23"/>
      <c r="Z1353" s="118" t="s">
        <v>85</v>
      </c>
      <c r="AA1353" s="116"/>
      <c r="AB1353" s="501"/>
      <c r="AC1353" s="18">
        <v>42.804854579808719</v>
      </c>
      <c r="AD1353" s="18">
        <v>52.391689068200975</v>
      </c>
      <c r="AE1353" s="18" t="s">
        <v>27</v>
      </c>
      <c r="AF1353" s="18" t="s">
        <v>27</v>
      </c>
      <c r="AG1353" s="18" t="s">
        <v>27</v>
      </c>
      <c r="AH1353" s="18" t="s">
        <v>27</v>
      </c>
      <c r="AI1353" s="18" t="s">
        <v>27</v>
      </c>
      <c r="AJ1353" s="18">
        <v>4.7668033922876427</v>
      </c>
      <c r="AK1353" s="18" t="s">
        <v>27</v>
      </c>
      <c r="AL1353" s="18">
        <v>3.6652959702644344E-2</v>
      </c>
      <c r="AM1353" s="18" t="s">
        <v>27</v>
      </c>
      <c r="AN1353" s="18" t="s">
        <v>27</v>
      </c>
      <c r="AO1353" s="18" t="s">
        <v>27</v>
      </c>
      <c r="AP1353" s="18" t="s">
        <v>27</v>
      </c>
      <c r="AQ1353" s="18" t="s">
        <v>27</v>
      </c>
      <c r="AR1353" s="18">
        <v>99.999999999999986</v>
      </c>
      <c r="AS1353" s="18"/>
      <c r="AT1353" s="18" t="s">
        <v>131</v>
      </c>
      <c r="AU1353" s="62" t="str">
        <f t="shared" si="133"/>
        <v>po</v>
      </c>
      <c r="AV1353" s="44">
        <f t="shared" si="134"/>
        <v>0.81701612108911825</v>
      </c>
      <c r="AW1353" s="86">
        <f t="shared" si="135"/>
        <v>0.90869967696259613</v>
      </c>
      <c r="AX1353" s="62"/>
      <c r="AY1353" s="62"/>
    </row>
    <row r="1354" spans="1:51" s="36" customFormat="1" x14ac:dyDescent="0.2">
      <c r="A1354" s="120" t="s">
        <v>180</v>
      </c>
      <c r="B1354" s="43" t="s">
        <v>604</v>
      </c>
      <c r="C1354" s="120" t="s">
        <v>198</v>
      </c>
      <c r="D1354" s="121" t="s">
        <v>499</v>
      </c>
      <c r="E1354" s="120"/>
      <c r="F1354" s="121" t="s">
        <v>152</v>
      </c>
      <c r="G1354" s="120">
        <v>10</v>
      </c>
      <c r="H1354" s="366">
        <v>54.879399999999997</v>
      </c>
      <c r="I1354" s="366">
        <v>37.817399999999999</v>
      </c>
      <c r="J1354" s="118" t="s">
        <v>27</v>
      </c>
      <c r="K1354" s="118" t="s">
        <v>27</v>
      </c>
      <c r="L1354" s="119"/>
      <c r="M1354" s="119"/>
      <c r="N1354" s="120"/>
      <c r="O1354" s="119">
        <v>6.1549100000000001</v>
      </c>
      <c r="P1354" s="118" t="s">
        <v>27</v>
      </c>
      <c r="Q1354" s="118" t="s">
        <v>27</v>
      </c>
      <c r="R1354" s="119"/>
      <c r="S1354" s="118" t="s">
        <v>27</v>
      </c>
      <c r="T1354" s="119">
        <v>0.19517599999999999</v>
      </c>
      <c r="U1354" s="116"/>
      <c r="V1354" s="116"/>
      <c r="W1354" s="116"/>
      <c r="X1354" s="118">
        <v>99.046886000000001</v>
      </c>
      <c r="Y1354" s="21"/>
      <c r="Z1354" s="118" t="s">
        <v>85</v>
      </c>
      <c r="AA1354" s="116"/>
      <c r="AB1354" s="501"/>
      <c r="AC1354" s="18">
        <v>43.286105097358963</v>
      </c>
      <c r="AD1354" s="18">
        <v>51.959521857734259</v>
      </c>
      <c r="AE1354" s="18" t="s">
        <v>27</v>
      </c>
      <c r="AF1354" s="18" t="s">
        <v>27</v>
      </c>
      <c r="AG1354" s="18" t="s">
        <v>27</v>
      </c>
      <c r="AH1354" s="18" t="s">
        <v>27</v>
      </c>
      <c r="AI1354" s="18" t="s">
        <v>27</v>
      </c>
      <c r="AJ1354" s="18">
        <v>4.6190843070835301</v>
      </c>
      <c r="AK1354" s="18" t="s">
        <v>27</v>
      </c>
      <c r="AL1354" s="18" t="s">
        <v>27</v>
      </c>
      <c r="AM1354" s="18" t="s">
        <v>27</v>
      </c>
      <c r="AN1354" s="18" t="s">
        <v>27</v>
      </c>
      <c r="AO1354" s="18">
        <v>0.13528873782325501</v>
      </c>
      <c r="AP1354" s="18" t="s">
        <v>27</v>
      </c>
      <c r="AQ1354" s="18" t="s">
        <v>27</v>
      </c>
      <c r="AR1354" s="18">
        <v>100.00000000000001</v>
      </c>
      <c r="AS1354" s="18"/>
      <c r="AT1354" s="18" t="s">
        <v>131</v>
      </c>
      <c r="AU1354" s="62" t="str">
        <f t="shared" si="133"/>
        <v>po</v>
      </c>
      <c r="AV1354" s="44">
        <f t="shared" si="134"/>
        <v>0.83307358400788967</v>
      </c>
      <c r="AW1354" s="86">
        <f t="shared" si="135"/>
        <v>0.92457506198384776</v>
      </c>
      <c r="AX1354" s="62"/>
      <c r="AY1354" s="62"/>
    </row>
    <row r="1355" spans="1:51" s="36" customFormat="1" x14ac:dyDescent="0.2">
      <c r="A1355" s="120" t="s">
        <v>180</v>
      </c>
      <c r="B1355" s="43" t="s">
        <v>604</v>
      </c>
      <c r="C1355" s="120" t="s">
        <v>198</v>
      </c>
      <c r="D1355" s="121" t="s">
        <v>499</v>
      </c>
      <c r="E1355" s="120"/>
      <c r="F1355" s="121" t="s">
        <v>160</v>
      </c>
      <c r="G1355" s="120">
        <v>85</v>
      </c>
      <c r="H1355" s="366">
        <v>55.976900000000001</v>
      </c>
      <c r="I1355" s="366">
        <v>37.886200000000002</v>
      </c>
      <c r="J1355" s="118" t="s">
        <v>27</v>
      </c>
      <c r="K1355" s="118" t="s">
        <v>27</v>
      </c>
      <c r="L1355" s="119"/>
      <c r="M1355" s="119"/>
      <c r="N1355" s="120"/>
      <c r="O1355" s="119">
        <v>5.7696800000000001</v>
      </c>
      <c r="P1355" s="118" t="s">
        <v>27</v>
      </c>
      <c r="Q1355" s="119">
        <v>3.8041999999999999E-2</v>
      </c>
      <c r="R1355" s="119"/>
      <c r="S1355" s="118" t="s">
        <v>27</v>
      </c>
      <c r="T1355" s="119">
        <v>0.14108000000000001</v>
      </c>
      <c r="U1355" s="116"/>
      <c r="V1355" s="116"/>
      <c r="W1355" s="116"/>
      <c r="X1355" s="118">
        <v>99.811902000000003</v>
      </c>
      <c r="Y1355" s="21"/>
      <c r="Z1355" s="118" t="s">
        <v>85</v>
      </c>
      <c r="AA1355" s="116"/>
      <c r="AB1355" s="501"/>
      <c r="AC1355" s="18">
        <v>43.859736912740779</v>
      </c>
      <c r="AD1355" s="18">
        <v>51.70976332848759</v>
      </c>
      <c r="AE1355" s="18" t="s">
        <v>27</v>
      </c>
      <c r="AF1355" s="18" t="s">
        <v>27</v>
      </c>
      <c r="AG1355" s="18" t="s">
        <v>27</v>
      </c>
      <c r="AH1355" s="18" t="s">
        <v>27</v>
      </c>
      <c r="AI1355" s="18" t="s">
        <v>27</v>
      </c>
      <c r="AJ1355" s="18">
        <v>4.3013415839342954</v>
      </c>
      <c r="AK1355" s="18" t="s">
        <v>27</v>
      </c>
      <c r="AL1355" s="18">
        <v>3.2013565400950857E-2</v>
      </c>
      <c r="AM1355" s="18" t="s">
        <v>27</v>
      </c>
      <c r="AN1355" s="18" t="s">
        <v>27</v>
      </c>
      <c r="AO1355" s="18">
        <v>9.7144609436363952E-2</v>
      </c>
      <c r="AP1355" s="18" t="s">
        <v>27</v>
      </c>
      <c r="AQ1355" s="18" t="s">
        <v>27</v>
      </c>
      <c r="AR1355" s="18">
        <v>99.999999999999986</v>
      </c>
      <c r="AS1355" s="18"/>
      <c r="AT1355" s="18" t="s">
        <v>131</v>
      </c>
      <c r="AU1355" s="62" t="str">
        <f t="shared" si="133"/>
        <v>po</v>
      </c>
      <c r="AV1355" s="44">
        <f t="shared" si="134"/>
        <v>0.84819063344228984</v>
      </c>
      <c r="AW1355" s="86">
        <f t="shared" si="135"/>
        <v>0.93387077339239455</v>
      </c>
      <c r="AX1355" s="62"/>
      <c r="AY1355" s="62"/>
    </row>
    <row r="1356" spans="1:51" s="36" customFormat="1" x14ac:dyDescent="0.2">
      <c r="A1356" s="120" t="s">
        <v>180</v>
      </c>
      <c r="B1356" s="43" t="s">
        <v>604</v>
      </c>
      <c r="C1356" s="120" t="s">
        <v>198</v>
      </c>
      <c r="D1356" s="121" t="s">
        <v>499</v>
      </c>
      <c r="E1356" s="120"/>
      <c r="F1356" s="121" t="s">
        <v>154</v>
      </c>
      <c r="G1356" s="120">
        <v>37</v>
      </c>
      <c r="H1356" s="366">
        <v>55.941000000000003</v>
      </c>
      <c r="I1356" s="366">
        <v>38.224699999999999</v>
      </c>
      <c r="J1356" s="118" t="s">
        <v>27</v>
      </c>
      <c r="K1356" s="118" t="s">
        <v>27</v>
      </c>
      <c r="L1356" s="119"/>
      <c r="M1356" s="119"/>
      <c r="N1356" s="120"/>
      <c r="O1356" s="119">
        <v>5.7234100000000003</v>
      </c>
      <c r="P1356" s="118" t="s">
        <v>27</v>
      </c>
      <c r="Q1356" s="118" t="s">
        <v>27</v>
      </c>
      <c r="R1356" s="119"/>
      <c r="S1356" s="118" t="s">
        <v>27</v>
      </c>
      <c r="T1356" s="118" t="s">
        <v>27</v>
      </c>
      <c r="U1356" s="116"/>
      <c r="V1356" s="116"/>
      <c r="W1356" s="116"/>
      <c r="X1356" s="118">
        <v>99.889110000000002</v>
      </c>
      <c r="Y1356" s="23"/>
      <c r="Z1356" s="118" t="s">
        <v>85</v>
      </c>
      <c r="AA1356" s="116"/>
      <c r="AB1356" s="501"/>
      <c r="AC1356" s="18">
        <v>43.713482420940402</v>
      </c>
      <c r="AD1356" s="18">
        <v>52.031169744097518</v>
      </c>
      <c r="AE1356" s="18" t="s">
        <v>27</v>
      </c>
      <c r="AF1356" s="18" t="s">
        <v>27</v>
      </c>
      <c r="AG1356" s="18" t="s">
        <v>27</v>
      </c>
      <c r="AH1356" s="18" t="s">
        <v>27</v>
      </c>
      <c r="AI1356" s="18" t="s">
        <v>27</v>
      </c>
      <c r="AJ1356" s="18">
        <v>4.2553478349620875</v>
      </c>
      <c r="AK1356" s="18" t="s">
        <v>27</v>
      </c>
      <c r="AL1356" s="18" t="s">
        <v>27</v>
      </c>
      <c r="AM1356" s="18" t="s">
        <v>27</v>
      </c>
      <c r="AN1356" s="18" t="s">
        <v>27</v>
      </c>
      <c r="AO1356" s="18" t="s">
        <v>27</v>
      </c>
      <c r="AP1356" s="18" t="s">
        <v>27</v>
      </c>
      <c r="AQ1356" s="18" t="s">
        <v>27</v>
      </c>
      <c r="AR1356" s="18">
        <v>100</v>
      </c>
      <c r="AS1356" s="18"/>
      <c r="AT1356" s="18" t="s">
        <v>131</v>
      </c>
      <c r="AU1356" s="62" t="str">
        <f t="shared" si="133"/>
        <v>po</v>
      </c>
      <c r="AV1356" s="44">
        <f t="shared" si="134"/>
        <v>0.84014029736279983</v>
      </c>
      <c r="AW1356" s="86">
        <f t="shared" si="135"/>
        <v>0.92192488640607839</v>
      </c>
      <c r="AX1356" s="62"/>
      <c r="AY1356" s="62"/>
    </row>
    <row r="1357" spans="1:51" s="36" customFormat="1" x14ac:dyDescent="0.2">
      <c r="A1357" s="120" t="s">
        <v>180</v>
      </c>
      <c r="B1357" s="43" t="s">
        <v>604</v>
      </c>
      <c r="C1357" s="120" t="s">
        <v>198</v>
      </c>
      <c r="D1357" s="121" t="s">
        <v>499</v>
      </c>
      <c r="E1357" s="120"/>
      <c r="F1357" s="121" t="s">
        <v>152</v>
      </c>
      <c r="G1357" s="120">
        <v>6</v>
      </c>
      <c r="H1357" s="366">
        <v>56.0732</v>
      </c>
      <c r="I1357" s="366">
        <v>38.511400000000002</v>
      </c>
      <c r="J1357" s="118" t="s">
        <v>27</v>
      </c>
      <c r="K1357" s="118" t="s">
        <v>27</v>
      </c>
      <c r="L1357" s="119"/>
      <c r="M1357" s="119"/>
      <c r="N1357" s="120"/>
      <c r="O1357" s="119">
        <v>5.4924200000000001</v>
      </c>
      <c r="P1357" s="118" t="s">
        <v>27</v>
      </c>
      <c r="Q1357" s="118" t="s">
        <v>27</v>
      </c>
      <c r="R1357" s="119"/>
      <c r="S1357" s="118" t="s">
        <v>27</v>
      </c>
      <c r="T1357" s="118" t="s">
        <v>27</v>
      </c>
      <c r="U1357" s="116"/>
      <c r="V1357" s="116"/>
      <c r="W1357" s="116"/>
      <c r="X1357" s="118">
        <v>100.07701999999999</v>
      </c>
      <c r="Y1357" s="23"/>
      <c r="Z1357" s="118" t="s">
        <v>85</v>
      </c>
      <c r="AA1357" s="116"/>
      <c r="AB1357" s="501"/>
      <c r="AC1357" s="18">
        <v>43.676228785818999</v>
      </c>
      <c r="AD1357" s="18">
        <v>52.253263725341995</v>
      </c>
      <c r="AE1357" s="18" t="s">
        <v>27</v>
      </c>
      <c r="AF1357" s="18" t="s">
        <v>27</v>
      </c>
      <c r="AG1357" s="18" t="s">
        <v>27</v>
      </c>
      <c r="AH1357" s="18" t="s">
        <v>27</v>
      </c>
      <c r="AI1357" s="18" t="s">
        <v>27</v>
      </c>
      <c r="AJ1357" s="18">
        <v>4.0705074888390262</v>
      </c>
      <c r="AK1357" s="18" t="s">
        <v>27</v>
      </c>
      <c r="AL1357" s="18" t="s">
        <v>27</v>
      </c>
      <c r="AM1357" s="18" t="s">
        <v>27</v>
      </c>
      <c r="AN1357" s="18" t="s">
        <v>27</v>
      </c>
      <c r="AO1357" s="18" t="s">
        <v>27</v>
      </c>
      <c r="AP1357" s="18" t="s">
        <v>27</v>
      </c>
      <c r="AQ1357" s="18" t="s">
        <v>27</v>
      </c>
      <c r="AR1357" s="18">
        <v>100.00000000000001</v>
      </c>
      <c r="AS1357" s="18"/>
      <c r="AT1357" s="18" t="s">
        <v>131</v>
      </c>
      <c r="AU1357" s="62" t="str">
        <f t="shared" si="133"/>
        <v>po</v>
      </c>
      <c r="AV1357" s="44">
        <f t="shared" si="134"/>
        <v>0.83585647425572629</v>
      </c>
      <c r="AW1357" s="86">
        <f t="shared" si="135"/>
        <v>0.91375605791110848</v>
      </c>
      <c r="AX1357" s="62"/>
      <c r="AY1357" s="62"/>
    </row>
    <row r="1358" spans="1:51" s="36" customFormat="1" x14ac:dyDescent="0.2">
      <c r="A1358" s="120" t="s">
        <v>180</v>
      </c>
      <c r="B1358" s="43" t="s">
        <v>604</v>
      </c>
      <c r="C1358" s="120" t="s">
        <v>198</v>
      </c>
      <c r="D1358" s="121" t="s">
        <v>499</v>
      </c>
      <c r="E1358" s="120"/>
      <c r="F1358" s="121" t="s">
        <v>159</v>
      </c>
      <c r="G1358" s="120">
        <v>14</v>
      </c>
      <c r="H1358" s="366">
        <v>55.404800000000002</v>
      </c>
      <c r="I1358" s="366">
        <v>37.939799999999998</v>
      </c>
      <c r="J1358" s="118" t="s">
        <v>27</v>
      </c>
      <c r="K1358" s="118" t="s">
        <v>27</v>
      </c>
      <c r="L1358" s="119"/>
      <c r="M1358" s="119"/>
      <c r="N1358" s="120"/>
      <c r="O1358" s="119">
        <v>4.8154000000000003</v>
      </c>
      <c r="P1358" s="118" t="s">
        <v>27</v>
      </c>
      <c r="Q1358" s="119">
        <v>7.7616000000000004E-2</v>
      </c>
      <c r="R1358" s="119"/>
      <c r="S1358" s="118" t="s">
        <v>27</v>
      </c>
      <c r="T1358" s="118" t="s">
        <v>27</v>
      </c>
      <c r="U1358" s="116"/>
      <c r="V1358" s="116"/>
      <c r="W1358" s="116"/>
      <c r="X1358" s="118">
        <v>98.237616000000003</v>
      </c>
      <c r="Y1358" s="23"/>
      <c r="Z1358" s="118" t="s">
        <v>85</v>
      </c>
      <c r="AA1358" s="116"/>
      <c r="AB1358" s="501"/>
      <c r="AC1358" s="18">
        <v>43.9166808340917</v>
      </c>
      <c r="AD1358" s="18">
        <v>52.385546471251487</v>
      </c>
      <c r="AE1358" s="18" t="s">
        <v>27</v>
      </c>
      <c r="AF1358" s="18" t="s">
        <v>27</v>
      </c>
      <c r="AG1358" s="18" t="s">
        <v>27</v>
      </c>
      <c r="AH1358" s="18" t="s">
        <v>27</v>
      </c>
      <c r="AI1358" s="18" t="s">
        <v>27</v>
      </c>
      <c r="AJ1358" s="18">
        <v>3.6316962145609963</v>
      </c>
      <c r="AK1358" s="18" t="s">
        <v>27</v>
      </c>
      <c r="AL1358" s="18">
        <v>6.6076480095815265E-2</v>
      </c>
      <c r="AM1358" s="18" t="s">
        <v>27</v>
      </c>
      <c r="AN1358" s="18" t="s">
        <v>27</v>
      </c>
      <c r="AO1358" s="18" t="s">
        <v>27</v>
      </c>
      <c r="AP1358" s="18" t="s">
        <v>27</v>
      </c>
      <c r="AQ1358" s="18" t="s">
        <v>27</v>
      </c>
      <c r="AR1358" s="18">
        <v>100.00000000000001</v>
      </c>
      <c r="AS1358" s="18"/>
      <c r="AT1358" s="18" t="s">
        <v>131</v>
      </c>
      <c r="AU1358" s="62" t="str">
        <f t="shared" si="133"/>
        <v>po</v>
      </c>
      <c r="AV1358" s="44">
        <f t="shared" si="134"/>
        <v>0.83833583483170515</v>
      </c>
      <c r="AW1358" s="86">
        <f t="shared" si="135"/>
        <v>0.90892348626884534</v>
      </c>
      <c r="AX1358" s="62"/>
      <c r="AY1358" s="62"/>
    </row>
    <row r="1359" spans="1:51" s="36" customFormat="1" x14ac:dyDescent="0.2">
      <c r="A1359" s="120" t="s">
        <v>180</v>
      </c>
      <c r="B1359" s="43" t="s">
        <v>604</v>
      </c>
      <c r="C1359" s="120" t="s">
        <v>198</v>
      </c>
      <c r="D1359" s="121" t="s">
        <v>499</v>
      </c>
      <c r="E1359" s="120"/>
      <c r="F1359" s="121" t="s">
        <v>154</v>
      </c>
      <c r="G1359" s="120">
        <v>36</v>
      </c>
      <c r="H1359" s="366">
        <v>57.058500000000002</v>
      </c>
      <c r="I1359" s="366">
        <v>38.440399999999997</v>
      </c>
      <c r="J1359" s="118" t="s">
        <v>27</v>
      </c>
      <c r="K1359" s="118" t="s">
        <v>27</v>
      </c>
      <c r="L1359" s="119"/>
      <c r="M1359" s="119"/>
      <c r="N1359" s="120"/>
      <c r="O1359" s="119">
        <v>4.3691899999999997</v>
      </c>
      <c r="P1359" s="118" t="s">
        <v>27</v>
      </c>
      <c r="Q1359" s="118" t="s">
        <v>27</v>
      </c>
      <c r="R1359" s="119"/>
      <c r="S1359" s="118" t="s">
        <v>27</v>
      </c>
      <c r="T1359" s="118" t="s">
        <v>27</v>
      </c>
      <c r="U1359" s="116"/>
      <c r="V1359" s="116"/>
      <c r="W1359" s="116"/>
      <c r="X1359" s="118">
        <v>99.868089999999995</v>
      </c>
      <c r="Y1359" s="23"/>
      <c r="Z1359" s="118" t="s">
        <v>85</v>
      </c>
      <c r="AA1359" s="116"/>
      <c r="AB1359" s="501"/>
      <c r="AC1359" s="18">
        <v>44.515501769046416</v>
      </c>
      <c r="AD1359" s="18">
        <v>52.241200032940739</v>
      </c>
      <c r="AE1359" s="18" t="s">
        <v>27</v>
      </c>
      <c r="AF1359" s="18" t="s">
        <v>27</v>
      </c>
      <c r="AG1359" s="18" t="s">
        <v>27</v>
      </c>
      <c r="AH1359" s="18" t="s">
        <v>27</v>
      </c>
      <c r="AI1359" s="18" t="s">
        <v>27</v>
      </c>
      <c r="AJ1359" s="18">
        <v>3.2432981980128637</v>
      </c>
      <c r="AK1359" s="18" t="s">
        <v>27</v>
      </c>
      <c r="AL1359" s="18" t="s">
        <v>27</v>
      </c>
      <c r="AM1359" s="18" t="s">
        <v>27</v>
      </c>
      <c r="AN1359" s="18" t="s">
        <v>27</v>
      </c>
      <c r="AO1359" s="18" t="s">
        <v>27</v>
      </c>
      <c r="AP1359" s="18" t="s">
        <v>27</v>
      </c>
      <c r="AQ1359" s="18" t="s">
        <v>27</v>
      </c>
      <c r="AR1359" s="18">
        <v>100.00000000000003</v>
      </c>
      <c r="AS1359" s="18"/>
      <c r="AT1359" s="18" t="s">
        <v>131</v>
      </c>
      <c r="AU1359" s="62" t="str">
        <f t="shared" si="133"/>
        <v>po</v>
      </c>
      <c r="AV1359" s="44">
        <f t="shared" si="134"/>
        <v>0.85211483926435694</v>
      </c>
      <c r="AW1359" s="86">
        <f t="shared" si="135"/>
        <v>0.91419798811943298</v>
      </c>
      <c r="AX1359" s="62"/>
      <c r="AY1359" s="62"/>
    </row>
    <row r="1360" spans="1:51" s="36" customFormat="1" x14ac:dyDescent="0.2">
      <c r="A1360" s="120" t="s">
        <v>180</v>
      </c>
      <c r="B1360" s="43" t="s">
        <v>604</v>
      </c>
      <c r="C1360" s="120" t="s">
        <v>198</v>
      </c>
      <c r="D1360" s="121" t="s">
        <v>499</v>
      </c>
      <c r="E1360" s="120"/>
      <c r="F1360" s="121" t="s">
        <v>185</v>
      </c>
      <c r="G1360" s="120">
        <v>93</v>
      </c>
      <c r="H1360" s="366">
        <v>55.824599999999997</v>
      </c>
      <c r="I1360" s="366">
        <v>38.618400000000001</v>
      </c>
      <c r="J1360" s="118" t="s">
        <v>27</v>
      </c>
      <c r="K1360" s="118" t="s">
        <v>27</v>
      </c>
      <c r="L1360" s="119"/>
      <c r="M1360" s="119"/>
      <c r="N1360" s="120"/>
      <c r="O1360" s="119">
        <v>4.3402700000000003</v>
      </c>
      <c r="P1360" s="118" t="s">
        <v>27</v>
      </c>
      <c r="Q1360" s="118" t="s">
        <v>27</v>
      </c>
      <c r="R1360" s="119"/>
      <c r="S1360" s="118" t="s">
        <v>27</v>
      </c>
      <c r="T1360" s="118" t="s">
        <v>27</v>
      </c>
      <c r="U1360" s="116"/>
      <c r="V1360" s="116"/>
      <c r="W1360" s="116"/>
      <c r="X1360" s="118">
        <v>98.783270000000002</v>
      </c>
      <c r="Y1360" s="23"/>
      <c r="Z1360" s="118" t="s">
        <v>85</v>
      </c>
      <c r="AA1360" s="116"/>
      <c r="AB1360" s="501"/>
      <c r="AC1360" s="18">
        <v>43.878520519762034</v>
      </c>
      <c r="AD1360" s="18">
        <v>52.87555710238793</v>
      </c>
      <c r="AE1360" s="18" t="s">
        <v>27</v>
      </c>
      <c r="AF1360" s="18" t="s">
        <v>27</v>
      </c>
      <c r="AG1360" s="18" t="s">
        <v>27</v>
      </c>
      <c r="AH1360" s="18" t="s">
        <v>27</v>
      </c>
      <c r="AI1360" s="18" t="s">
        <v>27</v>
      </c>
      <c r="AJ1360" s="18">
        <v>3.2459223778500448</v>
      </c>
      <c r="AK1360" s="18" t="s">
        <v>27</v>
      </c>
      <c r="AL1360" s="18" t="s">
        <v>27</v>
      </c>
      <c r="AM1360" s="18" t="s">
        <v>27</v>
      </c>
      <c r="AN1360" s="18" t="s">
        <v>27</v>
      </c>
      <c r="AO1360" s="18" t="s">
        <v>27</v>
      </c>
      <c r="AP1360" s="18" t="s">
        <v>27</v>
      </c>
      <c r="AQ1360" s="18" t="s">
        <v>27</v>
      </c>
      <c r="AR1360" s="18">
        <v>100.00000000000001</v>
      </c>
      <c r="AS1360" s="18"/>
      <c r="AT1360" s="18" t="s">
        <v>131</v>
      </c>
      <c r="AU1360" s="62" t="str">
        <f t="shared" si="133"/>
        <v>po</v>
      </c>
      <c r="AV1360" s="44">
        <f t="shared" si="134"/>
        <v>0.82984507255017503</v>
      </c>
      <c r="AW1360" s="86">
        <f t="shared" si="135"/>
        <v>0.89123302864422915</v>
      </c>
      <c r="AX1360" s="62"/>
      <c r="AY1360" s="62"/>
    </row>
    <row r="1361" spans="1:51" s="36" customFormat="1" x14ac:dyDescent="0.2">
      <c r="A1361" s="120" t="s">
        <v>180</v>
      </c>
      <c r="B1361" s="43" t="s">
        <v>604</v>
      </c>
      <c r="C1361" s="120" t="s">
        <v>198</v>
      </c>
      <c r="D1361" s="121" t="s">
        <v>499</v>
      </c>
      <c r="E1361" s="120"/>
      <c r="F1361" s="121" t="s">
        <v>154</v>
      </c>
      <c r="G1361" s="120">
        <v>33</v>
      </c>
      <c r="H1361" s="366">
        <v>56.210299999999997</v>
      </c>
      <c r="I1361" s="366">
        <v>37.823099999999997</v>
      </c>
      <c r="J1361" s="118" t="s">
        <v>27</v>
      </c>
      <c r="K1361" s="118" t="s">
        <v>27</v>
      </c>
      <c r="L1361" s="119"/>
      <c r="M1361" s="119"/>
      <c r="N1361" s="120"/>
      <c r="O1361" s="119">
        <v>4.3247</v>
      </c>
      <c r="P1361" s="118" t="s">
        <v>27</v>
      </c>
      <c r="Q1361" s="118" t="s">
        <v>27</v>
      </c>
      <c r="R1361" s="119"/>
      <c r="S1361" s="118" t="s">
        <v>27</v>
      </c>
      <c r="T1361" s="119">
        <v>0.40056000000000003</v>
      </c>
      <c r="U1361" s="116"/>
      <c r="V1361" s="116"/>
      <c r="W1361" s="116"/>
      <c r="X1361" s="118">
        <v>98.758660000000006</v>
      </c>
      <c r="Y1361" s="21"/>
      <c r="Z1361" s="118" t="s">
        <v>85</v>
      </c>
      <c r="AA1361" s="116"/>
      <c r="AB1361" s="501"/>
      <c r="AC1361" s="18">
        <v>44.412942787675973</v>
      </c>
      <c r="AD1361" s="18">
        <v>52.057713855563946</v>
      </c>
      <c r="AE1361" s="18" t="s">
        <v>27</v>
      </c>
      <c r="AF1361" s="18" t="s">
        <v>27</v>
      </c>
      <c r="AG1361" s="18" t="s">
        <v>27</v>
      </c>
      <c r="AH1361" s="18" t="s">
        <v>27</v>
      </c>
      <c r="AI1361" s="18" t="s">
        <v>27</v>
      </c>
      <c r="AJ1361" s="18">
        <v>3.2512072941009391</v>
      </c>
      <c r="AK1361" s="18" t="s">
        <v>27</v>
      </c>
      <c r="AL1361" s="18" t="s">
        <v>27</v>
      </c>
      <c r="AM1361" s="18" t="s">
        <v>27</v>
      </c>
      <c r="AN1361" s="18" t="s">
        <v>27</v>
      </c>
      <c r="AO1361" s="18">
        <v>0.27813606265913599</v>
      </c>
      <c r="AP1361" s="18" t="s">
        <v>27</v>
      </c>
      <c r="AQ1361" s="18" t="s">
        <v>27</v>
      </c>
      <c r="AR1361" s="18">
        <v>99.999999999999986</v>
      </c>
      <c r="AS1361" s="18"/>
      <c r="AT1361" s="18" t="s">
        <v>131</v>
      </c>
      <c r="AU1361" s="62" t="str">
        <f t="shared" si="133"/>
        <v>po</v>
      </c>
      <c r="AV1361" s="44">
        <f t="shared" si="134"/>
        <v>0.85314815996148674</v>
      </c>
      <c r="AW1361" s="86">
        <f t="shared" si="135"/>
        <v>0.92094490121970574</v>
      </c>
      <c r="AX1361" s="62"/>
      <c r="AY1361" s="62"/>
    </row>
    <row r="1362" spans="1:51" s="36" customFormat="1" x14ac:dyDescent="0.2">
      <c r="A1362" s="120" t="s">
        <v>180</v>
      </c>
      <c r="B1362" s="43" t="s">
        <v>604</v>
      </c>
      <c r="C1362" s="120" t="s">
        <v>198</v>
      </c>
      <c r="D1362" s="121" t="s">
        <v>499</v>
      </c>
      <c r="E1362" s="120"/>
      <c r="F1362" s="121" t="s">
        <v>160</v>
      </c>
      <c r="G1362" s="120">
        <v>88</v>
      </c>
      <c r="H1362" s="366">
        <v>57.438600000000001</v>
      </c>
      <c r="I1362" s="366">
        <v>38.767000000000003</v>
      </c>
      <c r="J1362" s="118" t="s">
        <v>27</v>
      </c>
      <c r="K1362" s="118" t="s">
        <v>27</v>
      </c>
      <c r="L1362" s="119"/>
      <c r="M1362" s="119"/>
      <c r="N1362" s="120"/>
      <c r="O1362" s="119">
        <v>3.4580700000000002</v>
      </c>
      <c r="P1362" s="118" t="s">
        <v>27</v>
      </c>
      <c r="Q1362" s="118" t="s">
        <v>27</v>
      </c>
      <c r="R1362" s="119"/>
      <c r="S1362" s="118" t="s">
        <v>27</v>
      </c>
      <c r="T1362" s="118" t="s">
        <v>27</v>
      </c>
      <c r="U1362" s="116"/>
      <c r="V1362" s="116"/>
      <c r="W1362" s="116"/>
      <c r="X1362" s="118">
        <v>99.66367000000001</v>
      </c>
      <c r="Y1362" s="23"/>
      <c r="Z1362" s="118" t="s">
        <v>85</v>
      </c>
      <c r="AA1362" s="116"/>
      <c r="AB1362" s="501"/>
      <c r="AC1362" s="18">
        <v>44.78335525460642</v>
      </c>
      <c r="AD1362" s="18">
        <v>52.651324491180048</v>
      </c>
      <c r="AE1362" s="18" t="s">
        <v>27</v>
      </c>
      <c r="AF1362" s="18" t="s">
        <v>27</v>
      </c>
      <c r="AG1362" s="18" t="s">
        <v>27</v>
      </c>
      <c r="AH1362" s="18" t="s">
        <v>27</v>
      </c>
      <c r="AI1362" s="18" t="s">
        <v>27</v>
      </c>
      <c r="AJ1362" s="18">
        <v>2.5653202542135332</v>
      </c>
      <c r="AK1362" s="18" t="s">
        <v>27</v>
      </c>
      <c r="AL1362" s="18" t="s">
        <v>27</v>
      </c>
      <c r="AM1362" s="18" t="s">
        <v>27</v>
      </c>
      <c r="AN1362" s="18" t="s">
        <v>27</v>
      </c>
      <c r="AO1362" s="18" t="s">
        <v>27</v>
      </c>
      <c r="AP1362" s="18" t="s">
        <v>27</v>
      </c>
      <c r="AQ1362" s="18" t="s">
        <v>27</v>
      </c>
      <c r="AR1362" s="18">
        <v>100</v>
      </c>
      <c r="AS1362" s="18"/>
      <c r="AT1362" s="18" t="s">
        <v>131</v>
      </c>
      <c r="AU1362" s="62" t="str">
        <f t="shared" si="133"/>
        <v>po</v>
      </c>
      <c r="AV1362" s="44">
        <f t="shared" si="134"/>
        <v>0.85056464746880889</v>
      </c>
      <c r="AW1362" s="86">
        <f t="shared" si="135"/>
        <v>0.89928745319126058</v>
      </c>
      <c r="AX1362" s="62"/>
      <c r="AY1362" s="62"/>
    </row>
    <row r="1363" spans="1:51" s="36" customFormat="1" x14ac:dyDescent="0.2">
      <c r="A1363" s="120" t="s">
        <v>180</v>
      </c>
      <c r="B1363" s="43" t="s">
        <v>604</v>
      </c>
      <c r="C1363" s="120" t="s">
        <v>198</v>
      </c>
      <c r="D1363" s="121" t="s">
        <v>499</v>
      </c>
      <c r="E1363" s="120"/>
      <c r="F1363" s="121" t="s">
        <v>182</v>
      </c>
      <c r="G1363" s="120">
        <v>81</v>
      </c>
      <c r="H1363" s="366">
        <v>56.630800000000001</v>
      </c>
      <c r="I1363" s="366">
        <v>38.964799999999997</v>
      </c>
      <c r="J1363" s="118" t="s">
        <v>27</v>
      </c>
      <c r="K1363" s="118" t="s">
        <v>27</v>
      </c>
      <c r="L1363" s="119"/>
      <c r="M1363" s="119"/>
      <c r="N1363" s="120"/>
      <c r="O1363" s="119">
        <v>3.39716</v>
      </c>
      <c r="P1363" s="118" t="s">
        <v>27</v>
      </c>
      <c r="Q1363" s="118" t="s">
        <v>27</v>
      </c>
      <c r="R1363" s="119"/>
      <c r="S1363" s="118" t="s">
        <v>27</v>
      </c>
      <c r="T1363" s="118" t="s">
        <v>27</v>
      </c>
      <c r="U1363" s="116"/>
      <c r="V1363" s="116"/>
      <c r="W1363" s="116"/>
      <c r="X1363" s="118">
        <v>98.99275999999999</v>
      </c>
      <c r="Y1363" s="23"/>
      <c r="Z1363" s="118" t="s">
        <v>85</v>
      </c>
      <c r="AA1363" s="116"/>
      <c r="AB1363" s="501"/>
      <c r="AC1363" s="18">
        <v>44.333691063180716</v>
      </c>
      <c r="AD1363" s="18">
        <v>53.135891201587945</v>
      </c>
      <c r="AE1363" s="18" t="s">
        <v>27</v>
      </c>
      <c r="AF1363" s="18" t="s">
        <v>27</v>
      </c>
      <c r="AG1363" s="18" t="s">
        <v>27</v>
      </c>
      <c r="AH1363" s="18" t="s">
        <v>27</v>
      </c>
      <c r="AI1363" s="18" t="s">
        <v>27</v>
      </c>
      <c r="AJ1363" s="18">
        <v>2.5304177352313468</v>
      </c>
      <c r="AK1363" s="18" t="s">
        <v>27</v>
      </c>
      <c r="AL1363" s="18" t="s">
        <v>27</v>
      </c>
      <c r="AM1363" s="18" t="s">
        <v>27</v>
      </c>
      <c r="AN1363" s="18" t="s">
        <v>27</v>
      </c>
      <c r="AO1363" s="18" t="s">
        <v>27</v>
      </c>
      <c r="AP1363" s="18" t="s">
        <v>27</v>
      </c>
      <c r="AQ1363" s="18" t="s">
        <v>27</v>
      </c>
      <c r="AR1363" s="18">
        <v>100.00000000000001</v>
      </c>
      <c r="AS1363" s="18"/>
      <c r="AT1363" s="18" t="s">
        <v>131</v>
      </c>
      <c r="AU1363" s="62" t="str">
        <f t="shared" si="133"/>
        <v>po</v>
      </c>
      <c r="AV1363" s="44">
        <f t="shared" si="134"/>
        <v>0.83434548777937545</v>
      </c>
      <c r="AW1363" s="86">
        <f t="shared" si="135"/>
        <v>0.88196711749160506</v>
      </c>
      <c r="AX1363" s="62"/>
      <c r="AY1363" s="62"/>
    </row>
    <row r="1364" spans="1:51" s="36" customFormat="1" x14ac:dyDescent="0.2">
      <c r="A1364" s="120" t="s">
        <v>180</v>
      </c>
      <c r="B1364" s="43" t="s">
        <v>604</v>
      </c>
      <c r="C1364" s="120" t="s">
        <v>198</v>
      </c>
      <c r="D1364" s="121" t="s">
        <v>499</v>
      </c>
      <c r="E1364" s="120"/>
      <c r="F1364" s="121" t="s">
        <v>182</v>
      </c>
      <c r="G1364" s="120">
        <v>79</v>
      </c>
      <c r="H1364" s="366">
        <v>57.267699999999998</v>
      </c>
      <c r="I1364" s="366">
        <v>39.152700000000003</v>
      </c>
      <c r="J1364" s="118" t="s">
        <v>27</v>
      </c>
      <c r="K1364" s="118" t="s">
        <v>27</v>
      </c>
      <c r="L1364" s="119"/>
      <c r="M1364" s="119"/>
      <c r="N1364" s="120"/>
      <c r="O1364" s="119">
        <v>2.8082699999999998</v>
      </c>
      <c r="P1364" s="118" t="s">
        <v>27</v>
      </c>
      <c r="Q1364" s="118" t="s">
        <v>27</v>
      </c>
      <c r="R1364" s="119"/>
      <c r="S1364" s="118" t="s">
        <v>27</v>
      </c>
      <c r="T1364" s="118" t="s">
        <v>27</v>
      </c>
      <c r="U1364" s="116"/>
      <c r="V1364" s="116"/>
      <c r="W1364" s="116"/>
      <c r="X1364" s="118">
        <v>99.228669999999994</v>
      </c>
      <c r="Y1364" s="23"/>
      <c r="Z1364" s="118" t="s">
        <v>85</v>
      </c>
      <c r="AA1364" s="116"/>
      <c r="AB1364" s="501"/>
      <c r="AC1364" s="18">
        <v>44.690980488666391</v>
      </c>
      <c r="AD1364" s="18">
        <v>53.223837213361428</v>
      </c>
      <c r="AE1364" s="18" t="s">
        <v>27</v>
      </c>
      <c r="AF1364" s="18" t="s">
        <v>27</v>
      </c>
      <c r="AG1364" s="18" t="s">
        <v>27</v>
      </c>
      <c r="AH1364" s="18" t="s">
        <v>27</v>
      </c>
      <c r="AI1364" s="18" t="s">
        <v>27</v>
      </c>
      <c r="AJ1364" s="18">
        <v>2.0851822979721906</v>
      </c>
      <c r="AK1364" s="18" t="s">
        <v>27</v>
      </c>
      <c r="AL1364" s="18" t="s">
        <v>27</v>
      </c>
      <c r="AM1364" s="18" t="s">
        <v>27</v>
      </c>
      <c r="AN1364" s="18" t="s">
        <v>27</v>
      </c>
      <c r="AO1364" s="18" t="s">
        <v>27</v>
      </c>
      <c r="AP1364" s="18" t="s">
        <v>27</v>
      </c>
      <c r="AQ1364" s="18" t="s">
        <v>27</v>
      </c>
      <c r="AR1364" s="18">
        <v>100.00000000000001</v>
      </c>
      <c r="AS1364" s="18"/>
      <c r="AT1364" s="18" t="s">
        <v>131</v>
      </c>
      <c r="AU1364" s="62" t="str">
        <f t="shared" si="133"/>
        <v>po</v>
      </c>
      <c r="AV1364" s="44">
        <f t="shared" si="134"/>
        <v>0.83967979064551679</v>
      </c>
      <c r="AW1364" s="86">
        <f t="shared" si="135"/>
        <v>0.87885739239589789</v>
      </c>
      <c r="AX1364" s="62"/>
      <c r="AY1364" s="62"/>
    </row>
    <row r="1365" spans="1:51" s="36" customFormat="1" x14ac:dyDescent="0.2">
      <c r="A1365" s="120" t="s">
        <v>180</v>
      </c>
      <c r="B1365" s="43" t="s">
        <v>604</v>
      </c>
      <c r="C1365" s="120" t="s">
        <v>198</v>
      </c>
      <c r="D1365" s="121" t="s">
        <v>499</v>
      </c>
      <c r="E1365" s="120"/>
      <c r="F1365" s="121" t="s">
        <v>149</v>
      </c>
      <c r="G1365" s="120">
        <v>69</v>
      </c>
      <c r="H1365" s="366">
        <v>57.264000000000003</v>
      </c>
      <c r="I1365" s="366">
        <v>38.739199999999997</v>
      </c>
      <c r="J1365" s="118" t="s">
        <v>27</v>
      </c>
      <c r="K1365" s="118" t="s">
        <v>27</v>
      </c>
      <c r="L1365" s="119"/>
      <c r="M1365" s="119"/>
      <c r="N1365" s="120"/>
      <c r="O1365" s="119">
        <v>2.7310699999999999</v>
      </c>
      <c r="P1365" s="118" t="s">
        <v>27</v>
      </c>
      <c r="Q1365" s="118" t="s">
        <v>27</v>
      </c>
      <c r="R1365" s="119"/>
      <c r="S1365" s="118" t="s">
        <v>27</v>
      </c>
      <c r="T1365" s="118" t="s">
        <v>27</v>
      </c>
      <c r="U1365" s="116"/>
      <c r="V1365" s="116"/>
      <c r="W1365" s="116"/>
      <c r="X1365" s="118">
        <v>98.734269999999995</v>
      </c>
      <c r="Y1365" s="23"/>
      <c r="Z1365" s="118" t="s">
        <v>85</v>
      </c>
      <c r="AA1365" s="116"/>
      <c r="AB1365" s="501"/>
      <c r="AC1365" s="18">
        <v>44.967936555618934</v>
      </c>
      <c r="AD1365" s="18">
        <v>52.991504533624777</v>
      </c>
      <c r="AE1365" s="18" t="s">
        <v>27</v>
      </c>
      <c r="AF1365" s="18" t="s">
        <v>27</v>
      </c>
      <c r="AG1365" s="18" t="s">
        <v>27</v>
      </c>
      <c r="AH1365" s="18" t="s">
        <v>27</v>
      </c>
      <c r="AI1365" s="18" t="s">
        <v>27</v>
      </c>
      <c r="AJ1365" s="18">
        <v>2.0405589107563027</v>
      </c>
      <c r="AK1365" s="18" t="s">
        <v>27</v>
      </c>
      <c r="AL1365" s="18" t="s">
        <v>27</v>
      </c>
      <c r="AM1365" s="18" t="s">
        <v>27</v>
      </c>
      <c r="AN1365" s="18" t="s">
        <v>27</v>
      </c>
      <c r="AO1365" s="18" t="s">
        <v>27</v>
      </c>
      <c r="AP1365" s="18" t="s">
        <v>27</v>
      </c>
      <c r="AQ1365" s="18" t="s">
        <v>27</v>
      </c>
      <c r="AR1365" s="18">
        <v>100.00000000000001</v>
      </c>
      <c r="AS1365" s="18"/>
      <c r="AT1365" s="18" t="s">
        <v>131</v>
      </c>
      <c r="AU1365" s="62" t="str">
        <f t="shared" si="133"/>
        <v>po</v>
      </c>
      <c r="AV1365" s="44">
        <f t="shared" si="134"/>
        <v>0.84858765478314291</v>
      </c>
      <c r="AW1365" s="86">
        <f t="shared" si="135"/>
        <v>0.88709493870940892</v>
      </c>
      <c r="AX1365" s="62"/>
      <c r="AY1365" s="62"/>
    </row>
    <row r="1366" spans="1:51" s="36" customFormat="1" x14ac:dyDescent="0.2">
      <c r="A1366" s="120" t="s">
        <v>180</v>
      </c>
      <c r="B1366" s="43" t="s">
        <v>604</v>
      </c>
      <c r="C1366" s="120" t="s">
        <v>198</v>
      </c>
      <c r="D1366" s="121" t="s">
        <v>499</v>
      </c>
      <c r="E1366" s="120"/>
      <c r="F1366" s="121" t="s">
        <v>158</v>
      </c>
      <c r="G1366" s="120">
        <v>25</v>
      </c>
      <c r="H1366" s="366">
        <v>58.562399999999997</v>
      </c>
      <c r="I1366" s="366">
        <v>39.130499999999998</v>
      </c>
      <c r="J1366" s="118" t="s">
        <v>27</v>
      </c>
      <c r="K1366" s="118" t="s">
        <v>27</v>
      </c>
      <c r="L1366" s="119"/>
      <c r="M1366" s="119"/>
      <c r="N1366" s="120"/>
      <c r="O1366" s="119">
        <v>2.62663</v>
      </c>
      <c r="P1366" s="118" t="s">
        <v>27</v>
      </c>
      <c r="Q1366" s="118" t="s">
        <v>27</v>
      </c>
      <c r="R1366" s="119"/>
      <c r="S1366" s="118" t="s">
        <v>27</v>
      </c>
      <c r="T1366" s="118" t="s">
        <v>27</v>
      </c>
      <c r="U1366" s="116"/>
      <c r="V1366" s="116"/>
      <c r="W1366" s="116"/>
      <c r="X1366" s="118">
        <v>100.31953</v>
      </c>
      <c r="Y1366" s="23"/>
      <c r="Z1366" s="118" t="s">
        <v>85</v>
      </c>
      <c r="AA1366" s="116"/>
      <c r="AB1366" s="501"/>
      <c r="AC1366" s="18">
        <v>45.318264168473227</v>
      </c>
      <c r="AD1366" s="18">
        <v>52.747772090557234</v>
      </c>
      <c r="AE1366" s="18" t="s">
        <v>27</v>
      </c>
      <c r="AF1366" s="18" t="s">
        <v>27</v>
      </c>
      <c r="AG1366" s="18" t="s">
        <v>27</v>
      </c>
      <c r="AH1366" s="18" t="s">
        <v>27</v>
      </c>
      <c r="AI1366" s="18" t="s">
        <v>27</v>
      </c>
      <c r="AJ1366" s="18">
        <v>1.9339637409695445</v>
      </c>
      <c r="AK1366" s="18" t="s">
        <v>27</v>
      </c>
      <c r="AL1366" s="18" t="s">
        <v>27</v>
      </c>
      <c r="AM1366" s="18" t="s">
        <v>27</v>
      </c>
      <c r="AN1366" s="18" t="s">
        <v>27</v>
      </c>
      <c r="AO1366" s="18" t="s">
        <v>27</v>
      </c>
      <c r="AP1366" s="18" t="s">
        <v>27</v>
      </c>
      <c r="AQ1366" s="18" t="s">
        <v>27</v>
      </c>
      <c r="AR1366" s="18">
        <v>100</v>
      </c>
      <c r="AS1366" s="18"/>
      <c r="AT1366" s="18" t="s">
        <v>131</v>
      </c>
      <c r="AU1366" s="62" t="str">
        <f t="shared" si="133"/>
        <v>po</v>
      </c>
      <c r="AV1366" s="44">
        <f t="shared" si="134"/>
        <v>0.8591502991002341</v>
      </c>
      <c r="AW1366" s="86">
        <f t="shared" si="135"/>
        <v>0.89581466736301729</v>
      </c>
      <c r="AX1366" s="62"/>
      <c r="AY1366" s="62"/>
    </row>
    <row r="1367" spans="1:51" s="36" customFormat="1" x14ac:dyDescent="0.2">
      <c r="A1367" s="120" t="s">
        <v>180</v>
      </c>
      <c r="B1367" s="43" t="s">
        <v>604</v>
      </c>
      <c r="C1367" s="120" t="s">
        <v>198</v>
      </c>
      <c r="D1367" s="121" t="s">
        <v>499</v>
      </c>
      <c r="E1367" s="120"/>
      <c r="F1367" s="121" t="s">
        <v>158</v>
      </c>
      <c r="G1367" s="120">
        <v>32</v>
      </c>
      <c r="H1367" s="366">
        <v>58.924500000000002</v>
      </c>
      <c r="I1367" s="366">
        <v>38.461500000000001</v>
      </c>
      <c r="J1367" s="118" t="s">
        <v>27</v>
      </c>
      <c r="K1367" s="118" t="s">
        <v>27</v>
      </c>
      <c r="L1367" s="119"/>
      <c r="M1367" s="119"/>
      <c r="N1367" s="120"/>
      <c r="O1367" s="119">
        <v>2.4984600000000001</v>
      </c>
      <c r="P1367" s="118" t="s">
        <v>27</v>
      </c>
      <c r="Q1367" s="118" t="s">
        <v>27</v>
      </c>
      <c r="R1367" s="119"/>
      <c r="S1367" s="118" t="s">
        <v>27</v>
      </c>
      <c r="T1367" s="118" t="s">
        <v>27</v>
      </c>
      <c r="U1367" s="116"/>
      <c r="V1367" s="116"/>
      <c r="W1367" s="116"/>
      <c r="X1367" s="118">
        <v>99.88445999999999</v>
      </c>
      <c r="Y1367" s="23"/>
      <c r="Z1367" s="118" t="s">
        <v>85</v>
      </c>
      <c r="AA1367" s="116"/>
      <c r="AB1367" s="501"/>
      <c r="AC1367" s="18">
        <v>45.92729959889558</v>
      </c>
      <c r="AD1367" s="18">
        <v>52.219841139066133</v>
      </c>
      <c r="AE1367" s="18" t="s">
        <v>27</v>
      </c>
      <c r="AF1367" s="18" t="s">
        <v>27</v>
      </c>
      <c r="AG1367" s="18" t="s">
        <v>27</v>
      </c>
      <c r="AH1367" s="18" t="s">
        <v>27</v>
      </c>
      <c r="AI1367" s="18" t="s">
        <v>27</v>
      </c>
      <c r="AJ1367" s="18">
        <v>1.852859262038272</v>
      </c>
      <c r="AK1367" s="18" t="s">
        <v>27</v>
      </c>
      <c r="AL1367" s="18" t="s">
        <v>27</v>
      </c>
      <c r="AM1367" s="18" t="s">
        <v>27</v>
      </c>
      <c r="AN1367" s="18" t="s">
        <v>27</v>
      </c>
      <c r="AO1367" s="18" t="s">
        <v>27</v>
      </c>
      <c r="AP1367" s="18" t="s">
        <v>27</v>
      </c>
      <c r="AQ1367" s="18" t="s">
        <v>27</v>
      </c>
      <c r="AR1367" s="18">
        <v>99.999999999999972</v>
      </c>
      <c r="AS1367" s="18"/>
      <c r="AT1367" s="18" t="s">
        <v>131</v>
      </c>
      <c r="AU1367" s="62" t="str">
        <f t="shared" si="133"/>
        <v>po</v>
      </c>
      <c r="AV1367" s="44">
        <f t="shared" si="134"/>
        <v>0.87949902943187919</v>
      </c>
      <c r="AW1367" s="86">
        <f t="shared" si="135"/>
        <v>0.91498093097776745</v>
      </c>
      <c r="AX1367" s="62"/>
      <c r="AY1367" s="62"/>
    </row>
    <row r="1368" spans="1:51" s="36" customFormat="1" x14ac:dyDescent="0.2">
      <c r="A1368" s="120" t="s">
        <v>180</v>
      </c>
      <c r="B1368" s="43" t="s">
        <v>604</v>
      </c>
      <c r="C1368" s="120" t="s">
        <v>198</v>
      </c>
      <c r="D1368" s="121" t="s">
        <v>499</v>
      </c>
      <c r="E1368" s="120"/>
      <c r="F1368" s="121" t="s">
        <v>152</v>
      </c>
      <c r="G1368" s="120">
        <v>8</v>
      </c>
      <c r="H1368" s="366">
        <v>58.238799999999998</v>
      </c>
      <c r="I1368" s="366">
        <v>38.582900000000002</v>
      </c>
      <c r="J1368" s="118" t="s">
        <v>27</v>
      </c>
      <c r="K1368" s="118" t="s">
        <v>27</v>
      </c>
      <c r="L1368" s="119"/>
      <c r="M1368" s="119"/>
      <c r="N1368" s="120"/>
      <c r="O1368" s="119">
        <v>2.43771</v>
      </c>
      <c r="P1368" s="118" t="s">
        <v>27</v>
      </c>
      <c r="Q1368" s="118" t="s">
        <v>27</v>
      </c>
      <c r="R1368" s="119"/>
      <c r="S1368" s="118" t="s">
        <v>27</v>
      </c>
      <c r="T1368" s="118" t="s">
        <v>27</v>
      </c>
      <c r="U1368" s="116"/>
      <c r="V1368" s="116"/>
      <c r="W1368" s="116"/>
      <c r="X1368" s="118">
        <v>99.259409999999988</v>
      </c>
      <c r="Y1368" s="23"/>
      <c r="Z1368" s="118" t="s">
        <v>85</v>
      </c>
      <c r="AA1368" s="116"/>
      <c r="AB1368" s="501"/>
      <c r="AC1368" s="18">
        <v>45.581864973808145</v>
      </c>
      <c r="AD1368" s="18">
        <v>52.60280020386395</v>
      </c>
      <c r="AE1368" s="18" t="s">
        <v>27</v>
      </c>
      <c r="AF1368" s="18" t="s">
        <v>27</v>
      </c>
      <c r="AG1368" s="18" t="s">
        <v>27</v>
      </c>
      <c r="AH1368" s="18" t="s">
        <v>27</v>
      </c>
      <c r="AI1368" s="18" t="s">
        <v>27</v>
      </c>
      <c r="AJ1368" s="18">
        <v>1.8153348223279107</v>
      </c>
      <c r="AK1368" s="18" t="s">
        <v>27</v>
      </c>
      <c r="AL1368" s="18" t="s">
        <v>27</v>
      </c>
      <c r="AM1368" s="18" t="s">
        <v>27</v>
      </c>
      <c r="AN1368" s="18" t="s">
        <v>27</v>
      </c>
      <c r="AO1368" s="18" t="s">
        <v>27</v>
      </c>
      <c r="AP1368" s="18" t="s">
        <v>27</v>
      </c>
      <c r="AQ1368" s="18" t="s">
        <v>27</v>
      </c>
      <c r="AR1368" s="18">
        <v>100</v>
      </c>
      <c r="AS1368" s="18"/>
      <c r="AT1368" s="18" t="s">
        <v>131</v>
      </c>
      <c r="AU1368" s="62" t="str">
        <f t="shared" si="133"/>
        <v>po</v>
      </c>
      <c r="AV1368" s="44">
        <f t="shared" si="134"/>
        <v>0.86652924933946618</v>
      </c>
      <c r="AW1368" s="86">
        <f t="shared" si="135"/>
        <v>0.90103948102470954</v>
      </c>
      <c r="AX1368" s="62"/>
      <c r="AY1368" s="62"/>
    </row>
    <row r="1369" spans="1:51" s="36" customFormat="1" x14ac:dyDescent="0.2">
      <c r="A1369" s="120" t="s">
        <v>180</v>
      </c>
      <c r="B1369" s="43" t="s">
        <v>604</v>
      </c>
      <c r="C1369" s="120" t="s">
        <v>198</v>
      </c>
      <c r="D1369" s="121" t="s">
        <v>499</v>
      </c>
      <c r="E1369" s="120"/>
      <c r="F1369" s="121" t="s">
        <v>158</v>
      </c>
      <c r="G1369" s="120">
        <v>27</v>
      </c>
      <c r="H1369" s="366">
        <v>58.043300000000002</v>
      </c>
      <c r="I1369" s="366">
        <v>38.542400000000001</v>
      </c>
      <c r="J1369" s="118" t="s">
        <v>27</v>
      </c>
      <c r="K1369" s="118" t="s">
        <v>27</v>
      </c>
      <c r="L1369" s="119"/>
      <c r="M1369" s="119"/>
      <c r="N1369" s="120"/>
      <c r="O1369" s="119">
        <v>2.2698900000000002</v>
      </c>
      <c r="P1369" s="118" t="s">
        <v>27</v>
      </c>
      <c r="Q1369" s="118" t="s">
        <v>27</v>
      </c>
      <c r="R1369" s="119"/>
      <c r="S1369" s="118" t="s">
        <v>27</v>
      </c>
      <c r="T1369" s="118" t="s">
        <v>27</v>
      </c>
      <c r="U1369" s="116"/>
      <c r="V1369" s="116"/>
      <c r="W1369" s="116"/>
      <c r="X1369" s="118">
        <v>98.855590000000007</v>
      </c>
      <c r="Y1369" s="23"/>
      <c r="Z1369" s="118" t="s">
        <v>85</v>
      </c>
      <c r="AA1369" s="116"/>
      <c r="AB1369" s="501"/>
      <c r="AC1369" s="18">
        <v>45.580728764797435</v>
      </c>
      <c r="AD1369" s="18">
        <v>52.723258896685252</v>
      </c>
      <c r="AE1369" s="18" t="s">
        <v>27</v>
      </c>
      <c r="AF1369" s="18" t="s">
        <v>27</v>
      </c>
      <c r="AG1369" s="18" t="s">
        <v>27</v>
      </c>
      <c r="AH1369" s="18" t="s">
        <v>27</v>
      </c>
      <c r="AI1369" s="18" t="s">
        <v>27</v>
      </c>
      <c r="AJ1369" s="18">
        <v>1.696012338517314</v>
      </c>
      <c r="AK1369" s="18" t="s">
        <v>27</v>
      </c>
      <c r="AL1369" s="18" t="s">
        <v>27</v>
      </c>
      <c r="AM1369" s="18" t="s">
        <v>27</v>
      </c>
      <c r="AN1369" s="18" t="s">
        <v>27</v>
      </c>
      <c r="AO1369" s="18" t="s">
        <v>27</v>
      </c>
      <c r="AP1369" s="18" t="s">
        <v>27</v>
      </c>
      <c r="AQ1369" s="18" t="s">
        <v>27</v>
      </c>
      <c r="AR1369" s="18">
        <v>100.00000000000001</v>
      </c>
      <c r="AS1369" s="18"/>
      <c r="AT1369" s="18" t="s">
        <v>131</v>
      </c>
      <c r="AU1369" s="62" t="str">
        <f t="shared" si="133"/>
        <v>po</v>
      </c>
      <c r="AV1369" s="44">
        <f t="shared" si="134"/>
        <v>0.86452790890858844</v>
      </c>
      <c r="AW1369" s="86">
        <f t="shared" si="135"/>
        <v>0.89669610894039542</v>
      </c>
      <c r="AX1369" s="62"/>
      <c r="AY1369" s="62"/>
    </row>
    <row r="1370" spans="1:51" s="36" customFormat="1" x14ac:dyDescent="0.2">
      <c r="A1370" s="120" t="s">
        <v>180</v>
      </c>
      <c r="B1370" s="43" t="s">
        <v>604</v>
      </c>
      <c r="C1370" s="120" t="s">
        <v>198</v>
      </c>
      <c r="D1370" s="121" t="s">
        <v>499</v>
      </c>
      <c r="E1370" s="120"/>
      <c r="F1370" s="121" t="s">
        <v>146</v>
      </c>
      <c r="G1370" s="120">
        <v>61</v>
      </c>
      <c r="H1370" s="366">
        <v>58.423299999999998</v>
      </c>
      <c r="I1370" s="366">
        <v>39.045900000000003</v>
      </c>
      <c r="J1370" s="118" t="s">
        <v>27</v>
      </c>
      <c r="K1370" s="118" t="s">
        <v>27</v>
      </c>
      <c r="L1370" s="119"/>
      <c r="M1370" s="119"/>
      <c r="N1370" s="120"/>
      <c r="O1370" s="119">
        <v>2.2637800000000001</v>
      </c>
      <c r="P1370" s="118" t="s">
        <v>27</v>
      </c>
      <c r="Q1370" s="118" t="s">
        <v>27</v>
      </c>
      <c r="R1370" s="119"/>
      <c r="S1370" s="118" t="s">
        <v>27</v>
      </c>
      <c r="T1370" s="118" t="s">
        <v>27</v>
      </c>
      <c r="U1370" s="116"/>
      <c r="V1370" s="116"/>
      <c r="W1370" s="116"/>
      <c r="X1370" s="118">
        <v>99.732979999999998</v>
      </c>
      <c r="Y1370" s="23"/>
      <c r="Z1370" s="118" t="s">
        <v>85</v>
      </c>
      <c r="AA1370" s="116"/>
      <c r="AB1370" s="501"/>
      <c r="AC1370" s="18">
        <v>45.432718061970888</v>
      </c>
      <c r="AD1370" s="18">
        <v>52.892293238248079</v>
      </c>
      <c r="AE1370" s="18" t="s">
        <v>27</v>
      </c>
      <c r="AF1370" s="18" t="s">
        <v>27</v>
      </c>
      <c r="AG1370" s="18" t="s">
        <v>27</v>
      </c>
      <c r="AH1370" s="18" t="s">
        <v>27</v>
      </c>
      <c r="AI1370" s="18" t="s">
        <v>27</v>
      </c>
      <c r="AJ1370" s="18">
        <v>1.6749886997810441</v>
      </c>
      <c r="AK1370" s="18" t="s">
        <v>27</v>
      </c>
      <c r="AL1370" s="18" t="s">
        <v>27</v>
      </c>
      <c r="AM1370" s="18" t="s">
        <v>27</v>
      </c>
      <c r="AN1370" s="18" t="s">
        <v>27</v>
      </c>
      <c r="AO1370" s="18" t="s">
        <v>27</v>
      </c>
      <c r="AP1370" s="18" t="s">
        <v>27</v>
      </c>
      <c r="AQ1370" s="18" t="s">
        <v>27</v>
      </c>
      <c r="AR1370" s="18">
        <v>100</v>
      </c>
      <c r="AS1370" s="18"/>
      <c r="AT1370" s="18" t="s">
        <v>131</v>
      </c>
      <c r="AU1370" s="62" t="str">
        <f t="shared" si="133"/>
        <v>po</v>
      </c>
      <c r="AV1370" s="44">
        <f t="shared" si="134"/>
        <v>0.8589666902382872</v>
      </c>
      <c r="AW1370" s="86">
        <f t="shared" si="135"/>
        <v>0.89063460624707558</v>
      </c>
      <c r="AX1370" s="62"/>
      <c r="AY1370" s="62"/>
    </row>
    <row r="1371" spans="1:51" s="36" customFormat="1" x14ac:dyDescent="0.2">
      <c r="A1371" s="120" t="s">
        <v>180</v>
      </c>
      <c r="B1371" s="43" t="s">
        <v>604</v>
      </c>
      <c r="C1371" s="120" t="s">
        <v>198</v>
      </c>
      <c r="D1371" s="121" t="s">
        <v>499</v>
      </c>
      <c r="E1371" s="120"/>
      <c r="F1371" s="121" t="s">
        <v>159</v>
      </c>
      <c r="G1371" s="120">
        <v>18</v>
      </c>
      <c r="H1371" s="366">
        <v>59.188800000000001</v>
      </c>
      <c r="I1371" s="366">
        <v>39.270099999999999</v>
      </c>
      <c r="J1371" s="118" t="s">
        <v>27</v>
      </c>
      <c r="K1371" s="118" t="s">
        <v>27</v>
      </c>
      <c r="L1371" s="119"/>
      <c r="M1371" s="119"/>
      <c r="N1371" s="120"/>
      <c r="O1371" s="119">
        <v>1.9911399999999999</v>
      </c>
      <c r="P1371" s="118" t="s">
        <v>27</v>
      </c>
      <c r="Q1371" s="119">
        <v>3.9412000000000003E-2</v>
      </c>
      <c r="R1371" s="119"/>
      <c r="S1371" s="118" t="s">
        <v>27</v>
      </c>
      <c r="T1371" s="118" t="s">
        <v>27</v>
      </c>
      <c r="U1371" s="116"/>
      <c r="V1371" s="116"/>
      <c r="W1371" s="116"/>
      <c r="X1371" s="118">
        <v>100.489452</v>
      </c>
      <c r="Y1371" s="23"/>
      <c r="Z1371" s="118" t="s">
        <v>85</v>
      </c>
      <c r="AA1371" s="116"/>
      <c r="AB1371" s="501"/>
      <c r="AC1371" s="18">
        <v>45.694354504985583</v>
      </c>
      <c r="AD1371" s="18">
        <v>52.810386085496575</v>
      </c>
      <c r="AE1371" s="18" t="s">
        <v>27</v>
      </c>
      <c r="AF1371" s="18" t="s">
        <v>27</v>
      </c>
      <c r="AG1371" s="18" t="s">
        <v>27</v>
      </c>
      <c r="AH1371" s="18" t="s">
        <v>27</v>
      </c>
      <c r="AI1371" s="18" t="s">
        <v>27</v>
      </c>
      <c r="AJ1371" s="18">
        <v>1.4625806915176069</v>
      </c>
      <c r="AK1371" s="18" t="s">
        <v>27</v>
      </c>
      <c r="AL1371" s="18">
        <v>3.2678718000238784E-2</v>
      </c>
      <c r="AM1371" s="18" t="s">
        <v>27</v>
      </c>
      <c r="AN1371" s="18" t="s">
        <v>27</v>
      </c>
      <c r="AO1371" s="18" t="s">
        <v>27</v>
      </c>
      <c r="AP1371" s="18" t="s">
        <v>27</v>
      </c>
      <c r="AQ1371" s="18" t="s">
        <v>27</v>
      </c>
      <c r="AR1371" s="18">
        <v>100</v>
      </c>
      <c r="AS1371" s="18"/>
      <c r="AT1371" s="18" t="s">
        <v>131</v>
      </c>
      <c r="AU1371" s="62" t="str">
        <f t="shared" si="133"/>
        <v>po</v>
      </c>
      <c r="AV1371" s="44">
        <f t="shared" si="134"/>
        <v>0.86525318014167518</v>
      </c>
      <c r="AW1371" s="86">
        <f t="shared" si="135"/>
        <v>0.89356691765340479</v>
      </c>
      <c r="AX1371" s="62"/>
      <c r="AY1371" s="62"/>
    </row>
    <row r="1372" spans="1:51" s="36" customFormat="1" x14ac:dyDescent="0.2">
      <c r="A1372" s="120" t="s">
        <v>180</v>
      </c>
      <c r="B1372" s="43" t="s">
        <v>604</v>
      </c>
      <c r="C1372" s="120" t="s">
        <v>198</v>
      </c>
      <c r="D1372" s="121" t="s">
        <v>499</v>
      </c>
      <c r="E1372" s="120"/>
      <c r="F1372" s="121" t="s">
        <v>159</v>
      </c>
      <c r="G1372" s="120">
        <v>12</v>
      </c>
      <c r="H1372" s="366">
        <v>58.048900000000003</v>
      </c>
      <c r="I1372" s="366">
        <v>38.628</v>
      </c>
      <c r="J1372" s="118" t="s">
        <v>27</v>
      </c>
      <c r="K1372" s="118" t="s">
        <v>27</v>
      </c>
      <c r="L1372" s="119"/>
      <c r="M1372" s="119"/>
      <c r="N1372" s="120"/>
      <c r="O1372" s="119">
        <v>1.77993</v>
      </c>
      <c r="P1372" s="118" t="s">
        <v>27</v>
      </c>
      <c r="Q1372" s="118" t="s">
        <v>27</v>
      </c>
      <c r="R1372" s="119"/>
      <c r="S1372" s="118" t="s">
        <v>27</v>
      </c>
      <c r="T1372" s="118" t="s">
        <v>27</v>
      </c>
      <c r="U1372" s="116"/>
      <c r="V1372" s="116"/>
      <c r="W1372" s="116"/>
      <c r="X1372" s="118">
        <v>98.456829999999997</v>
      </c>
      <c r="Y1372" s="23"/>
      <c r="Z1372" s="118" t="s">
        <v>85</v>
      </c>
      <c r="AA1372" s="116"/>
      <c r="AB1372" s="501"/>
      <c r="AC1372" s="18">
        <v>45.696898761285269</v>
      </c>
      <c r="AD1372" s="18">
        <v>52.969915426761517</v>
      </c>
      <c r="AE1372" s="18" t="s">
        <v>27</v>
      </c>
      <c r="AF1372" s="18" t="s">
        <v>27</v>
      </c>
      <c r="AG1372" s="18" t="s">
        <v>27</v>
      </c>
      <c r="AH1372" s="18" t="s">
        <v>27</v>
      </c>
      <c r="AI1372" s="18" t="s">
        <v>27</v>
      </c>
      <c r="AJ1372" s="18">
        <v>1.3331858119532058</v>
      </c>
      <c r="AK1372" s="18" t="s">
        <v>27</v>
      </c>
      <c r="AL1372" s="18" t="s">
        <v>27</v>
      </c>
      <c r="AM1372" s="18" t="s">
        <v>27</v>
      </c>
      <c r="AN1372" s="18" t="s">
        <v>27</v>
      </c>
      <c r="AO1372" s="18" t="s">
        <v>27</v>
      </c>
      <c r="AP1372" s="18" t="s">
        <v>27</v>
      </c>
      <c r="AQ1372" s="18" t="s">
        <v>27</v>
      </c>
      <c r="AR1372" s="18">
        <v>99.999999999999986</v>
      </c>
      <c r="AS1372" s="18"/>
      <c r="AT1372" s="18" t="s">
        <v>131</v>
      </c>
      <c r="AU1372" s="62" t="str">
        <f t="shared" si="133"/>
        <v>po</v>
      </c>
      <c r="AV1372" s="44">
        <f t="shared" si="134"/>
        <v>0.86269533173915991</v>
      </c>
      <c r="AW1372" s="86">
        <f t="shared" si="135"/>
        <v>0.88786406763787062</v>
      </c>
      <c r="AX1372" s="62"/>
      <c r="AY1372" s="62"/>
    </row>
    <row r="1373" spans="1:51" s="36" customFormat="1" x14ac:dyDescent="0.2">
      <c r="A1373" s="120" t="s">
        <v>180</v>
      </c>
      <c r="B1373" s="43" t="s">
        <v>604</v>
      </c>
      <c r="C1373" s="120" t="s">
        <v>198</v>
      </c>
      <c r="D1373" s="121" t="s">
        <v>499</v>
      </c>
      <c r="E1373" s="120"/>
      <c r="F1373" s="121" t="s">
        <v>158</v>
      </c>
      <c r="G1373" s="120">
        <v>23</v>
      </c>
      <c r="H1373" s="366">
        <v>59.048200000000001</v>
      </c>
      <c r="I1373" s="366">
        <v>39.198399999999999</v>
      </c>
      <c r="J1373" s="118" t="s">
        <v>27</v>
      </c>
      <c r="K1373" s="118" t="s">
        <v>27</v>
      </c>
      <c r="L1373" s="119"/>
      <c r="M1373" s="119"/>
      <c r="N1373" s="120"/>
      <c r="O1373" s="119">
        <v>1.6795800000000001</v>
      </c>
      <c r="P1373" s="118" t="s">
        <v>27</v>
      </c>
      <c r="Q1373" s="119">
        <v>3.5283000000000002E-2</v>
      </c>
      <c r="R1373" s="119"/>
      <c r="S1373" s="118" t="s">
        <v>27</v>
      </c>
      <c r="T1373" s="118" t="s">
        <v>27</v>
      </c>
      <c r="U1373" s="116"/>
      <c r="V1373" s="116"/>
      <c r="W1373" s="116"/>
      <c r="X1373" s="118">
        <v>99.961463000000009</v>
      </c>
      <c r="Y1373" s="23"/>
      <c r="Z1373" s="118" t="s">
        <v>85</v>
      </c>
      <c r="AA1373" s="116"/>
      <c r="AB1373" s="501"/>
      <c r="AC1373" s="18">
        <v>45.786006875845523</v>
      </c>
      <c r="AD1373" s="18">
        <v>52.945465374848332</v>
      </c>
      <c r="AE1373" s="18" t="s">
        <v>27</v>
      </c>
      <c r="AF1373" s="18" t="s">
        <v>27</v>
      </c>
      <c r="AG1373" s="18" t="s">
        <v>27</v>
      </c>
      <c r="AH1373" s="18" t="s">
        <v>27</v>
      </c>
      <c r="AI1373" s="18" t="s">
        <v>27</v>
      </c>
      <c r="AJ1373" s="18">
        <v>1.2391441403629779</v>
      </c>
      <c r="AK1373" s="18" t="s">
        <v>27</v>
      </c>
      <c r="AL1373" s="18">
        <v>2.9383608943163643E-2</v>
      </c>
      <c r="AM1373" s="18" t="s">
        <v>27</v>
      </c>
      <c r="AN1373" s="18" t="s">
        <v>27</v>
      </c>
      <c r="AO1373" s="18" t="s">
        <v>27</v>
      </c>
      <c r="AP1373" s="18" t="s">
        <v>27</v>
      </c>
      <c r="AQ1373" s="18" t="s">
        <v>27</v>
      </c>
      <c r="AR1373" s="18">
        <v>100</v>
      </c>
      <c r="AS1373" s="18"/>
      <c r="AT1373" s="18" t="s">
        <v>131</v>
      </c>
      <c r="AU1373" s="62" t="str">
        <f t="shared" si="133"/>
        <v>po</v>
      </c>
      <c r="AV1373" s="44">
        <f t="shared" si="134"/>
        <v>0.86477673870057437</v>
      </c>
      <c r="AW1373" s="86">
        <f t="shared" si="135"/>
        <v>0.88873587741670612</v>
      </c>
      <c r="AX1373" s="62"/>
      <c r="AY1373" s="62"/>
    </row>
    <row r="1374" spans="1:51" s="36" customFormat="1" x14ac:dyDescent="0.2">
      <c r="A1374" s="120" t="s">
        <v>180</v>
      </c>
      <c r="B1374" s="43" t="s">
        <v>604</v>
      </c>
      <c r="C1374" s="120" t="s">
        <v>198</v>
      </c>
      <c r="D1374" s="121" t="s">
        <v>499</v>
      </c>
      <c r="E1374" s="120"/>
      <c r="F1374" s="121" t="s">
        <v>160</v>
      </c>
      <c r="G1374" s="120">
        <v>91</v>
      </c>
      <c r="H1374" s="366">
        <v>58.381599999999999</v>
      </c>
      <c r="I1374" s="366">
        <v>39.102499999999999</v>
      </c>
      <c r="J1374" s="118" t="s">
        <v>27</v>
      </c>
      <c r="K1374" s="118" t="s">
        <v>27</v>
      </c>
      <c r="L1374" s="119"/>
      <c r="M1374" s="119"/>
      <c r="N1374" s="120"/>
      <c r="O1374" s="119">
        <v>1.66069</v>
      </c>
      <c r="P1374" s="118" t="s">
        <v>27</v>
      </c>
      <c r="Q1374" s="119">
        <v>7.8932000000000002E-2</v>
      </c>
      <c r="R1374" s="119"/>
      <c r="S1374" s="118" t="s">
        <v>27</v>
      </c>
      <c r="T1374" s="118" t="s">
        <v>27</v>
      </c>
      <c r="U1374" s="116"/>
      <c r="V1374" s="116"/>
      <c r="W1374" s="116"/>
      <c r="X1374" s="118">
        <v>99.223721999999995</v>
      </c>
      <c r="Y1374" s="23"/>
      <c r="Z1374" s="118" t="s">
        <v>85</v>
      </c>
      <c r="AA1374" s="116"/>
      <c r="AB1374" s="501"/>
      <c r="AC1374" s="18">
        <v>45.553378073575367</v>
      </c>
      <c r="AD1374" s="18">
        <v>53.147573796696122</v>
      </c>
      <c r="AE1374" s="18" t="s">
        <v>27</v>
      </c>
      <c r="AF1374" s="18" t="s">
        <v>27</v>
      </c>
      <c r="AG1374" s="18" t="s">
        <v>27</v>
      </c>
      <c r="AH1374" s="18" t="s">
        <v>27</v>
      </c>
      <c r="AI1374" s="18" t="s">
        <v>27</v>
      </c>
      <c r="AJ1374" s="18">
        <v>1.2329009659740655</v>
      </c>
      <c r="AK1374" s="18" t="s">
        <v>27</v>
      </c>
      <c r="AL1374" s="18">
        <v>6.6147163754433524E-2</v>
      </c>
      <c r="AM1374" s="18" t="s">
        <v>27</v>
      </c>
      <c r="AN1374" s="18" t="s">
        <v>27</v>
      </c>
      <c r="AO1374" s="18" t="s">
        <v>27</v>
      </c>
      <c r="AP1374" s="18" t="s">
        <v>27</v>
      </c>
      <c r="AQ1374" s="18" t="s">
        <v>27</v>
      </c>
      <c r="AR1374" s="18">
        <v>100</v>
      </c>
      <c r="AS1374" s="18"/>
      <c r="AT1374" s="18" t="s">
        <v>131</v>
      </c>
      <c r="AU1374" s="62" t="str">
        <f t="shared" si="133"/>
        <v>po</v>
      </c>
      <c r="AV1374" s="44">
        <f t="shared" si="134"/>
        <v>0.85711114956685297</v>
      </c>
      <c r="AW1374" s="86">
        <f t="shared" si="135"/>
        <v>0.8815534342645085</v>
      </c>
      <c r="AX1374" s="62"/>
      <c r="AY1374" s="62"/>
    </row>
    <row r="1375" spans="1:51" s="36" customFormat="1" x14ac:dyDescent="0.2">
      <c r="A1375" s="120" t="s">
        <v>180</v>
      </c>
      <c r="B1375" s="43" t="s">
        <v>604</v>
      </c>
      <c r="C1375" s="120" t="s">
        <v>198</v>
      </c>
      <c r="D1375" s="121" t="s">
        <v>499</v>
      </c>
      <c r="E1375" s="120"/>
      <c r="F1375" s="121" t="s">
        <v>151</v>
      </c>
      <c r="G1375" s="120">
        <v>55</v>
      </c>
      <c r="H1375" s="366">
        <v>59.118600000000001</v>
      </c>
      <c r="I1375" s="366">
        <v>38.895899999999997</v>
      </c>
      <c r="J1375" s="118" t="s">
        <v>27</v>
      </c>
      <c r="K1375" s="118" t="s">
        <v>27</v>
      </c>
      <c r="L1375" s="119"/>
      <c r="M1375" s="119"/>
      <c r="N1375" s="120"/>
      <c r="O1375" s="119">
        <v>1.32348</v>
      </c>
      <c r="P1375" s="118" t="s">
        <v>27</v>
      </c>
      <c r="Q1375" s="118" t="s">
        <v>27</v>
      </c>
      <c r="R1375" s="119"/>
      <c r="S1375" s="118" t="s">
        <v>27</v>
      </c>
      <c r="T1375" s="118" t="s">
        <v>27</v>
      </c>
      <c r="U1375" s="116"/>
      <c r="V1375" s="116"/>
      <c r="W1375" s="116"/>
      <c r="X1375" s="118">
        <v>99.337980000000002</v>
      </c>
      <c r="Y1375" s="23"/>
      <c r="Z1375" s="118" t="s">
        <v>85</v>
      </c>
      <c r="AA1375" s="116"/>
      <c r="AB1375" s="501"/>
      <c r="AC1375" s="18">
        <v>46.13869886068629</v>
      </c>
      <c r="AD1375" s="18">
        <v>52.87852724421731</v>
      </c>
      <c r="AE1375" s="18" t="s">
        <v>27</v>
      </c>
      <c r="AF1375" s="18" t="s">
        <v>27</v>
      </c>
      <c r="AG1375" s="18" t="s">
        <v>27</v>
      </c>
      <c r="AH1375" s="18" t="s">
        <v>27</v>
      </c>
      <c r="AI1375" s="18" t="s">
        <v>27</v>
      </c>
      <c r="AJ1375" s="18">
        <v>0.98277389509638879</v>
      </c>
      <c r="AK1375" s="18" t="s">
        <v>27</v>
      </c>
      <c r="AL1375" s="18" t="s">
        <v>27</v>
      </c>
      <c r="AM1375" s="18" t="s">
        <v>27</v>
      </c>
      <c r="AN1375" s="18" t="s">
        <v>27</v>
      </c>
      <c r="AO1375" s="18" t="s">
        <v>27</v>
      </c>
      <c r="AP1375" s="18" t="s">
        <v>27</v>
      </c>
      <c r="AQ1375" s="18" t="s">
        <v>27</v>
      </c>
      <c r="AR1375" s="18">
        <v>99.999999999999986</v>
      </c>
      <c r="AS1375" s="18"/>
      <c r="AT1375" s="18" t="s">
        <v>131</v>
      </c>
      <c r="AU1375" s="62" t="str">
        <f t="shared" si="133"/>
        <v>po</v>
      </c>
      <c r="AV1375" s="44">
        <f t="shared" si="134"/>
        <v>0.87254129918552004</v>
      </c>
      <c r="AW1375" s="86">
        <f t="shared" si="135"/>
        <v>0.89112679969610509</v>
      </c>
      <c r="AX1375" s="62"/>
      <c r="AY1375" s="62"/>
    </row>
    <row r="1376" spans="1:51" s="36" customFormat="1" x14ac:dyDescent="0.2">
      <c r="A1376" s="120" t="s">
        <v>180</v>
      </c>
      <c r="B1376" s="43" t="s">
        <v>604</v>
      </c>
      <c r="C1376" s="120" t="s">
        <v>198</v>
      </c>
      <c r="D1376" s="121" t="s">
        <v>499</v>
      </c>
      <c r="E1376" s="120"/>
      <c r="F1376" s="121" t="s">
        <v>151</v>
      </c>
      <c r="G1376" s="120">
        <v>49</v>
      </c>
      <c r="H1376" s="366">
        <v>59.575000000000003</v>
      </c>
      <c r="I1376" s="366">
        <v>38.7072</v>
      </c>
      <c r="J1376" s="118" t="s">
        <v>27</v>
      </c>
      <c r="K1376" s="118" t="s">
        <v>27</v>
      </c>
      <c r="L1376" s="119"/>
      <c r="M1376" s="119"/>
      <c r="N1376" s="120"/>
      <c r="O1376" s="119">
        <v>1.2737700000000001</v>
      </c>
      <c r="P1376" s="118" t="s">
        <v>27</v>
      </c>
      <c r="Q1376" s="118" t="s">
        <v>27</v>
      </c>
      <c r="R1376" s="119"/>
      <c r="S1376" s="118" t="s">
        <v>27</v>
      </c>
      <c r="T1376" s="118" t="s">
        <v>27</v>
      </c>
      <c r="U1376" s="116"/>
      <c r="V1376" s="116"/>
      <c r="W1376" s="116"/>
      <c r="X1376" s="118">
        <v>99.555970000000002</v>
      </c>
      <c r="Y1376" s="23"/>
      <c r="Z1376" s="118" t="s">
        <v>85</v>
      </c>
      <c r="AA1376" s="116"/>
      <c r="AB1376" s="501"/>
      <c r="AC1376" s="18">
        <v>46.465737818722722</v>
      </c>
      <c r="AD1376" s="18">
        <v>52.588994455946967</v>
      </c>
      <c r="AE1376" s="18" t="s">
        <v>27</v>
      </c>
      <c r="AF1376" s="18" t="s">
        <v>27</v>
      </c>
      <c r="AG1376" s="18" t="s">
        <v>27</v>
      </c>
      <c r="AH1376" s="18" t="s">
        <v>27</v>
      </c>
      <c r="AI1376" s="18" t="s">
        <v>27</v>
      </c>
      <c r="AJ1376" s="18">
        <v>0.94526772533028891</v>
      </c>
      <c r="AK1376" s="18" t="s">
        <v>27</v>
      </c>
      <c r="AL1376" s="18" t="s">
        <v>27</v>
      </c>
      <c r="AM1376" s="18" t="s">
        <v>27</v>
      </c>
      <c r="AN1376" s="18" t="s">
        <v>27</v>
      </c>
      <c r="AO1376" s="18" t="s">
        <v>27</v>
      </c>
      <c r="AP1376" s="18" t="s">
        <v>27</v>
      </c>
      <c r="AQ1376" s="18" t="s">
        <v>27</v>
      </c>
      <c r="AR1376" s="18">
        <v>99.999999999999972</v>
      </c>
      <c r="AS1376" s="18"/>
      <c r="AT1376" s="18" t="s">
        <v>131</v>
      </c>
      <c r="AU1376" s="62" t="str">
        <f t="shared" si="133"/>
        <v>po</v>
      </c>
      <c r="AV1376" s="44">
        <f t="shared" si="134"/>
        <v>0.88356391483481189</v>
      </c>
      <c r="AW1376" s="86">
        <f t="shared" si="135"/>
        <v>0.90153854498527286</v>
      </c>
      <c r="AX1376" s="62"/>
      <c r="AY1376" s="62"/>
    </row>
    <row r="1377" spans="1:51" s="36" customFormat="1" x14ac:dyDescent="0.2">
      <c r="A1377" s="120" t="s">
        <v>180</v>
      </c>
      <c r="B1377" s="43" t="s">
        <v>604</v>
      </c>
      <c r="C1377" s="120" t="s">
        <v>198</v>
      </c>
      <c r="D1377" s="121" t="s">
        <v>499</v>
      </c>
      <c r="E1377" s="120"/>
      <c r="F1377" s="121" t="s">
        <v>160</v>
      </c>
      <c r="G1377" s="120">
        <v>86</v>
      </c>
      <c r="H1377" s="366">
        <v>58.762099999999997</v>
      </c>
      <c r="I1377" s="366">
        <v>38.974800000000002</v>
      </c>
      <c r="J1377" s="118" t="s">
        <v>27</v>
      </c>
      <c r="K1377" s="118" t="s">
        <v>27</v>
      </c>
      <c r="L1377" s="119"/>
      <c r="M1377" s="119"/>
      <c r="N1377" s="120"/>
      <c r="O1377" s="119">
        <v>1.2352000000000001</v>
      </c>
      <c r="P1377" s="118" t="s">
        <v>27</v>
      </c>
      <c r="Q1377" s="118" t="s">
        <v>27</v>
      </c>
      <c r="R1377" s="119"/>
      <c r="S1377" s="118" t="s">
        <v>27</v>
      </c>
      <c r="T1377" s="118" t="s">
        <v>27</v>
      </c>
      <c r="U1377" s="116"/>
      <c r="V1377" s="116"/>
      <c r="W1377" s="116"/>
      <c r="X1377" s="118">
        <v>98.972099999999998</v>
      </c>
      <c r="Y1377" s="23"/>
      <c r="Z1377" s="118" t="s">
        <v>85</v>
      </c>
      <c r="AA1377" s="116"/>
      <c r="AB1377" s="501"/>
      <c r="AC1377" s="18">
        <v>45.969196439562552</v>
      </c>
      <c r="AD1377" s="18">
        <v>53.11140903288328</v>
      </c>
      <c r="AE1377" s="18" t="s">
        <v>27</v>
      </c>
      <c r="AF1377" s="18" t="s">
        <v>27</v>
      </c>
      <c r="AG1377" s="18" t="s">
        <v>27</v>
      </c>
      <c r="AH1377" s="18" t="s">
        <v>27</v>
      </c>
      <c r="AI1377" s="18" t="s">
        <v>27</v>
      </c>
      <c r="AJ1377" s="18">
        <v>0.91939452755418671</v>
      </c>
      <c r="AK1377" s="18" t="s">
        <v>27</v>
      </c>
      <c r="AL1377" s="18" t="s">
        <v>27</v>
      </c>
      <c r="AM1377" s="18" t="s">
        <v>27</v>
      </c>
      <c r="AN1377" s="18" t="s">
        <v>27</v>
      </c>
      <c r="AO1377" s="18" t="s">
        <v>27</v>
      </c>
      <c r="AP1377" s="18" t="s">
        <v>27</v>
      </c>
      <c r="AQ1377" s="18" t="s">
        <v>27</v>
      </c>
      <c r="AR1377" s="18">
        <v>100.00000000000001</v>
      </c>
      <c r="AS1377" s="18"/>
      <c r="AT1377" s="18" t="s">
        <v>131</v>
      </c>
      <c r="AU1377" s="62" t="str">
        <f t="shared" si="133"/>
        <v>po</v>
      </c>
      <c r="AV1377" s="44">
        <f t="shared" si="134"/>
        <v>0.86552394818034828</v>
      </c>
      <c r="AW1377" s="86">
        <f t="shared" si="135"/>
        <v>0.88283462670113388</v>
      </c>
      <c r="AX1377" s="62"/>
      <c r="AY1377" s="62"/>
    </row>
    <row r="1378" spans="1:51" s="36" customFormat="1" x14ac:dyDescent="0.2">
      <c r="A1378" s="120" t="s">
        <v>180</v>
      </c>
      <c r="B1378" s="43" t="s">
        <v>604</v>
      </c>
      <c r="C1378" s="120" t="s">
        <v>198</v>
      </c>
      <c r="D1378" s="121" t="s">
        <v>499</v>
      </c>
      <c r="E1378" s="120"/>
      <c r="F1378" s="121" t="s">
        <v>154</v>
      </c>
      <c r="G1378" s="120">
        <v>41</v>
      </c>
      <c r="H1378" s="366">
        <v>58.900100000000002</v>
      </c>
      <c r="I1378" s="366">
        <v>39.083100000000002</v>
      </c>
      <c r="J1378" s="118" t="s">
        <v>27</v>
      </c>
      <c r="K1378" s="118" t="s">
        <v>27</v>
      </c>
      <c r="L1378" s="119"/>
      <c r="M1378" s="119"/>
      <c r="N1378" s="120"/>
      <c r="O1378" s="119">
        <v>1.1297999999999999</v>
      </c>
      <c r="P1378" s="118" t="s">
        <v>27</v>
      </c>
      <c r="Q1378" s="118" t="s">
        <v>27</v>
      </c>
      <c r="R1378" s="119"/>
      <c r="S1378" s="118" t="s">
        <v>27</v>
      </c>
      <c r="T1378" s="118" t="s">
        <v>27</v>
      </c>
      <c r="U1378" s="116"/>
      <c r="V1378" s="116"/>
      <c r="W1378" s="116"/>
      <c r="X1378" s="118">
        <v>99.113000000000014</v>
      </c>
      <c r="Y1378" s="23"/>
      <c r="Z1378" s="118" t="s">
        <v>85</v>
      </c>
      <c r="AA1378" s="116"/>
      <c r="AB1378" s="501"/>
      <c r="AC1378" s="18">
        <v>45.99570100730616</v>
      </c>
      <c r="AD1378" s="18">
        <v>53.164843243856417</v>
      </c>
      <c r="AE1378" s="18" t="s">
        <v>27</v>
      </c>
      <c r="AF1378" s="18" t="s">
        <v>27</v>
      </c>
      <c r="AG1378" s="18" t="s">
        <v>27</v>
      </c>
      <c r="AH1378" s="18" t="s">
        <v>27</v>
      </c>
      <c r="AI1378" s="18" t="s">
        <v>27</v>
      </c>
      <c r="AJ1378" s="18">
        <v>0.83945574883741714</v>
      </c>
      <c r="AK1378" s="18" t="s">
        <v>27</v>
      </c>
      <c r="AL1378" s="18" t="s">
        <v>27</v>
      </c>
      <c r="AM1378" s="18" t="s">
        <v>27</v>
      </c>
      <c r="AN1378" s="18" t="s">
        <v>27</v>
      </c>
      <c r="AO1378" s="18" t="s">
        <v>27</v>
      </c>
      <c r="AP1378" s="18" t="s">
        <v>27</v>
      </c>
      <c r="AQ1378" s="18" t="s">
        <v>27</v>
      </c>
      <c r="AR1378" s="18">
        <v>100</v>
      </c>
      <c r="AS1378" s="18"/>
      <c r="AT1378" s="18" t="s">
        <v>131</v>
      </c>
      <c r="AU1378" s="62" t="str">
        <f t="shared" si="133"/>
        <v>po</v>
      </c>
      <c r="AV1378" s="44">
        <f t="shared" si="134"/>
        <v>0.86515257453752192</v>
      </c>
      <c r="AW1378" s="86">
        <f t="shared" si="135"/>
        <v>0.8809422524076701</v>
      </c>
      <c r="AX1378" s="62"/>
      <c r="AY1378" s="62"/>
    </row>
    <row r="1379" spans="1:51" s="36" customFormat="1" x14ac:dyDescent="0.2">
      <c r="A1379" s="120" t="s">
        <v>180</v>
      </c>
      <c r="B1379" s="43" t="s">
        <v>604</v>
      </c>
      <c r="C1379" s="120" t="s">
        <v>198</v>
      </c>
      <c r="D1379" s="121" t="s">
        <v>499</v>
      </c>
      <c r="E1379" s="120"/>
      <c r="F1379" s="121" t="s">
        <v>185</v>
      </c>
      <c r="G1379" s="120">
        <v>95</v>
      </c>
      <c r="H1379" s="366">
        <v>58.790599999999998</v>
      </c>
      <c r="I1379" s="366">
        <v>39.1633</v>
      </c>
      <c r="J1379" s="118" t="s">
        <v>27</v>
      </c>
      <c r="K1379" s="118" t="s">
        <v>27</v>
      </c>
      <c r="L1379" s="119"/>
      <c r="M1379" s="119"/>
      <c r="N1379" s="120"/>
      <c r="O1379" s="119">
        <v>1.0546500000000001</v>
      </c>
      <c r="P1379" s="118" t="s">
        <v>27</v>
      </c>
      <c r="Q1379" s="118" t="s">
        <v>27</v>
      </c>
      <c r="R1379" s="119"/>
      <c r="S1379" s="118" t="s">
        <v>27</v>
      </c>
      <c r="T1379" s="118" t="s">
        <v>27</v>
      </c>
      <c r="U1379" s="116"/>
      <c r="V1379" s="116"/>
      <c r="W1379" s="116"/>
      <c r="X1379" s="118">
        <v>99.00855</v>
      </c>
      <c r="Y1379" s="23"/>
      <c r="Z1379" s="118" t="s">
        <v>85</v>
      </c>
      <c r="AA1379" s="116"/>
      <c r="AB1379" s="501"/>
      <c r="AC1379" s="18">
        <v>45.925002509547866</v>
      </c>
      <c r="AD1379" s="18">
        <v>53.29112634114054</v>
      </c>
      <c r="AE1379" s="18" t="s">
        <v>27</v>
      </c>
      <c r="AF1379" s="18" t="s">
        <v>27</v>
      </c>
      <c r="AG1379" s="18" t="s">
        <v>27</v>
      </c>
      <c r="AH1379" s="18" t="s">
        <v>27</v>
      </c>
      <c r="AI1379" s="18" t="s">
        <v>27</v>
      </c>
      <c r="AJ1379" s="18">
        <v>0.78387114931159818</v>
      </c>
      <c r="AK1379" s="18" t="s">
        <v>27</v>
      </c>
      <c r="AL1379" s="18" t="s">
        <v>27</v>
      </c>
      <c r="AM1379" s="18" t="s">
        <v>27</v>
      </c>
      <c r="AN1379" s="18" t="s">
        <v>27</v>
      </c>
      <c r="AO1379" s="18" t="s">
        <v>27</v>
      </c>
      <c r="AP1379" s="18" t="s">
        <v>27</v>
      </c>
      <c r="AQ1379" s="18" t="s">
        <v>27</v>
      </c>
      <c r="AR1379" s="18">
        <v>100</v>
      </c>
      <c r="AS1379" s="18"/>
      <c r="AT1379" s="18" t="s">
        <v>131</v>
      </c>
      <c r="AU1379" s="62" t="str">
        <f t="shared" si="133"/>
        <v>po</v>
      </c>
      <c r="AV1379" s="44">
        <f t="shared" si="134"/>
        <v>0.86177579012988403</v>
      </c>
      <c r="AW1379" s="86">
        <f t="shared" si="135"/>
        <v>0.87648501478191498</v>
      </c>
      <c r="AX1379" s="62"/>
      <c r="AY1379" s="62"/>
    </row>
    <row r="1380" spans="1:51" s="36" customFormat="1" x14ac:dyDescent="0.2">
      <c r="A1380" s="120" t="s">
        <v>180</v>
      </c>
      <c r="B1380" s="43" t="s">
        <v>604</v>
      </c>
      <c r="C1380" s="120" t="s">
        <v>198</v>
      </c>
      <c r="D1380" s="121" t="s">
        <v>499</v>
      </c>
      <c r="E1380" s="120"/>
      <c r="F1380" s="121" t="s">
        <v>159</v>
      </c>
      <c r="G1380" s="120">
        <v>20</v>
      </c>
      <c r="H1380" s="366">
        <v>59.252000000000002</v>
      </c>
      <c r="I1380" s="366">
        <v>39.6417</v>
      </c>
      <c r="J1380" s="118" t="s">
        <v>27</v>
      </c>
      <c r="K1380" s="118" t="s">
        <v>27</v>
      </c>
      <c r="L1380" s="119"/>
      <c r="M1380" s="119"/>
      <c r="N1380" s="120"/>
      <c r="O1380" s="119">
        <v>1.0528</v>
      </c>
      <c r="P1380" s="118" t="s">
        <v>27</v>
      </c>
      <c r="Q1380" s="118" t="s">
        <v>27</v>
      </c>
      <c r="R1380" s="119"/>
      <c r="S1380" s="118" t="s">
        <v>27</v>
      </c>
      <c r="T1380" s="118" t="s">
        <v>27</v>
      </c>
      <c r="U1380" s="116"/>
      <c r="V1380" s="116"/>
      <c r="W1380" s="116"/>
      <c r="X1380" s="118">
        <v>99.9465</v>
      </c>
      <c r="Y1380" s="23"/>
      <c r="Z1380" s="118" t="s">
        <v>85</v>
      </c>
      <c r="AA1380" s="116"/>
      <c r="AB1380" s="501"/>
      <c r="AC1380" s="18">
        <v>45.822607808121532</v>
      </c>
      <c r="AD1380" s="18">
        <v>53.402720491614438</v>
      </c>
      <c r="AE1380" s="18" t="s">
        <v>27</v>
      </c>
      <c r="AF1380" s="18" t="s">
        <v>27</v>
      </c>
      <c r="AG1380" s="18" t="s">
        <v>27</v>
      </c>
      <c r="AH1380" s="18" t="s">
        <v>27</v>
      </c>
      <c r="AI1380" s="18" t="s">
        <v>27</v>
      </c>
      <c r="AJ1380" s="18">
        <v>0.77467170026401655</v>
      </c>
      <c r="AK1380" s="18" t="s">
        <v>27</v>
      </c>
      <c r="AL1380" s="18" t="s">
        <v>27</v>
      </c>
      <c r="AM1380" s="18" t="s">
        <v>27</v>
      </c>
      <c r="AN1380" s="18" t="s">
        <v>27</v>
      </c>
      <c r="AO1380" s="18" t="s">
        <v>27</v>
      </c>
      <c r="AP1380" s="18" t="s">
        <v>27</v>
      </c>
      <c r="AQ1380" s="18" t="s">
        <v>27</v>
      </c>
      <c r="AR1380" s="18">
        <v>99.999999999999986</v>
      </c>
      <c r="AS1380" s="18"/>
      <c r="AT1380" s="18" t="s">
        <v>131</v>
      </c>
      <c r="AU1380" s="62" t="str">
        <f t="shared" si="133"/>
        <v>po</v>
      </c>
      <c r="AV1380" s="44">
        <f t="shared" si="134"/>
        <v>0.85805755561304831</v>
      </c>
      <c r="AW1380" s="86">
        <f t="shared" si="135"/>
        <v>0.87256377726491452</v>
      </c>
      <c r="AX1380" s="62"/>
      <c r="AY1380" s="21" t="s">
        <v>509</v>
      </c>
    </row>
    <row r="1381" spans="1:51" s="36" customFormat="1" x14ac:dyDescent="0.2">
      <c r="A1381" s="120" t="s">
        <v>180</v>
      </c>
      <c r="B1381" s="43" t="s">
        <v>604</v>
      </c>
      <c r="C1381" s="120" t="s">
        <v>198</v>
      </c>
      <c r="D1381" s="121" t="s">
        <v>499</v>
      </c>
      <c r="E1381" s="120"/>
      <c r="F1381" s="121" t="s">
        <v>194</v>
      </c>
      <c r="G1381" s="120">
        <v>44</v>
      </c>
      <c r="H1381" s="366">
        <v>60.126100000000001</v>
      </c>
      <c r="I1381" s="366">
        <v>39.467300000000002</v>
      </c>
      <c r="J1381" s="118" t="s">
        <v>27</v>
      </c>
      <c r="K1381" s="118" t="s">
        <v>27</v>
      </c>
      <c r="L1381" s="119"/>
      <c r="M1381" s="119"/>
      <c r="N1381" s="120"/>
      <c r="O1381" s="119">
        <v>1.0211399999999999</v>
      </c>
      <c r="P1381" s="118" t="s">
        <v>27</v>
      </c>
      <c r="Q1381" s="119">
        <v>0.16303100000000001</v>
      </c>
      <c r="R1381" s="119"/>
      <c r="S1381" s="118" t="s">
        <v>27</v>
      </c>
      <c r="T1381" s="118" t="s">
        <v>27</v>
      </c>
      <c r="U1381" s="116"/>
      <c r="V1381" s="116"/>
      <c r="W1381" s="116"/>
      <c r="X1381" s="118">
        <v>100.77757100000001</v>
      </c>
      <c r="Y1381" s="23"/>
      <c r="Z1381" s="118" t="s">
        <v>85</v>
      </c>
      <c r="AA1381" s="116"/>
      <c r="AB1381" s="501"/>
      <c r="AC1381" s="18">
        <v>46.242796112321379</v>
      </c>
      <c r="AD1381" s="18">
        <v>52.875293616421004</v>
      </c>
      <c r="AE1381" s="18" t="s">
        <v>27</v>
      </c>
      <c r="AF1381" s="18" t="s">
        <v>27</v>
      </c>
      <c r="AG1381" s="18" t="s">
        <v>27</v>
      </c>
      <c r="AH1381" s="18" t="s">
        <v>27</v>
      </c>
      <c r="AI1381" s="18" t="s">
        <v>27</v>
      </c>
      <c r="AJ1381" s="18">
        <v>0.74724216010541933</v>
      </c>
      <c r="AK1381" s="18" t="s">
        <v>27</v>
      </c>
      <c r="AL1381" s="18">
        <v>0.13466811115221158</v>
      </c>
      <c r="AM1381" s="18" t="s">
        <v>27</v>
      </c>
      <c r="AN1381" s="18" t="s">
        <v>27</v>
      </c>
      <c r="AO1381" s="18" t="s">
        <v>27</v>
      </c>
      <c r="AP1381" s="18" t="s">
        <v>27</v>
      </c>
      <c r="AQ1381" s="18" t="s">
        <v>27</v>
      </c>
      <c r="AR1381" s="18">
        <v>100</v>
      </c>
      <c r="AS1381" s="18"/>
      <c r="AT1381" s="18" t="s">
        <v>131</v>
      </c>
      <c r="AU1381" s="62" t="str">
        <f t="shared" si="133"/>
        <v>po</v>
      </c>
      <c r="AV1381" s="44">
        <f t="shared" si="134"/>
        <v>0.87456339151108131</v>
      </c>
      <c r="AW1381" s="86">
        <f t="shared" si="135"/>
        <v>0.89124245295810356</v>
      </c>
      <c r="AX1381" s="62"/>
      <c r="AY1381" s="26">
        <f>COUNT(AV1342:AV1381)</f>
        <v>40</v>
      </c>
    </row>
    <row r="1382" spans="1:51" s="36" customFormat="1" x14ac:dyDescent="0.2">
      <c r="A1382" s="120"/>
      <c r="B1382" s="120"/>
      <c r="C1382" s="120"/>
      <c r="D1382" s="121"/>
      <c r="E1382" s="120"/>
      <c r="F1382" s="121"/>
      <c r="G1382" s="120"/>
      <c r="H1382" s="366"/>
      <c r="I1382" s="366"/>
      <c r="J1382" s="118"/>
      <c r="K1382" s="118"/>
      <c r="L1382" s="119"/>
      <c r="M1382" s="119"/>
      <c r="N1382" s="120"/>
      <c r="O1382" s="119"/>
      <c r="P1382" s="118"/>
      <c r="Q1382" s="119"/>
      <c r="R1382" s="119"/>
      <c r="S1382" s="118"/>
      <c r="T1382" s="118"/>
      <c r="U1382" s="116"/>
      <c r="V1382" s="116"/>
      <c r="W1382" s="116"/>
      <c r="X1382" s="118"/>
      <c r="Y1382" s="23"/>
      <c r="Z1382" s="118"/>
      <c r="AA1382" s="116"/>
      <c r="AB1382" s="501"/>
      <c r="AC1382" s="18"/>
      <c r="AD1382" s="18"/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62"/>
      <c r="AV1382" s="44"/>
      <c r="AW1382" s="44"/>
      <c r="AX1382" s="62"/>
      <c r="AY1382" s="62"/>
    </row>
    <row r="1383" spans="1:51" s="36" customFormat="1" x14ac:dyDescent="0.2">
      <c r="A1383" s="120" t="s">
        <v>180</v>
      </c>
      <c r="B1383" s="43" t="s">
        <v>604</v>
      </c>
      <c r="C1383" s="120" t="s">
        <v>198</v>
      </c>
      <c r="D1383" s="121" t="s">
        <v>499</v>
      </c>
      <c r="E1383" s="120"/>
      <c r="F1383" s="121" t="s">
        <v>185</v>
      </c>
      <c r="G1383" s="120">
        <v>99</v>
      </c>
      <c r="H1383" s="366">
        <v>58.825899999999997</v>
      </c>
      <c r="I1383" s="366">
        <v>38.754899999999999</v>
      </c>
      <c r="J1383" s="118" t="s">
        <v>27</v>
      </c>
      <c r="K1383" s="118" t="s">
        <v>27</v>
      </c>
      <c r="L1383" s="119"/>
      <c r="M1383" s="119"/>
      <c r="N1383" s="120"/>
      <c r="O1383" s="119">
        <v>0.96907799999999999</v>
      </c>
      <c r="P1383" s="118" t="s">
        <v>27</v>
      </c>
      <c r="Q1383" s="118" t="s">
        <v>27</v>
      </c>
      <c r="R1383" s="119"/>
      <c r="S1383" s="118" t="s">
        <v>27</v>
      </c>
      <c r="T1383" s="118" t="s">
        <v>27</v>
      </c>
      <c r="U1383" s="116"/>
      <c r="V1383" s="116"/>
      <c r="W1383" s="116"/>
      <c r="X1383" s="118">
        <v>98.549877999999993</v>
      </c>
      <c r="Y1383" s="23"/>
      <c r="Z1383" s="118" t="s">
        <v>85</v>
      </c>
      <c r="AA1383" s="116"/>
      <c r="AB1383" s="501"/>
      <c r="AC1383" s="18">
        <v>46.22612218047027</v>
      </c>
      <c r="AD1383" s="18">
        <v>53.049320673649191</v>
      </c>
      <c r="AE1383" s="18" t="s">
        <v>27</v>
      </c>
      <c r="AF1383" s="18" t="s">
        <v>27</v>
      </c>
      <c r="AG1383" s="18" t="s">
        <v>27</v>
      </c>
      <c r="AH1383" s="18" t="s">
        <v>27</v>
      </c>
      <c r="AI1383" s="18" t="s">
        <v>27</v>
      </c>
      <c r="AJ1383" s="18">
        <v>0.72455714588052533</v>
      </c>
      <c r="AK1383" s="18" t="s">
        <v>27</v>
      </c>
      <c r="AL1383" s="18" t="s">
        <v>27</v>
      </c>
      <c r="AM1383" s="18" t="s">
        <v>27</v>
      </c>
      <c r="AN1383" s="18" t="s">
        <v>27</v>
      </c>
      <c r="AO1383" s="18" t="s">
        <v>27</v>
      </c>
      <c r="AP1383" s="18" t="s">
        <v>27</v>
      </c>
      <c r="AQ1383" s="18" t="s">
        <v>27</v>
      </c>
      <c r="AR1383" s="18">
        <v>99.999999999999986</v>
      </c>
      <c r="AS1383" s="18"/>
      <c r="AT1383" s="53" t="s">
        <v>134</v>
      </c>
      <c r="AU1383" s="53" t="str">
        <f>Z1383</f>
        <v>po</v>
      </c>
      <c r="AV1383" s="44">
        <f>AC1383/AD1383</f>
        <v>0.87138009673763528</v>
      </c>
      <c r="AW1383" s="86">
        <f t="shared" ref="AW1383:AW1386" si="136">SUM(AC1383,AJ1383,AK1383,AL1383,AO1383,AG1383)/AD1383</f>
        <v>0.88503827627093945</v>
      </c>
      <c r="AX1383" s="62"/>
      <c r="AY1383" s="62"/>
    </row>
    <row r="1384" spans="1:51" s="36" customFormat="1" x14ac:dyDescent="0.2">
      <c r="A1384" s="120" t="s">
        <v>180</v>
      </c>
      <c r="B1384" s="43" t="s">
        <v>604</v>
      </c>
      <c r="C1384" s="120" t="s">
        <v>198</v>
      </c>
      <c r="D1384" s="121" t="s">
        <v>499</v>
      </c>
      <c r="E1384" s="120"/>
      <c r="F1384" s="121" t="s">
        <v>160</v>
      </c>
      <c r="G1384" s="120">
        <v>84</v>
      </c>
      <c r="H1384" s="366">
        <v>58.921900000000001</v>
      </c>
      <c r="I1384" s="366">
        <v>39.033999999999999</v>
      </c>
      <c r="J1384" s="118" t="s">
        <v>27</v>
      </c>
      <c r="K1384" s="118" t="s">
        <v>27</v>
      </c>
      <c r="L1384" s="119"/>
      <c r="M1384" s="119"/>
      <c r="N1384" s="120"/>
      <c r="O1384" s="119">
        <v>0.93728599999999995</v>
      </c>
      <c r="P1384" s="118" t="s">
        <v>27</v>
      </c>
      <c r="Q1384" s="118" t="s">
        <v>27</v>
      </c>
      <c r="R1384" s="119"/>
      <c r="S1384" s="118" t="s">
        <v>27</v>
      </c>
      <c r="T1384" s="118" t="s">
        <v>27</v>
      </c>
      <c r="U1384" s="116"/>
      <c r="V1384" s="116"/>
      <c r="W1384" s="116"/>
      <c r="X1384" s="118">
        <v>98.893186</v>
      </c>
      <c r="Y1384" s="23"/>
      <c r="Z1384" s="118" t="s">
        <v>85</v>
      </c>
      <c r="AA1384" s="116"/>
      <c r="AB1384" s="501"/>
      <c r="AC1384" s="18">
        <v>46.101612154861279</v>
      </c>
      <c r="AD1384" s="18">
        <v>53.200627109248664</v>
      </c>
      <c r="AE1384" s="18" t="s">
        <v>27</v>
      </c>
      <c r="AF1384" s="18" t="s">
        <v>27</v>
      </c>
      <c r="AG1384" s="18" t="s">
        <v>27</v>
      </c>
      <c r="AH1384" s="18" t="s">
        <v>27</v>
      </c>
      <c r="AI1384" s="18" t="s">
        <v>27</v>
      </c>
      <c r="AJ1384" s="18">
        <v>0.69776073589006082</v>
      </c>
      <c r="AK1384" s="18" t="s">
        <v>27</v>
      </c>
      <c r="AL1384" s="18" t="s">
        <v>27</v>
      </c>
      <c r="AM1384" s="18" t="s">
        <v>27</v>
      </c>
      <c r="AN1384" s="18" t="s">
        <v>27</v>
      </c>
      <c r="AO1384" s="18" t="s">
        <v>27</v>
      </c>
      <c r="AP1384" s="18" t="s">
        <v>27</v>
      </c>
      <c r="AQ1384" s="18" t="s">
        <v>27</v>
      </c>
      <c r="AR1384" s="18">
        <v>100</v>
      </c>
      <c r="AS1384" s="18"/>
      <c r="AT1384" s="53" t="s">
        <v>134</v>
      </c>
      <c r="AU1384" s="53" t="str">
        <f>Z1384</f>
        <v>po</v>
      </c>
      <c r="AV1384" s="44">
        <f>AC1384/AD1384</f>
        <v>0.8665614422211716</v>
      </c>
      <c r="AW1384" s="86">
        <f t="shared" si="136"/>
        <v>0.87967709092315394</v>
      </c>
      <c r="AX1384" s="62"/>
      <c r="AY1384" s="62"/>
    </row>
    <row r="1385" spans="1:51" s="36" customFormat="1" x14ac:dyDescent="0.2">
      <c r="A1385" s="120" t="s">
        <v>180</v>
      </c>
      <c r="B1385" s="43" t="s">
        <v>604</v>
      </c>
      <c r="C1385" s="120" t="s">
        <v>198</v>
      </c>
      <c r="D1385" s="121" t="s">
        <v>499</v>
      </c>
      <c r="E1385" s="120"/>
      <c r="F1385" s="121" t="s">
        <v>146</v>
      </c>
      <c r="G1385" s="120">
        <v>60</v>
      </c>
      <c r="H1385" s="366">
        <v>59.290399999999998</v>
      </c>
      <c r="I1385" s="366">
        <v>39.183999999999997</v>
      </c>
      <c r="J1385" s="118" t="s">
        <v>27</v>
      </c>
      <c r="K1385" s="118" t="s">
        <v>27</v>
      </c>
      <c r="L1385" s="119"/>
      <c r="M1385" s="119"/>
      <c r="N1385" s="120"/>
      <c r="O1385" s="119">
        <v>0.90249299999999999</v>
      </c>
      <c r="P1385" s="118" t="s">
        <v>27</v>
      </c>
      <c r="Q1385" s="119">
        <v>6.2341000000000001E-2</v>
      </c>
      <c r="R1385" s="119"/>
      <c r="S1385" s="118" t="s">
        <v>27</v>
      </c>
      <c r="T1385" s="118" t="s">
        <v>27</v>
      </c>
      <c r="U1385" s="116"/>
      <c r="V1385" s="116"/>
      <c r="W1385" s="116"/>
      <c r="X1385" s="118">
        <v>99.439234000000013</v>
      </c>
      <c r="Y1385" s="23"/>
      <c r="Z1385" s="118" t="s">
        <v>85</v>
      </c>
      <c r="AA1385" s="116"/>
      <c r="AB1385" s="501"/>
      <c r="AC1385" s="18">
        <v>46.150299611975839</v>
      </c>
      <c r="AD1385" s="18">
        <v>53.129195056077329</v>
      </c>
      <c r="AE1385" s="18" t="s">
        <v>27</v>
      </c>
      <c r="AF1385" s="18" t="s">
        <v>27</v>
      </c>
      <c r="AG1385" s="18" t="s">
        <v>27</v>
      </c>
      <c r="AH1385" s="18" t="s">
        <v>27</v>
      </c>
      <c r="AI1385" s="18" t="s">
        <v>27</v>
      </c>
      <c r="AJ1385" s="18">
        <v>0.66838856890964382</v>
      </c>
      <c r="AK1385" s="18" t="s">
        <v>27</v>
      </c>
      <c r="AL1385" s="18">
        <v>5.2116763037183003E-2</v>
      </c>
      <c r="AM1385" s="18" t="s">
        <v>27</v>
      </c>
      <c r="AN1385" s="18" t="s">
        <v>27</v>
      </c>
      <c r="AO1385" s="18" t="s">
        <v>27</v>
      </c>
      <c r="AP1385" s="18" t="s">
        <v>27</v>
      </c>
      <c r="AQ1385" s="18" t="s">
        <v>27</v>
      </c>
      <c r="AR1385" s="18">
        <v>99.999999999999986</v>
      </c>
      <c r="AS1385" s="18"/>
      <c r="AT1385" s="53" t="s">
        <v>134</v>
      </c>
      <c r="AU1385" s="53" t="str">
        <f>Z1385</f>
        <v>po</v>
      </c>
      <c r="AV1385" s="44">
        <f>AC1385/AD1385</f>
        <v>0.86864292905745444</v>
      </c>
      <c r="AW1385" s="86">
        <f t="shared" si="136"/>
        <v>0.88220431147979939</v>
      </c>
      <c r="AX1385" s="62"/>
      <c r="AY1385" s="62"/>
    </row>
    <row r="1386" spans="1:51" s="36" customFormat="1" x14ac:dyDescent="0.2">
      <c r="A1386" s="120" t="s">
        <v>180</v>
      </c>
      <c r="B1386" s="43" t="s">
        <v>604</v>
      </c>
      <c r="C1386" s="120" t="s">
        <v>198</v>
      </c>
      <c r="D1386" s="121" t="s">
        <v>499</v>
      </c>
      <c r="E1386" s="120"/>
      <c r="F1386" s="121" t="s">
        <v>182</v>
      </c>
      <c r="G1386" s="120">
        <v>73</v>
      </c>
      <c r="H1386" s="366">
        <v>60.455199999999998</v>
      </c>
      <c r="I1386" s="366">
        <v>39.154400000000003</v>
      </c>
      <c r="J1386" s="118" t="s">
        <v>27</v>
      </c>
      <c r="K1386" s="118" t="s">
        <v>27</v>
      </c>
      <c r="L1386" s="119"/>
      <c r="M1386" s="119"/>
      <c r="N1386" s="120"/>
      <c r="O1386" s="119">
        <v>0.88849999999999996</v>
      </c>
      <c r="P1386" s="118" t="s">
        <v>27</v>
      </c>
      <c r="Q1386" s="118" t="s">
        <v>27</v>
      </c>
      <c r="R1386" s="119"/>
      <c r="S1386" s="118" t="s">
        <v>27</v>
      </c>
      <c r="T1386" s="118" t="s">
        <v>27</v>
      </c>
      <c r="U1386" s="116"/>
      <c r="V1386" s="116"/>
      <c r="W1386" s="116"/>
      <c r="X1386" s="118">
        <v>100.49809999999999</v>
      </c>
      <c r="Y1386" s="23"/>
      <c r="Z1386" s="118" t="s">
        <v>85</v>
      </c>
      <c r="AA1386" s="116"/>
      <c r="AB1386" s="501"/>
      <c r="AC1386" s="18">
        <v>46.681614839555834</v>
      </c>
      <c r="AD1386" s="18">
        <v>52.665608424963104</v>
      </c>
      <c r="AE1386" s="18" t="s">
        <v>27</v>
      </c>
      <c r="AF1386" s="18" t="s">
        <v>27</v>
      </c>
      <c r="AG1386" s="18" t="s">
        <v>27</v>
      </c>
      <c r="AH1386" s="18" t="s">
        <v>27</v>
      </c>
      <c r="AI1386" s="18" t="s">
        <v>27</v>
      </c>
      <c r="AJ1386" s="18">
        <v>0.65277673548104942</v>
      </c>
      <c r="AK1386" s="18" t="s">
        <v>27</v>
      </c>
      <c r="AL1386" s="18" t="s">
        <v>27</v>
      </c>
      <c r="AM1386" s="18" t="s">
        <v>27</v>
      </c>
      <c r="AN1386" s="18" t="s">
        <v>27</v>
      </c>
      <c r="AO1386" s="18" t="s">
        <v>27</v>
      </c>
      <c r="AP1386" s="18" t="s">
        <v>27</v>
      </c>
      <c r="AQ1386" s="18" t="s">
        <v>27</v>
      </c>
      <c r="AR1386" s="18">
        <v>99.999999999999986</v>
      </c>
      <c r="AS1386" s="18"/>
      <c r="AT1386" s="53" t="s">
        <v>134</v>
      </c>
      <c r="AU1386" s="53" t="str">
        <f>Z1386</f>
        <v>po</v>
      </c>
      <c r="AV1386" s="44">
        <f>AC1386/AD1386</f>
        <v>0.88637758559396229</v>
      </c>
      <c r="AW1386" s="86">
        <f t="shared" si="136"/>
        <v>0.89877232962148279</v>
      </c>
      <c r="AX1386" s="62"/>
      <c r="AY1386" s="62"/>
    </row>
    <row r="1387" spans="1:51" s="36" customFormat="1" ht="16" thickBot="1" x14ac:dyDescent="0.25">
      <c r="A1387" s="120"/>
      <c r="B1387" s="120"/>
      <c r="C1387" s="120"/>
      <c r="D1387" s="121"/>
      <c r="E1387" s="120"/>
      <c r="F1387" s="121"/>
      <c r="G1387" s="120"/>
      <c r="H1387" s="366"/>
      <c r="I1387" s="366"/>
      <c r="J1387" s="118"/>
      <c r="K1387" s="118"/>
      <c r="L1387" s="119"/>
      <c r="M1387" s="119"/>
      <c r="N1387" s="120"/>
      <c r="O1387" s="119"/>
      <c r="P1387" s="118"/>
      <c r="Q1387" s="118"/>
      <c r="R1387" s="119"/>
      <c r="S1387" s="118"/>
      <c r="T1387" s="118"/>
      <c r="U1387" s="116"/>
      <c r="V1387" s="116"/>
      <c r="W1387" s="116"/>
      <c r="X1387" s="118"/>
      <c r="Y1387" s="23"/>
      <c r="Z1387" s="118"/>
      <c r="AA1387" s="116"/>
      <c r="AB1387" s="501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23"/>
      <c r="AU1387" s="62"/>
      <c r="AV1387" s="86"/>
      <c r="AW1387" s="399"/>
      <c r="AX1387" s="53" t="s">
        <v>84</v>
      </c>
      <c r="AY1387" s="62"/>
    </row>
    <row r="1388" spans="1:51" s="36" customFormat="1" x14ac:dyDescent="0.2">
      <c r="A1388" s="120"/>
      <c r="B1388" s="120"/>
      <c r="C1388" s="120"/>
      <c r="D1388" s="121"/>
      <c r="E1388" s="339" t="s">
        <v>197</v>
      </c>
      <c r="F1388" s="336" t="s">
        <v>386</v>
      </c>
      <c r="G1388" s="336" t="s">
        <v>511</v>
      </c>
      <c r="H1388" s="364">
        <v>59.373349999999995</v>
      </c>
      <c r="I1388" s="364">
        <v>39.031824999999998</v>
      </c>
      <c r="J1388" s="100" t="s">
        <v>27</v>
      </c>
      <c r="K1388" s="100" t="s">
        <v>27</v>
      </c>
      <c r="L1388" s="100" t="s">
        <v>73</v>
      </c>
      <c r="M1388" s="100" t="s">
        <v>73</v>
      </c>
      <c r="N1388" s="100" t="s">
        <v>73</v>
      </c>
      <c r="O1388" s="100">
        <v>0.92433924999999995</v>
      </c>
      <c r="P1388" s="100" t="s">
        <v>27</v>
      </c>
      <c r="Q1388" s="100">
        <v>1.558525E-2</v>
      </c>
      <c r="R1388" s="100" t="s">
        <v>73</v>
      </c>
      <c r="S1388" s="100" t="s">
        <v>27</v>
      </c>
      <c r="T1388" s="100" t="s">
        <v>27</v>
      </c>
      <c r="U1388" s="467"/>
      <c r="V1388" s="467"/>
      <c r="W1388" s="467"/>
      <c r="X1388" s="99">
        <v>99.345099500000003</v>
      </c>
      <c r="Y1388" s="23"/>
      <c r="Z1388" s="118"/>
      <c r="AA1388" s="116"/>
      <c r="AB1388" s="501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322" t="s">
        <v>464</v>
      </c>
      <c r="AU1388" s="53" t="s">
        <v>129</v>
      </c>
      <c r="AV1388" s="209">
        <f>AVERAGE(AV1383:AV1386)</f>
        <v>0.87324051340255582</v>
      </c>
      <c r="AW1388" s="209">
        <f>AVERAGE(AW1383:AW1386)</f>
        <v>0.88642300207384384</v>
      </c>
      <c r="AX1388" s="317">
        <f>COUNT(AV1383:AV1386)</f>
        <v>4</v>
      </c>
      <c r="AY1388" s="62"/>
    </row>
    <row r="1389" spans="1:51" s="36" customFormat="1" x14ac:dyDescent="0.2">
      <c r="A1389" s="120"/>
      <c r="B1389" s="120"/>
      <c r="C1389" s="120"/>
      <c r="D1389" s="121"/>
      <c r="E1389" s="340"/>
      <c r="F1389" s="3"/>
      <c r="G1389" s="3" t="s">
        <v>83</v>
      </c>
      <c r="H1389" s="78">
        <v>0.7485071208746108</v>
      </c>
      <c r="I1389" s="78">
        <v>0.19568175481292771</v>
      </c>
      <c r="J1389" s="18" t="s">
        <v>27</v>
      </c>
      <c r="K1389" s="18" t="s">
        <v>27</v>
      </c>
      <c r="L1389" s="18" t="s">
        <v>73</v>
      </c>
      <c r="M1389" s="18" t="s">
        <v>73</v>
      </c>
      <c r="N1389" s="18" t="s">
        <v>73</v>
      </c>
      <c r="O1389" s="18">
        <v>3.6197995187348897E-2</v>
      </c>
      <c r="P1389" s="18" t="s">
        <v>27</v>
      </c>
      <c r="Q1389" s="18">
        <v>3.1170500000000004E-2</v>
      </c>
      <c r="R1389" s="18" t="s">
        <v>73</v>
      </c>
      <c r="S1389" s="18" t="s">
        <v>27</v>
      </c>
      <c r="T1389" s="18" t="s">
        <v>27</v>
      </c>
      <c r="U1389" s="116"/>
      <c r="V1389" s="116"/>
      <c r="W1389" s="116"/>
      <c r="X1389" s="98">
        <v>0.85144475307855416</v>
      </c>
      <c r="Y1389" s="23"/>
      <c r="Z1389" s="118"/>
      <c r="AA1389" s="116"/>
      <c r="AB1389" s="501"/>
      <c r="AC1389" s="18"/>
      <c r="AD1389" s="18"/>
      <c r="AE1389" s="18"/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  <c r="AP1389" s="18"/>
      <c r="AQ1389" s="18"/>
      <c r="AR1389" s="18"/>
      <c r="AS1389" s="18"/>
      <c r="AT1389" s="23"/>
      <c r="AU1389" s="53" t="s">
        <v>195</v>
      </c>
      <c r="AV1389" s="209">
        <f>STDEV(AV1383:AV1386)</f>
        <v>8.9775941392197401E-3</v>
      </c>
      <c r="AW1389" s="209">
        <f>STDEV(AW1383:AW1386)</f>
        <v>8.5191553573771821E-3</v>
      </c>
      <c r="AX1389" s="62"/>
      <c r="AY1389" s="62"/>
    </row>
    <row r="1390" spans="1:51" s="36" customFormat="1" x14ac:dyDescent="0.2">
      <c r="A1390" s="120"/>
      <c r="B1390" s="120"/>
      <c r="C1390" s="120"/>
      <c r="D1390" s="121"/>
      <c r="E1390" s="337"/>
      <c r="F1390" s="3"/>
      <c r="G1390" s="3" t="s">
        <v>82</v>
      </c>
      <c r="H1390" s="78">
        <v>58.825899999999997</v>
      </c>
      <c r="I1390" s="78">
        <v>38.754899999999999</v>
      </c>
      <c r="J1390" s="18" t="s">
        <v>27</v>
      </c>
      <c r="K1390" s="18" t="s">
        <v>27</v>
      </c>
      <c r="L1390" s="18" t="s">
        <v>73</v>
      </c>
      <c r="M1390" s="18" t="s">
        <v>73</v>
      </c>
      <c r="N1390" s="18" t="s">
        <v>73</v>
      </c>
      <c r="O1390" s="18">
        <v>0.88849999999999996</v>
      </c>
      <c r="P1390" s="18" t="s">
        <v>27</v>
      </c>
      <c r="Q1390" s="18" t="s">
        <v>27</v>
      </c>
      <c r="R1390" s="18" t="s">
        <v>73</v>
      </c>
      <c r="S1390" s="18" t="s">
        <v>27</v>
      </c>
      <c r="T1390" s="18" t="s">
        <v>27</v>
      </c>
      <c r="U1390" s="116"/>
      <c r="V1390" s="116"/>
      <c r="W1390" s="116"/>
      <c r="X1390" s="468"/>
      <c r="Y1390" s="23"/>
      <c r="Z1390" s="118"/>
      <c r="AA1390" s="116"/>
      <c r="AB1390" s="501"/>
      <c r="AC1390" s="18"/>
      <c r="AD1390" s="18"/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23"/>
      <c r="AU1390" s="53" t="s">
        <v>82</v>
      </c>
      <c r="AV1390" s="209">
        <f>MIN(AV1383:AV1386)</f>
        <v>0.8665614422211716</v>
      </c>
      <c r="AW1390" s="209">
        <f>MIN(AW1383:AW1386)</f>
        <v>0.87967709092315394</v>
      </c>
      <c r="AX1390" s="62"/>
      <c r="AY1390" s="62"/>
    </row>
    <row r="1391" spans="1:51" s="36" customFormat="1" ht="16" thickBot="1" x14ac:dyDescent="0.25">
      <c r="A1391" s="114"/>
      <c r="B1391" s="114"/>
      <c r="C1391" s="114"/>
      <c r="D1391" s="115"/>
      <c r="E1391" s="338"/>
      <c r="F1391" s="178"/>
      <c r="G1391" s="178" t="s">
        <v>81</v>
      </c>
      <c r="H1391" s="177">
        <v>60.455199999999998</v>
      </c>
      <c r="I1391" s="177">
        <v>39.183999999999997</v>
      </c>
      <c r="J1391" s="97" t="s">
        <v>27</v>
      </c>
      <c r="K1391" s="97" t="s">
        <v>27</v>
      </c>
      <c r="L1391" s="97" t="s">
        <v>73</v>
      </c>
      <c r="M1391" s="97" t="s">
        <v>73</v>
      </c>
      <c r="N1391" s="97" t="s">
        <v>73</v>
      </c>
      <c r="O1391" s="97">
        <v>0.96907799999999999</v>
      </c>
      <c r="P1391" s="97" t="s">
        <v>27</v>
      </c>
      <c r="Q1391" s="97">
        <v>6.2341000000000001E-2</v>
      </c>
      <c r="R1391" s="97" t="s">
        <v>73</v>
      </c>
      <c r="S1391" s="97" t="s">
        <v>27</v>
      </c>
      <c r="T1391" s="97" t="s">
        <v>27</v>
      </c>
      <c r="U1391" s="469"/>
      <c r="V1391" s="469"/>
      <c r="W1391" s="469"/>
      <c r="X1391" s="470"/>
      <c r="Y1391" s="39"/>
      <c r="Z1391" s="112"/>
      <c r="AA1391" s="111"/>
      <c r="AB1391" s="496"/>
      <c r="AC1391" s="19"/>
      <c r="AD1391" s="19"/>
      <c r="AE1391" s="19"/>
      <c r="AF1391" s="19"/>
      <c r="AG1391" s="19"/>
      <c r="AH1391" s="19"/>
      <c r="AI1391" s="19"/>
      <c r="AJ1391" s="19"/>
      <c r="AK1391" s="19"/>
      <c r="AL1391" s="19"/>
      <c r="AM1391" s="19"/>
      <c r="AN1391" s="19"/>
      <c r="AO1391" s="19"/>
      <c r="AP1391" s="19"/>
      <c r="AQ1391" s="19"/>
      <c r="AR1391" s="19"/>
      <c r="AS1391" s="19"/>
      <c r="AT1391" s="39"/>
      <c r="AU1391" s="166" t="s">
        <v>81</v>
      </c>
      <c r="AV1391" s="316">
        <f>MAX(AV1383:AV1386)</f>
        <v>0.88637758559396229</v>
      </c>
      <c r="AW1391" s="316">
        <f>MAX(AW1383:AW1386)</f>
        <v>0.89877232962148279</v>
      </c>
      <c r="AX1391" s="94"/>
      <c r="AY1391" s="94"/>
    </row>
    <row r="1392" spans="1:51" s="36" customFormat="1" x14ac:dyDescent="0.2">
      <c r="A1392" s="120"/>
      <c r="B1392" s="120"/>
      <c r="C1392" s="120"/>
      <c r="D1392" s="121"/>
      <c r="E1392" s="120"/>
      <c r="F1392" s="121"/>
      <c r="G1392" s="120"/>
      <c r="H1392" s="366"/>
      <c r="I1392" s="366"/>
      <c r="J1392" s="118"/>
      <c r="K1392" s="118"/>
      <c r="L1392" s="119"/>
      <c r="M1392" s="119"/>
      <c r="N1392" s="120"/>
      <c r="O1392" s="119"/>
      <c r="P1392" s="118"/>
      <c r="Q1392" s="118"/>
      <c r="R1392" s="119"/>
      <c r="S1392" s="118"/>
      <c r="T1392" s="118"/>
      <c r="U1392" s="116"/>
      <c r="V1392" s="116"/>
      <c r="W1392" s="116"/>
      <c r="X1392" s="118"/>
      <c r="Y1392" s="23"/>
      <c r="Z1392" s="118"/>
      <c r="AA1392" s="116"/>
      <c r="AB1392" s="501"/>
      <c r="AC1392" s="18"/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23"/>
      <c r="AU1392" s="18"/>
      <c r="AV1392" s="44"/>
      <c r="AW1392" s="44"/>
      <c r="AX1392" s="18"/>
      <c r="AY1392" s="18"/>
    </row>
    <row r="1393" spans="1:51" x14ac:dyDescent="0.2">
      <c r="A1393" s="396" t="s">
        <v>460</v>
      </c>
      <c r="B1393" s="70"/>
      <c r="C1393" s="70"/>
      <c r="D1393" s="70"/>
      <c r="E1393" s="70"/>
      <c r="F1393" s="70"/>
      <c r="G1393" s="70"/>
      <c r="H1393" s="182"/>
      <c r="I1393" s="182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532"/>
      <c r="AC1393" s="35"/>
      <c r="AD1393" s="69"/>
      <c r="AE1393" s="91"/>
      <c r="AF1393" s="91"/>
      <c r="AG1393" s="91"/>
      <c r="AH1393" s="91"/>
      <c r="AI1393" s="91"/>
      <c r="AJ1393" s="91"/>
      <c r="AK1393" s="91"/>
      <c r="AL1393" s="91"/>
      <c r="AM1393" s="91"/>
      <c r="AN1393" s="91"/>
      <c r="AO1393" s="91"/>
      <c r="AP1393" s="35"/>
      <c r="AQ1393" s="35"/>
      <c r="AR1393" s="35"/>
      <c r="AS1393" s="35"/>
      <c r="AT1393" s="35"/>
      <c r="AU1393" s="35"/>
      <c r="AV1393" s="91"/>
      <c r="AW1393" s="91"/>
      <c r="AX1393" s="35"/>
      <c r="AY1393" s="35"/>
    </row>
    <row r="1394" spans="1:51" x14ac:dyDescent="0.2">
      <c r="A1394" s="172"/>
      <c r="B1394" s="76"/>
      <c r="C1394" s="76"/>
      <c r="D1394" s="76"/>
      <c r="E1394" s="76"/>
      <c r="F1394" s="76"/>
      <c r="G1394" s="76"/>
      <c r="H1394" s="102"/>
      <c r="I1394" s="10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62"/>
      <c r="V1394" s="62"/>
      <c r="W1394" s="62"/>
      <c r="X1394" s="62"/>
      <c r="Y1394" s="62"/>
      <c r="Z1394" s="62"/>
      <c r="AA1394" s="62"/>
      <c r="AB1394" s="513"/>
      <c r="AC1394" s="62"/>
      <c r="AD1394" s="74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62"/>
      <c r="AQ1394" s="62"/>
      <c r="AR1394" s="62"/>
      <c r="AS1394" s="62"/>
      <c r="AT1394" s="62"/>
      <c r="AU1394" s="62"/>
      <c r="AV1394" s="86"/>
      <c r="AW1394" s="86"/>
      <c r="AX1394" s="62"/>
      <c r="AY1394" s="62"/>
    </row>
    <row r="1395" spans="1:51" s="36" customFormat="1" x14ac:dyDescent="0.2">
      <c r="A1395" s="126" t="s">
        <v>180</v>
      </c>
      <c r="B1395" s="59" t="s">
        <v>604</v>
      </c>
      <c r="C1395" s="126" t="s">
        <v>192</v>
      </c>
      <c r="D1395" s="126" t="s">
        <v>500</v>
      </c>
      <c r="E1395" s="127" t="s">
        <v>32</v>
      </c>
      <c r="F1395" s="127" t="s">
        <v>158</v>
      </c>
      <c r="G1395" s="127">
        <v>39</v>
      </c>
      <c r="H1395" s="365">
        <v>43.078899999999997</v>
      </c>
      <c r="I1395" s="365">
        <v>53.331699999999998</v>
      </c>
      <c r="J1395" s="125" t="s">
        <v>27</v>
      </c>
      <c r="K1395" s="125" t="s">
        <v>27</v>
      </c>
      <c r="L1395" s="125"/>
      <c r="M1395" s="125"/>
      <c r="N1395" s="126"/>
      <c r="O1395" s="125">
        <v>0.83774800000000005</v>
      </c>
      <c r="P1395" s="125">
        <v>2.2307800000000002</v>
      </c>
      <c r="Q1395" s="125" t="s">
        <v>27</v>
      </c>
      <c r="R1395" s="125"/>
      <c r="S1395" s="125" t="s">
        <v>27</v>
      </c>
      <c r="T1395" s="125" t="s">
        <v>27</v>
      </c>
      <c r="U1395" s="123"/>
      <c r="V1395" s="123"/>
      <c r="W1395" s="123"/>
      <c r="X1395" s="125">
        <v>99.479127999999989</v>
      </c>
      <c r="Y1395" s="47"/>
      <c r="Z1395" s="124" t="s">
        <v>176</v>
      </c>
      <c r="AA1395" s="123"/>
      <c r="AB1395" s="508"/>
      <c r="AC1395" s="20">
        <v>31.016393257487707</v>
      </c>
      <c r="AD1395" s="20">
        <v>66.887727395874094</v>
      </c>
      <c r="AE1395" s="20" t="s">
        <v>27</v>
      </c>
      <c r="AF1395" s="20" t="s">
        <v>27</v>
      </c>
      <c r="AG1395" s="20" t="s">
        <v>27</v>
      </c>
      <c r="AH1395" s="20" t="s">
        <v>27</v>
      </c>
      <c r="AI1395" s="20" t="s">
        <v>27</v>
      </c>
      <c r="AJ1395" s="20">
        <v>0.57389853491953169</v>
      </c>
      <c r="AK1395" s="20">
        <v>1.5219808117186644</v>
      </c>
      <c r="AL1395" s="20" t="s">
        <v>27</v>
      </c>
      <c r="AM1395" s="20" t="s">
        <v>27</v>
      </c>
      <c r="AN1395" s="20" t="s">
        <v>27</v>
      </c>
      <c r="AO1395" s="20" t="s">
        <v>27</v>
      </c>
      <c r="AP1395" s="20" t="s">
        <v>27</v>
      </c>
      <c r="AQ1395" s="20" t="s">
        <v>27</v>
      </c>
      <c r="AR1395" s="20">
        <v>100</v>
      </c>
      <c r="AS1395" s="20"/>
      <c r="AT1395" s="47"/>
      <c r="AU1395" s="20" t="str">
        <f t="shared" ref="AU1395:AU1414" si="137">Z1395</f>
        <v>pyrite</v>
      </c>
      <c r="AV1395" s="56">
        <f t="shared" ref="AV1395:AV1414" si="138">AC1395/AD1395</f>
        <v>0.46370828349298832</v>
      </c>
      <c r="AW1395" s="195">
        <f t="shared" ref="AW1395:AW1414" si="139">SUM(AC1395,AJ1395,AK1395,AL1395,AO1395,AG1395)/AD1395</f>
        <v>0.49504257198262058</v>
      </c>
      <c r="AX1395" s="20"/>
      <c r="AY1395" s="20"/>
    </row>
    <row r="1396" spans="1:51" s="36" customFormat="1" x14ac:dyDescent="0.2">
      <c r="A1396" s="120" t="s">
        <v>180</v>
      </c>
      <c r="B1396" s="43" t="s">
        <v>604</v>
      </c>
      <c r="C1396" s="120" t="s">
        <v>192</v>
      </c>
      <c r="D1396" s="120" t="s">
        <v>500</v>
      </c>
      <c r="E1396" s="121" t="s">
        <v>32</v>
      </c>
      <c r="F1396" s="121" t="s">
        <v>154</v>
      </c>
      <c r="G1396" s="121">
        <v>46</v>
      </c>
      <c r="H1396" s="366">
        <v>43.740600000000001</v>
      </c>
      <c r="I1396" s="366">
        <v>53.269399999999997</v>
      </c>
      <c r="J1396" s="119" t="s">
        <v>27</v>
      </c>
      <c r="K1396" s="119" t="s">
        <v>27</v>
      </c>
      <c r="L1396" s="119"/>
      <c r="M1396" s="119"/>
      <c r="N1396" s="120"/>
      <c r="O1396" s="119">
        <v>0.64881299999999997</v>
      </c>
      <c r="P1396" s="119">
        <v>1.6214</v>
      </c>
      <c r="Q1396" s="119" t="s">
        <v>27</v>
      </c>
      <c r="R1396" s="119"/>
      <c r="S1396" s="119" t="s">
        <v>27</v>
      </c>
      <c r="T1396" s="119" t="s">
        <v>27</v>
      </c>
      <c r="U1396" s="116"/>
      <c r="V1396" s="116"/>
      <c r="W1396" s="116"/>
      <c r="X1396" s="119">
        <v>99.280212999999989</v>
      </c>
      <c r="Y1396" s="21"/>
      <c r="Z1396" s="118" t="s">
        <v>176</v>
      </c>
      <c r="AA1396" s="116"/>
      <c r="AB1396" s="501"/>
      <c r="AC1396" s="18">
        <v>31.539143706543367</v>
      </c>
      <c r="AD1396" s="18">
        <v>66.907883312624222</v>
      </c>
      <c r="AE1396" s="18" t="s">
        <v>27</v>
      </c>
      <c r="AF1396" s="18" t="s">
        <v>27</v>
      </c>
      <c r="AG1396" s="18" t="s">
        <v>27</v>
      </c>
      <c r="AH1396" s="18" t="s">
        <v>27</v>
      </c>
      <c r="AI1396" s="18" t="s">
        <v>27</v>
      </c>
      <c r="AJ1396" s="18">
        <v>0.44512268924496157</v>
      </c>
      <c r="AK1396" s="18">
        <v>1.107850291587458</v>
      </c>
      <c r="AL1396" s="18" t="s">
        <v>27</v>
      </c>
      <c r="AM1396" s="18" t="s">
        <v>27</v>
      </c>
      <c r="AN1396" s="18" t="s">
        <v>27</v>
      </c>
      <c r="AO1396" s="18" t="s">
        <v>27</v>
      </c>
      <c r="AP1396" s="18" t="s">
        <v>27</v>
      </c>
      <c r="AQ1396" s="18" t="s">
        <v>27</v>
      </c>
      <c r="AR1396" s="18">
        <v>100.00000000000001</v>
      </c>
      <c r="AS1396" s="18"/>
      <c r="AT1396" s="21"/>
      <c r="AU1396" s="18" t="str">
        <f t="shared" si="137"/>
        <v>pyrite</v>
      </c>
      <c r="AV1396" s="44">
        <f t="shared" si="138"/>
        <v>0.47138157934511343</v>
      </c>
      <c r="AW1396" s="86">
        <f t="shared" si="139"/>
        <v>0.49459219226461382</v>
      </c>
      <c r="AX1396" s="18"/>
      <c r="AY1396" s="18"/>
    </row>
    <row r="1397" spans="1:51" s="36" customFormat="1" x14ac:dyDescent="0.2">
      <c r="A1397" s="120" t="s">
        <v>180</v>
      </c>
      <c r="B1397" s="43" t="s">
        <v>604</v>
      </c>
      <c r="C1397" s="120" t="s">
        <v>192</v>
      </c>
      <c r="D1397" s="120" t="s">
        <v>500</v>
      </c>
      <c r="E1397" s="121" t="s">
        <v>32</v>
      </c>
      <c r="F1397" s="121" t="s">
        <v>160</v>
      </c>
      <c r="G1397" s="121">
        <v>63</v>
      </c>
      <c r="H1397" s="366">
        <v>43.6068</v>
      </c>
      <c r="I1397" s="366">
        <v>53.551299999999998</v>
      </c>
      <c r="J1397" s="119" t="s">
        <v>27</v>
      </c>
      <c r="K1397" s="119" t="s">
        <v>27</v>
      </c>
      <c r="L1397" s="119"/>
      <c r="M1397" s="119"/>
      <c r="N1397" s="120"/>
      <c r="O1397" s="119">
        <v>0.88355399999999995</v>
      </c>
      <c r="P1397" s="119">
        <v>1.72234</v>
      </c>
      <c r="Q1397" s="119" t="s">
        <v>27</v>
      </c>
      <c r="R1397" s="119"/>
      <c r="S1397" s="119" t="s">
        <v>27</v>
      </c>
      <c r="T1397" s="119" t="s">
        <v>27</v>
      </c>
      <c r="U1397" s="116"/>
      <c r="V1397" s="116"/>
      <c r="W1397" s="116"/>
      <c r="X1397" s="119">
        <v>99.763993999999997</v>
      </c>
      <c r="Y1397" s="21"/>
      <c r="Z1397" s="118" t="s">
        <v>176</v>
      </c>
      <c r="AA1397" s="116"/>
      <c r="AB1397" s="501"/>
      <c r="AC1397" s="18">
        <v>31.290092788744328</v>
      </c>
      <c r="AD1397" s="18">
        <v>66.935571371373769</v>
      </c>
      <c r="AE1397" s="18" t="s">
        <v>27</v>
      </c>
      <c r="AF1397" s="18" t="s">
        <v>27</v>
      </c>
      <c r="AG1397" s="18" t="s">
        <v>27</v>
      </c>
      <c r="AH1397" s="18" t="s">
        <v>27</v>
      </c>
      <c r="AI1397" s="18" t="s">
        <v>27</v>
      </c>
      <c r="AJ1397" s="18">
        <v>0.60322697990637109</v>
      </c>
      <c r="AK1397" s="18">
        <v>1.171108859975545</v>
      </c>
      <c r="AL1397" s="18" t="s">
        <v>27</v>
      </c>
      <c r="AM1397" s="18" t="s">
        <v>27</v>
      </c>
      <c r="AN1397" s="18" t="s">
        <v>27</v>
      </c>
      <c r="AO1397" s="18" t="s">
        <v>27</v>
      </c>
      <c r="AP1397" s="18" t="s">
        <v>27</v>
      </c>
      <c r="AQ1397" s="18" t="s">
        <v>27</v>
      </c>
      <c r="AR1397" s="18">
        <v>100.00000000000001</v>
      </c>
      <c r="AS1397" s="18"/>
      <c r="AT1397" s="21"/>
      <c r="AU1397" s="18" t="str">
        <f t="shared" si="137"/>
        <v>pyrite</v>
      </c>
      <c r="AV1397" s="44">
        <f t="shared" si="138"/>
        <v>0.46746583539475267</v>
      </c>
      <c r="AW1397" s="86">
        <f t="shared" si="139"/>
        <v>0.49397395063944816</v>
      </c>
      <c r="AX1397" s="18"/>
      <c r="AY1397" s="18"/>
    </row>
    <row r="1398" spans="1:51" s="36" customFormat="1" x14ac:dyDescent="0.2">
      <c r="A1398" s="120" t="s">
        <v>180</v>
      </c>
      <c r="B1398" s="43" t="s">
        <v>604</v>
      </c>
      <c r="C1398" s="120" t="s">
        <v>192</v>
      </c>
      <c r="D1398" s="120" t="s">
        <v>500</v>
      </c>
      <c r="E1398" s="121" t="s">
        <v>32</v>
      </c>
      <c r="F1398" s="121" t="s">
        <v>160</v>
      </c>
      <c r="G1398" s="121">
        <v>64</v>
      </c>
      <c r="H1398" s="366">
        <v>43.397500000000001</v>
      </c>
      <c r="I1398" s="366">
        <v>52.594099999999997</v>
      </c>
      <c r="J1398" s="119" t="s">
        <v>27</v>
      </c>
      <c r="K1398" s="119" t="s">
        <v>27</v>
      </c>
      <c r="L1398" s="119"/>
      <c r="M1398" s="119"/>
      <c r="N1398" s="120"/>
      <c r="O1398" s="119">
        <v>2.0860799999999999</v>
      </c>
      <c r="P1398" s="119">
        <v>1.2764500000000001</v>
      </c>
      <c r="Q1398" s="119" t="s">
        <v>27</v>
      </c>
      <c r="R1398" s="119"/>
      <c r="S1398" s="119" t="s">
        <v>27</v>
      </c>
      <c r="T1398" s="119" t="s">
        <v>27</v>
      </c>
      <c r="U1398" s="116"/>
      <c r="V1398" s="116"/>
      <c r="W1398" s="116"/>
      <c r="X1398" s="119">
        <v>99.354129999999998</v>
      </c>
      <c r="Y1398" s="21"/>
      <c r="Z1398" s="118" t="s">
        <v>176</v>
      </c>
      <c r="AA1398" s="116"/>
      <c r="AB1398" s="501"/>
      <c r="AC1398" s="18">
        <v>31.400155684338998</v>
      </c>
      <c r="AD1398" s="18">
        <v>66.2885380534007</v>
      </c>
      <c r="AE1398" s="18" t="s">
        <v>27</v>
      </c>
      <c r="AF1398" s="18" t="s">
        <v>27</v>
      </c>
      <c r="AG1398" s="18" t="s">
        <v>27</v>
      </c>
      <c r="AH1398" s="18" t="s">
        <v>27</v>
      </c>
      <c r="AI1398" s="18" t="s">
        <v>27</v>
      </c>
      <c r="AJ1398" s="18">
        <v>1.4361277565009116</v>
      </c>
      <c r="AK1398" s="18">
        <v>0.87517850575939715</v>
      </c>
      <c r="AL1398" s="18" t="s">
        <v>27</v>
      </c>
      <c r="AM1398" s="18" t="s">
        <v>27</v>
      </c>
      <c r="AN1398" s="18" t="s">
        <v>27</v>
      </c>
      <c r="AO1398" s="18" t="s">
        <v>27</v>
      </c>
      <c r="AP1398" s="18" t="s">
        <v>27</v>
      </c>
      <c r="AQ1398" s="18" t="s">
        <v>27</v>
      </c>
      <c r="AR1398" s="18">
        <v>100</v>
      </c>
      <c r="AS1398" s="18"/>
      <c r="AT1398" s="21"/>
      <c r="AU1398" s="18" t="str">
        <f t="shared" si="137"/>
        <v>pyrite</v>
      </c>
      <c r="AV1398" s="44">
        <f t="shared" si="138"/>
        <v>0.47368906611039863</v>
      </c>
      <c r="AW1398" s="86">
        <f t="shared" si="139"/>
        <v>0.50855642523662292</v>
      </c>
      <c r="AX1398" s="18"/>
      <c r="AY1398" s="18"/>
    </row>
    <row r="1399" spans="1:51" s="36" customFormat="1" x14ac:dyDescent="0.2">
      <c r="A1399" s="120" t="s">
        <v>180</v>
      </c>
      <c r="B1399" s="43" t="s">
        <v>604</v>
      </c>
      <c r="C1399" s="120" t="s">
        <v>192</v>
      </c>
      <c r="D1399" s="120" t="s">
        <v>500</v>
      </c>
      <c r="E1399" s="121" t="s">
        <v>42</v>
      </c>
      <c r="F1399" s="121" t="s">
        <v>146</v>
      </c>
      <c r="G1399" s="121">
        <v>76</v>
      </c>
      <c r="H1399" s="366">
        <v>44.425899999999999</v>
      </c>
      <c r="I1399" s="366">
        <v>54.086399999999998</v>
      </c>
      <c r="J1399" s="119" t="s">
        <v>27</v>
      </c>
      <c r="K1399" s="119" t="s">
        <v>27</v>
      </c>
      <c r="L1399" s="119"/>
      <c r="M1399" s="119"/>
      <c r="N1399" s="120"/>
      <c r="O1399" s="119">
        <v>0.31071900000000002</v>
      </c>
      <c r="P1399" s="119">
        <v>0.74490100000000004</v>
      </c>
      <c r="Q1399" s="119" t="s">
        <v>27</v>
      </c>
      <c r="R1399" s="119"/>
      <c r="S1399" s="119" t="s">
        <v>27</v>
      </c>
      <c r="T1399" s="119" t="s">
        <v>27</v>
      </c>
      <c r="U1399" s="116"/>
      <c r="V1399" s="116"/>
      <c r="W1399" s="116"/>
      <c r="X1399" s="119">
        <v>99.567920000000001</v>
      </c>
      <c r="Y1399" s="21"/>
      <c r="Z1399" s="118" t="s">
        <v>176</v>
      </c>
      <c r="AA1399" s="116"/>
      <c r="AB1399" s="501"/>
      <c r="AC1399" s="18">
        <v>31.813929817433873</v>
      </c>
      <c r="AD1399" s="18">
        <v>67.468877298396308</v>
      </c>
      <c r="AE1399" s="18" t="s">
        <v>27</v>
      </c>
      <c r="AF1399" s="18" t="s">
        <v>27</v>
      </c>
      <c r="AG1399" s="18" t="s">
        <v>27</v>
      </c>
      <c r="AH1399" s="18" t="s">
        <v>27</v>
      </c>
      <c r="AI1399" s="18" t="s">
        <v>27</v>
      </c>
      <c r="AJ1399" s="18">
        <v>0.21171124283207851</v>
      </c>
      <c r="AK1399" s="18">
        <v>0.50548164133773621</v>
      </c>
      <c r="AL1399" s="18" t="s">
        <v>27</v>
      </c>
      <c r="AM1399" s="18" t="s">
        <v>27</v>
      </c>
      <c r="AN1399" s="18" t="s">
        <v>27</v>
      </c>
      <c r="AO1399" s="18" t="s">
        <v>27</v>
      </c>
      <c r="AP1399" s="18" t="s">
        <v>27</v>
      </c>
      <c r="AQ1399" s="18" t="s">
        <v>27</v>
      </c>
      <c r="AR1399" s="18">
        <v>100</v>
      </c>
      <c r="AS1399" s="18"/>
      <c r="AT1399" s="21"/>
      <c r="AU1399" s="18" t="str">
        <f t="shared" si="137"/>
        <v>pyrite</v>
      </c>
      <c r="AV1399" s="44">
        <f t="shared" si="138"/>
        <v>0.47153489269918636</v>
      </c>
      <c r="AW1399" s="86">
        <f t="shared" si="139"/>
        <v>0.48216487370506367</v>
      </c>
      <c r="AX1399" s="18"/>
      <c r="AY1399" s="18"/>
    </row>
    <row r="1400" spans="1:51" s="36" customFormat="1" x14ac:dyDescent="0.2">
      <c r="A1400" s="120" t="s">
        <v>180</v>
      </c>
      <c r="B1400" s="43" t="s">
        <v>604</v>
      </c>
      <c r="C1400" s="120" t="s">
        <v>192</v>
      </c>
      <c r="D1400" s="120" t="s">
        <v>500</v>
      </c>
      <c r="E1400" s="121" t="s">
        <v>42</v>
      </c>
      <c r="F1400" s="121" t="s">
        <v>146</v>
      </c>
      <c r="G1400" s="121">
        <v>85</v>
      </c>
      <c r="H1400" s="366">
        <v>43.194000000000003</v>
      </c>
      <c r="I1400" s="366">
        <v>53.690300000000001</v>
      </c>
      <c r="J1400" s="119" t="s">
        <v>27</v>
      </c>
      <c r="K1400" s="119">
        <v>7.3094000000000006E-2</v>
      </c>
      <c r="L1400" s="119"/>
      <c r="M1400" s="119"/>
      <c r="N1400" s="120"/>
      <c r="O1400" s="119">
        <v>0.43463299999999999</v>
      </c>
      <c r="P1400" s="119">
        <v>1.06172</v>
      </c>
      <c r="Q1400" s="119" t="s">
        <v>27</v>
      </c>
      <c r="R1400" s="119"/>
      <c r="S1400" s="119" t="s">
        <v>27</v>
      </c>
      <c r="T1400" s="119" t="s">
        <v>27</v>
      </c>
      <c r="U1400" s="116"/>
      <c r="V1400" s="116"/>
      <c r="W1400" s="116"/>
      <c r="X1400" s="119">
        <v>98.453746999999993</v>
      </c>
      <c r="Y1400" s="21"/>
      <c r="Z1400" s="118" t="s">
        <v>176</v>
      </c>
      <c r="AA1400" s="116"/>
      <c r="AB1400" s="501"/>
      <c r="AC1400" s="18">
        <v>31.238667475611141</v>
      </c>
      <c r="AD1400" s="18">
        <v>67.639319663501595</v>
      </c>
      <c r="AE1400" s="18" t="s">
        <v>27</v>
      </c>
      <c r="AF1400" s="18">
        <v>9.5312931663758566E-2</v>
      </c>
      <c r="AG1400" s="18" t="s">
        <v>27</v>
      </c>
      <c r="AH1400" s="18" t="s">
        <v>27</v>
      </c>
      <c r="AI1400" s="18" t="s">
        <v>27</v>
      </c>
      <c r="AJ1400" s="18">
        <v>0.29907960677346418</v>
      </c>
      <c r="AK1400" s="18">
        <v>0.72762032245002084</v>
      </c>
      <c r="AL1400" s="18" t="s">
        <v>27</v>
      </c>
      <c r="AM1400" s="18" t="s">
        <v>27</v>
      </c>
      <c r="AN1400" s="18" t="s">
        <v>27</v>
      </c>
      <c r="AO1400" s="18" t="s">
        <v>27</v>
      </c>
      <c r="AP1400" s="18" t="s">
        <v>27</v>
      </c>
      <c r="AQ1400" s="18" t="s">
        <v>27</v>
      </c>
      <c r="AR1400" s="18">
        <v>99.999999999999972</v>
      </c>
      <c r="AS1400" s="18"/>
      <c r="AT1400" s="21"/>
      <c r="AU1400" s="18" t="str">
        <f t="shared" si="137"/>
        <v>pyrite</v>
      </c>
      <c r="AV1400" s="44">
        <f t="shared" si="138"/>
        <v>0.46184183446877025</v>
      </c>
      <c r="AW1400" s="86">
        <f t="shared" si="139"/>
        <v>0.47702087432800022</v>
      </c>
      <c r="AX1400" s="18"/>
      <c r="AY1400" s="18"/>
    </row>
    <row r="1401" spans="1:51" s="36" customFormat="1" x14ac:dyDescent="0.2">
      <c r="A1401" s="120" t="s">
        <v>180</v>
      </c>
      <c r="B1401" s="43" t="s">
        <v>604</v>
      </c>
      <c r="C1401" s="120" t="s">
        <v>192</v>
      </c>
      <c r="D1401" s="120" t="s">
        <v>500</v>
      </c>
      <c r="E1401" s="121" t="s">
        <v>42</v>
      </c>
      <c r="F1401" s="121" t="s">
        <v>146</v>
      </c>
      <c r="G1401" s="121">
        <v>77</v>
      </c>
      <c r="H1401" s="366">
        <v>44.623399999999997</v>
      </c>
      <c r="I1401" s="366">
        <v>53.8643</v>
      </c>
      <c r="J1401" s="119" t="s">
        <v>27</v>
      </c>
      <c r="K1401" s="119" t="s">
        <v>27</v>
      </c>
      <c r="L1401" s="119"/>
      <c r="M1401" s="119"/>
      <c r="N1401" s="120"/>
      <c r="O1401" s="119">
        <v>0.53377600000000003</v>
      </c>
      <c r="P1401" s="119">
        <v>0.59899599999999997</v>
      </c>
      <c r="Q1401" s="119" t="s">
        <v>27</v>
      </c>
      <c r="R1401" s="119"/>
      <c r="S1401" s="119" t="s">
        <v>27</v>
      </c>
      <c r="T1401" s="119" t="s">
        <v>27</v>
      </c>
      <c r="U1401" s="116"/>
      <c r="V1401" s="116"/>
      <c r="W1401" s="116"/>
      <c r="X1401" s="119">
        <v>99.620471999999992</v>
      </c>
      <c r="Y1401" s="21"/>
      <c r="Z1401" s="118" t="s">
        <v>176</v>
      </c>
      <c r="AA1401" s="116"/>
      <c r="AB1401" s="501"/>
      <c r="AC1401" s="18">
        <v>31.98179465925708</v>
      </c>
      <c r="AD1401" s="18">
        <v>67.247402991900913</v>
      </c>
      <c r="AE1401" s="18" t="s">
        <v>27</v>
      </c>
      <c r="AF1401" s="18" t="s">
        <v>27</v>
      </c>
      <c r="AG1401" s="18" t="s">
        <v>27</v>
      </c>
      <c r="AH1401" s="18" t="s">
        <v>27</v>
      </c>
      <c r="AI1401" s="18" t="s">
        <v>27</v>
      </c>
      <c r="AJ1401" s="18">
        <v>0.36399401521620006</v>
      </c>
      <c r="AK1401" s="18">
        <v>0.40680833362580077</v>
      </c>
      <c r="AL1401" s="18" t="s">
        <v>27</v>
      </c>
      <c r="AM1401" s="18" t="s">
        <v>27</v>
      </c>
      <c r="AN1401" s="18" t="s">
        <v>27</v>
      </c>
      <c r="AO1401" s="18" t="s">
        <v>27</v>
      </c>
      <c r="AP1401" s="18" t="s">
        <v>27</v>
      </c>
      <c r="AQ1401" s="18" t="s">
        <v>27</v>
      </c>
      <c r="AR1401" s="18">
        <v>100</v>
      </c>
      <c r="AS1401" s="18"/>
      <c r="AT1401" s="21"/>
      <c r="AU1401" s="18" t="str">
        <f t="shared" si="137"/>
        <v>pyrite</v>
      </c>
      <c r="AV1401" s="44">
        <f t="shared" si="138"/>
        <v>0.47558408557589765</v>
      </c>
      <c r="AW1401" s="86">
        <f t="shared" si="139"/>
        <v>0.4870462731779206</v>
      </c>
      <c r="AX1401" s="18"/>
      <c r="AY1401" s="18"/>
    </row>
    <row r="1402" spans="1:51" s="36" customFormat="1" x14ac:dyDescent="0.2">
      <c r="A1402" s="120" t="s">
        <v>180</v>
      </c>
      <c r="B1402" s="43" t="s">
        <v>604</v>
      </c>
      <c r="C1402" s="120" t="s">
        <v>192</v>
      </c>
      <c r="D1402" s="120" t="s">
        <v>500</v>
      </c>
      <c r="E1402" s="121" t="s">
        <v>186</v>
      </c>
      <c r="F1402" s="121" t="s">
        <v>152</v>
      </c>
      <c r="G1402" s="121">
        <v>2</v>
      </c>
      <c r="H1402" s="366">
        <v>44.906999999999996</v>
      </c>
      <c r="I1402" s="366">
        <v>53.877099999999999</v>
      </c>
      <c r="J1402" s="119" t="s">
        <v>27</v>
      </c>
      <c r="K1402" s="119" t="s">
        <v>27</v>
      </c>
      <c r="L1402" s="119"/>
      <c r="M1402" s="119"/>
      <c r="N1402" s="120"/>
      <c r="O1402" s="119">
        <v>0.38105699999999998</v>
      </c>
      <c r="P1402" s="119">
        <v>1.6698599999999999</v>
      </c>
      <c r="Q1402" s="119" t="s">
        <v>27</v>
      </c>
      <c r="R1402" s="119"/>
      <c r="S1402" s="119" t="s">
        <v>27</v>
      </c>
      <c r="T1402" s="119" t="s">
        <v>27</v>
      </c>
      <c r="U1402" s="116"/>
      <c r="V1402" s="116"/>
      <c r="W1402" s="116"/>
      <c r="X1402" s="119">
        <v>100.83501699999999</v>
      </c>
      <c r="Y1402" s="21"/>
      <c r="Z1402" s="118" t="s">
        <v>176</v>
      </c>
      <c r="AA1402" s="116"/>
      <c r="AB1402" s="501"/>
      <c r="AC1402" s="18">
        <v>31.916198705685915</v>
      </c>
      <c r="AD1402" s="18">
        <v>66.701507930348967</v>
      </c>
      <c r="AE1402" s="18" t="s">
        <v>27</v>
      </c>
      <c r="AF1402" s="18" t="s">
        <v>27</v>
      </c>
      <c r="AG1402" s="18" t="s">
        <v>27</v>
      </c>
      <c r="AH1402" s="18" t="s">
        <v>27</v>
      </c>
      <c r="AI1402" s="18" t="s">
        <v>27</v>
      </c>
      <c r="AJ1402" s="18">
        <v>0.25768081672582765</v>
      </c>
      <c r="AK1402" s="18">
        <v>1.1246125472392792</v>
      </c>
      <c r="AL1402" s="18" t="s">
        <v>27</v>
      </c>
      <c r="AM1402" s="18" t="s">
        <v>27</v>
      </c>
      <c r="AN1402" s="18" t="s">
        <v>27</v>
      </c>
      <c r="AO1402" s="18" t="s">
        <v>27</v>
      </c>
      <c r="AP1402" s="18" t="s">
        <v>27</v>
      </c>
      <c r="AQ1402" s="18" t="s">
        <v>27</v>
      </c>
      <c r="AR1402" s="18">
        <v>99.999999999999986</v>
      </c>
      <c r="AS1402" s="18"/>
      <c r="AT1402" s="21"/>
      <c r="AU1402" s="18" t="str">
        <f t="shared" si="137"/>
        <v>pyrite</v>
      </c>
      <c r="AV1402" s="44">
        <f t="shared" si="138"/>
        <v>0.47849291111999209</v>
      </c>
      <c r="AW1402" s="86">
        <f t="shared" si="139"/>
        <v>0.49921648104900374</v>
      </c>
      <c r="AX1402" s="18"/>
      <c r="AY1402" s="18"/>
    </row>
    <row r="1403" spans="1:51" s="36" customFormat="1" x14ac:dyDescent="0.2">
      <c r="A1403" s="120" t="s">
        <v>180</v>
      </c>
      <c r="B1403" s="43" t="s">
        <v>604</v>
      </c>
      <c r="C1403" s="120" t="s">
        <v>192</v>
      </c>
      <c r="D1403" s="120" t="s">
        <v>500</v>
      </c>
      <c r="E1403" s="121" t="s">
        <v>186</v>
      </c>
      <c r="F1403" s="121" t="s">
        <v>152</v>
      </c>
      <c r="G1403" s="121">
        <v>8</v>
      </c>
      <c r="H1403" s="366">
        <v>45.036900000000003</v>
      </c>
      <c r="I1403" s="366">
        <v>54.697899999999997</v>
      </c>
      <c r="J1403" s="119" t="s">
        <v>27</v>
      </c>
      <c r="K1403" s="119" t="s">
        <v>27</v>
      </c>
      <c r="L1403" s="119"/>
      <c r="M1403" s="119"/>
      <c r="N1403" s="120"/>
      <c r="O1403" s="119">
        <v>0.51641400000000004</v>
      </c>
      <c r="P1403" s="119">
        <v>1.2662500000000001</v>
      </c>
      <c r="Q1403" s="119" t="s">
        <v>27</v>
      </c>
      <c r="R1403" s="119"/>
      <c r="S1403" s="119" t="s">
        <v>27</v>
      </c>
      <c r="T1403" s="119">
        <v>0.13519400000000001</v>
      </c>
      <c r="U1403" s="116"/>
      <c r="V1403" s="116"/>
      <c r="W1403" s="116"/>
      <c r="X1403" s="119">
        <v>101.652658</v>
      </c>
      <c r="Y1403" s="21"/>
      <c r="Z1403" s="118" t="s">
        <v>176</v>
      </c>
      <c r="AA1403" s="116"/>
      <c r="AB1403" s="501"/>
      <c r="AC1403" s="18">
        <v>31.687636642812244</v>
      </c>
      <c r="AD1403" s="18">
        <v>67.038816210981992</v>
      </c>
      <c r="AE1403" s="18" t="s">
        <v>27</v>
      </c>
      <c r="AF1403" s="18" t="s">
        <v>27</v>
      </c>
      <c r="AG1403" s="18" t="s">
        <v>27</v>
      </c>
      <c r="AH1403" s="18" t="s">
        <v>27</v>
      </c>
      <c r="AI1403" s="18" t="s">
        <v>27</v>
      </c>
      <c r="AJ1403" s="18">
        <v>0.34571195237881075</v>
      </c>
      <c r="AK1403" s="18">
        <v>0.84424124235859632</v>
      </c>
      <c r="AL1403" s="18" t="s">
        <v>27</v>
      </c>
      <c r="AM1403" s="18" t="s">
        <v>27</v>
      </c>
      <c r="AN1403" s="18" t="s">
        <v>27</v>
      </c>
      <c r="AO1403" s="18">
        <v>8.3593951468370092E-2</v>
      </c>
      <c r="AP1403" s="18" t="s">
        <v>27</v>
      </c>
      <c r="AQ1403" s="18" t="s">
        <v>27</v>
      </c>
      <c r="AR1403" s="18">
        <v>100</v>
      </c>
      <c r="AS1403" s="18"/>
      <c r="AT1403" s="66"/>
      <c r="AU1403" s="18" t="str">
        <f t="shared" si="137"/>
        <v>pyrite</v>
      </c>
      <c r="AV1403" s="44">
        <f t="shared" si="138"/>
        <v>0.47267595750924551</v>
      </c>
      <c r="AW1403" s="86">
        <f t="shared" si="139"/>
        <v>0.49167311793340529</v>
      </c>
      <c r="AX1403" s="18"/>
      <c r="AY1403" s="18"/>
    </row>
    <row r="1404" spans="1:51" s="36" customFormat="1" x14ac:dyDescent="0.2">
      <c r="A1404" s="120" t="s">
        <v>180</v>
      </c>
      <c r="B1404" s="43" t="s">
        <v>604</v>
      </c>
      <c r="C1404" s="120" t="s">
        <v>192</v>
      </c>
      <c r="D1404" s="120" t="s">
        <v>500</v>
      </c>
      <c r="E1404" s="121" t="s">
        <v>186</v>
      </c>
      <c r="F1404" s="121" t="s">
        <v>152</v>
      </c>
      <c r="G1404" s="121">
        <v>4</v>
      </c>
      <c r="H1404" s="366">
        <v>44.861800000000002</v>
      </c>
      <c r="I1404" s="366">
        <v>53.331099999999999</v>
      </c>
      <c r="J1404" s="119" t="s">
        <v>27</v>
      </c>
      <c r="K1404" s="119" t="s">
        <v>27</v>
      </c>
      <c r="L1404" s="119"/>
      <c r="M1404" s="119"/>
      <c r="N1404" s="120"/>
      <c r="O1404" s="119">
        <v>0.57757000000000003</v>
      </c>
      <c r="P1404" s="119">
        <v>1.4660500000000001</v>
      </c>
      <c r="Q1404" s="119" t="s">
        <v>27</v>
      </c>
      <c r="R1404" s="119"/>
      <c r="S1404" s="119" t="s">
        <v>27</v>
      </c>
      <c r="T1404" s="119" t="s">
        <v>27</v>
      </c>
      <c r="U1404" s="116"/>
      <c r="V1404" s="116"/>
      <c r="W1404" s="116"/>
      <c r="X1404" s="119">
        <v>100.23652</v>
      </c>
      <c r="Y1404" s="21"/>
      <c r="Z1404" s="118" t="s">
        <v>176</v>
      </c>
      <c r="AA1404" s="116"/>
      <c r="AB1404" s="501"/>
      <c r="AC1404" s="18">
        <v>32.112866667349181</v>
      </c>
      <c r="AD1404" s="18">
        <v>66.499326445147744</v>
      </c>
      <c r="AE1404" s="18" t="s">
        <v>27</v>
      </c>
      <c r="AF1404" s="18" t="s">
        <v>27</v>
      </c>
      <c r="AG1404" s="18" t="s">
        <v>27</v>
      </c>
      <c r="AH1404" s="18" t="s">
        <v>27</v>
      </c>
      <c r="AI1404" s="18" t="s">
        <v>27</v>
      </c>
      <c r="AJ1404" s="18">
        <v>0.39337072436994597</v>
      </c>
      <c r="AK1404" s="18">
        <v>0.99443616313311534</v>
      </c>
      <c r="AL1404" s="18" t="s">
        <v>27</v>
      </c>
      <c r="AM1404" s="18" t="s">
        <v>27</v>
      </c>
      <c r="AN1404" s="18" t="s">
        <v>27</v>
      </c>
      <c r="AO1404" s="18" t="s">
        <v>27</v>
      </c>
      <c r="AP1404" s="18" t="s">
        <v>27</v>
      </c>
      <c r="AQ1404" s="18" t="s">
        <v>27</v>
      </c>
      <c r="AR1404" s="18">
        <v>99.999999999999986</v>
      </c>
      <c r="AS1404" s="18"/>
      <c r="AT1404" s="21"/>
      <c r="AU1404" s="18" t="str">
        <f t="shared" si="137"/>
        <v>pyrite</v>
      </c>
      <c r="AV1404" s="44">
        <f t="shared" si="138"/>
        <v>0.48290514181128763</v>
      </c>
      <c r="AW1404" s="86">
        <f t="shared" si="139"/>
        <v>0.50377462969471454</v>
      </c>
      <c r="AX1404" s="18"/>
      <c r="AY1404" s="18"/>
    </row>
    <row r="1405" spans="1:51" s="36" customFormat="1" x14ac:dyDescent="0.2">
      <c r="A1405" s="120" t="s">
        <v>180</v>
      </c>
      <c r="B1405" s="43" t="s">
        <v>604</v>
      </c>
      <c r="C1405" s="120" t="s">
        <v>192</v>
      </c>
      <c r="D1405" s="120" t="s">
        <v>500</v>
      </c>
      <c r="E1405" s="121" t="s">
        <v>186</v>
      </c>
      <c r="F1405" s="121" t="s">
        <v>152</v>
      </c>
      <c r="G1405" s="121">
        <v>7</v>
      </c>
      <c r="H1405" s="366">
        <v>44.332700000000003</v>
      </c>
      <c r="I1405" s="366">
        <v>54.534100000000002</v>
      </c>
      <c r="J1405" s="119" t="s">
        <v>27</v>
      </c>
      <c r="K1405" s="119" t="s">
        <v>27</v>
      </c>
      <c r="L1405" s="119"/>
      <c r="M1405" s="119"/>
      <c r="N1405" s="120"/>
      <c r="O1405" s="119">
        <v>0.65259800000000001</v>
      </c>
      <c r="P1405" s="119">
        <v>1.5047900000000001</v>
      </c>
      <c r="Q1405" s="119" t="s">
        <v>27</v>
      </c>
      <c r="R1405" s="119"/>
      <c r="S1405" s="119" t="s">
        <v>27</v>
      </c>
      <c r="T1405" s="119">
        <v>9.1659000000000004E-2</v>
      </c>
      <c r="U1405" s="116"/>
      <c r="V1405" s="116"/>
      <c r="W1405" s="116"/>
      <c r="X1405" s="119">
        <v>101.11584700000002</v>
      </c>
      <c r="Y1405" s="21"/>
      <c r="Z1405" s="118" t="s">
        <v>176</v>
      </c>
      <c r="AA1405" s="116"/>
      <c r="AB1405" s="501"/>
      <c r="AC1405" s="18">
        <v>31.34038678186532</v>
      </c>
      <c r="AD1405" s="18">
        <v>67.155663435901715</v>
      </c>
      <c r="AE1405" s="18" t="s">
        <v>27</v>
      </c>
      <c r="AF1405" s="18" t="s">
        <v>27</v>
      </c>
      <c r="AG1405" s="18" t="s">
        <v>27</v>
      </c>
      <c r="AH1405" s="18" t="s">
        <v>27</v>
      </c>
      <c r="AI1405" s="18" t="s">
        <v>27</v>
      </c>
      <c r="AJ1405" s="18">
        <v>0.43895594531273374</v>
      </c>
      <c r="AK1405" s="18">
        <v>1.0080493923075515</v>
      </c>
      <c r="AL1405" s="18" t="s">
        <v>27</v>
      </c>
      <c r="AM1405" s="18" t="s">
        <v>27</v>
      </c>
      <c r="AN1405" s="18" t="s">
        <v>27</v>
      </c>
      <c r="AO1405" s="18">
        <v>5.6944444612693067E-2</v>
      </c>
      <c r="AP1405" s="18" t="s">
        <v>27</v>
      </c>
      <c r="AQ1405" s="18" t="s">
        <v>27</v>
      </c>
      <c r="AR1405" s="18">
        <v>100.00000000000001</v>
      </c>
      <c r="AS1405" s="18"/>
      <c r="AT1405" s="66"/>
      <c r="AU1405" s="18" t="str">
        <f t="shared" si="137"/>
        <v>pyrite</v>
      </c>
      <c r="AV1405" s="44">
        <f t="shared" si="138"/>
        <v>0.46668270669053669</v>
      </c>
      <c r="AW1405" s="86">
        <f t="shared" si="139"/>
        <v>0.48907768732636137</v>
      </c>
      <c r="AX1405" s="18"/>
      <c r="AY1405" s="18"/>
    </row>
    <row r="1406" spans="1:51" s="36" customFormat="1" x14ac:dyDescent="0.2">
      <c r="A1406" s="120" t="s">
        <v>180</v>
      </c>
      <c r="B1406" s="43" t="s">
        <v>604</v>
      </c>
      <c r="C1406" s="120" t="s">
        <v>192</v>
      </c>
      <c r="D1406" s="120" t="s">
        <v>500</v>
      </c>
      <c r="E1406" s="121" t="s">
        <v>181</v>
      </c>
      <c r="F1406" s="121" t="s">
        <v>159</v>
      </c>
      <c r="G1406" s="121">
        <v>16</v>
      </c>
      <c r="H1406" s="366">
        <v>44.015700000000002</v>
      </c>
      <c r="I1406" s="366">
        <v>54.493899999999996</v>
      </c>
      <c r="J1406" s="119" t="s">
        <v>27</v>
      </c>
      <c r="K1406" s="119" t="s">
        <v>27</v>
      </c>
      <c r="L1406" s="119"/>
      <c r="M1406" s="119"/>
      <c r="N1406" s="120"/>
      <c r="O1406" s="119">
        <v>8.1372E-2</v>
      </c>
      <c r="P1406" s="119">
        <v>1.3094399999999999</v>
      </c>
      <c r="Q1406" s="119" t="s">
        <v>27</v>
      </c>
      <c r="R1406" s="119"/>
      <c r="S1406" s="119" t="s">
        <v>27</v>
      </c>
      <c r="T1406" s="119" t="s">
        <v>27</v>
      </c>
      <c r="U1406" s="116"/>
      <c r="V1406" s="116"/>
      <c r="W1406" s="116"/>
      <c r="X1406" s="119">
        <v>99.900412000000003</v>
      </c>
      <c r="Y1406" s="21"/>
      <c r="Z1406" s="118" t="s">
        <v>176</v>
      </c>
      <c r="AA1406" s="116"/>
      <c r="AB1406" s="501"/>
      <c r="AC1406" s="18">
        <v>31.381661970725279</v>
      </c>
      <c r="AD1406" s="18">
        <v>67.678471430638666</v>
      </c>
      <c r="AE1406" s="18" t="s">
        <v>27</v>
      </c>
      <c r="AF1406" s="18" t="s">
        <v>27</v>
      </c>
      <c r="AG1406" s="18" t="s">
        <v>27</v>
      </c>
      <c r="AH1406" s="18" t="s">
        <v>27</v>
      </c>
      <c r="AI1406" s="18" t="s">
        <v>27</v>
      </c>
      <c r="AJ1406" s="18">
        <v>5.5199906821797963E-2</v>
      </c>
      <c r="AK1406" s="18">
        <v>0.8846666918142686</v>
      </c>
      <c r="AL1406" s="18" t="s">
        <v>27</v>
      </c>
      <c r="AM1406" s="18" t="s">
        <v>27</v>
      </c>
      <c r="AN1406" s="18" t="s">
        <v>27</v>
      </c>
      <c r="AO1406" s="18" t="s">
        <v>27</v>
      </c>
      <c r="AP1406" s="18" t="s">
        <v>27</v>
      </c>
      <c r="AQ1406" s="18" t="s">
        <v>27</v>
      </c>
      <c r="AR1406" s="18">
        <v>100.00000000000001</v>
      </c>
      <c r="AS1406" s="18"/>
      <c r="AT1406" s="21"/>
      <c r="AU1406" s="18" t="str">
        <f t="shared" si="137"/>
        <v>pyrite</v>
      </c>
      <c r="AV1406" s="44">
        <f t="shared" si="138"/>
        <v>0.4636875110704482</v>
      </c>
      <c r="AW1406" s="86">
        <f t="shared" si="139"/>
        <v>0.47757474254551641</v>
      </c>
      <c r="AX1406" s="18"/>
      <c r="AY1406" s="18"/>
    </row>
    <row r="1407" spans="1:51" s="36" customFormat="1" x14ac:dyDescent="0.2">
      <c r="A1407" s="120" t="s">
        <v>180</v>
      </c>
      <c r="B1407" s="43" t="s">
        <v>604</v>
      </c>
      <c r="C1407" s="120" t="s">
        <v>192</v>
      </c>
      <c r="D1407" s="120" t="s">
        <v>500</v>
      </c>
      <c r="E1407" s="121" t="s">
        <v>181</v>
      </c>
      <c r="F1407" s="121" t="s">
        <v>159</v>
      </c>
      <c r="G1407" s="121">
        <v>19</v>
      </c>
      <c r="H1407" s="366">
        <v>44.926400000000001</v>
      </c>
      <c r="I1407" s="366">
        <v>53.935200000000002</v>
      </c>
      <c r="J1407" s="119" t="s">
        <v>27</v>
      </c>
      <c r="K1407" s="119" t="s">
        <v>27</v>
      </c>
      <c r="L1407" s="119"/>
      <c r="M1407" s="119"/>
      <c r="N1407" s="120"/>
      <c r="O1407" s="119">
        <v>0.16292499999999999</v>
      </c>
      <c r="P1407" s="119">
        <v>0.936608</v>
      </c>
      <c r="Q1407" s="119" t="s">
        <v>27</v>
      </c>
      <c r="R1407" s="119"/>
      <c r="S1407" s="119" t="s">
        <v>27</v>
      </c>
      <c r="T1407" s="119" t="s">
        <v>27</v>
      </c>
      <c r="U1407" s="116"/>
      <c r="V1407" s="116"/>
      <c r="W1407" s="116"/>
      <c r="X1407" s="119">
        <v>99.961133000000018</v>
      </c>
      <c r="Y1407" s="21"/>
      <c r="Z1407" s="118" t="s">
        <v>176</v>
      </c>
      <c r="AA1407" s="116"/>
      <c r="AB1407" s="501"/>
      <c r="AC1407" s="18">
        <v>32.108386467873075</v>
      </c>
      <c r="AD1407" s="18">
        <v>67.146515360871021</v>
      </c>
      <c r="AE1407" s="18" t="s">
        <v>27</v>
      </c>
      <c r="AF1407" s="18" t="s">
        <v>27</v>
      </c>
      <c r="AG1407" s="18" t="s">
        <v>27</v>
      </c>
      <c r="AH1407" s="18" t="s">
        <v>27</v>
      </c>
      <c r="AI1407" s="18" t="s">
        <v>27</v>
      </c>
      <c r="AJ1407" s="18">
        <v>0.11078975933590976</v>
      </c>
      <c r="AK1407" s="18">
        <v>0.63430841192000476</v>
      </c>
      <c r="AL1407" s="18" t="s">
        <v>27</v>
      </c>
      <c r="AM1407" s="18" t="s">
        <v>27</v>
      </c>
      <c r="AN1407" s="18" t="s">
        <v>27</v>
      </c>
      <c r="AO1407" s="18" t="s">
        <v>27</v>
      </c>
      <c r="AP1407" s="18" t="s">
        <v>27</v>
      </c>
      <c r="AQ1407" s="18" t="s">
        <v>27</v>
      </c>
      <c r="AR1407" s="18">
        <v>100.00000000000001</v>
      </c>
      <c r="AS1407" s="18"/>
      <c r="AT1407" s="21"/>
      <c r="AU1407" s="18" t="str">
        <f t="shared" si="137"/>
        <v>pyrite</v>
      </c>
      <c r="AV1407" s="44">
        <f t="shared" si="138"/>
        <v>0.47818395780198486</v>
      </c>
      <c r="AW1407" s="86">
        <f t="shared" si="139"/>
        <v>0.48928056001956038</v>
      </c>
      <c r="AX1407" s="18"/>
      <c r="AY1407" s="18"/>
    </row>
    <row r="1408" spans="1:51" s="36" customFormat="1" x14ac:dyDescent="0.2">
      <c r="A1408" s="120" t="s">
        <v>180</v>
      </c>
      <c r="B1408" s="43" t="s">
        <v>604</v>
      </c>
      <c r="C1408" s="120" t="s">
        <v>192</v>
      </c>
      <c r="D1408" s="120" t="s">
        <v>500</v>
      </c>
      <c r="E1408" s="121" t="s">
        <v>181</v>
      </c>
      <c r="F1408" s="121" t="s">
        <v>159</v>
      </c>
      <c r="G1408" s="121">
        <v>13</v>
      </c>
      <c r="H1408" s="366">
        <v>43.915199999999999</v>
      </c>
      <c r="I1408" s="366">
        <v>53.483600000000003</v>
      </c>
      <c r="J1408" s="119" t="s">
        <v>27</v>
      </c>
      <c r="K1408" s="119" t="s">
        <v>27</v>
      </c>
      <c r="L1408" s="119"/>
      <c r="M1408" s="119"/>
      <c r="N1408" s="120"/>
      <c r="O1408" s="119">
        <v>0.25318400000000002</v>
      </c>
      <c r="P1408" s="119">
        <v>1.2511000000000001</v>
      </c>
      <c r="Q1408" s="119" t="s">
        <v>27</v>
      </c>
      <c r="R1408" s="119"/>
      <c r="S1408" s="119" t="s">
        <v>27</v>
      </c>
      <c r="T1408" s="119" t="s">
        <v>27</v>
      </c>
      <c r="U1408" s="116"/>
      <c r="V1408" s="116"/>
      <c r="W1408" s="116"/>
      <c r="X1408" s="119">
        <v>98.903083999999993</v>
      </c>
      <c r="Y1408" s="21"/>
      <c r="Z1408" s="118" t="s">
        <v>176</v>
      </c>
      <c r="AA1408" s="116"/>
      <c r="AB1408" s="501"/>
      <c r="AC1408" s="18">
        <v>31.706098850110532</v>
      </c>
      <c r="AD1408" s="18">
        <v>67.264032550832098</v>
      </c>
      <c r="AE1408" s="18" t="s">
        <v>27</v>
      </c>
      <c r="AF1408" s="18" t="s">
        <v>27</v>
      </c>
      <c r="AG1408" s="18" t="s">
        <v>27</v>
      </c>
      <c r="AH1408" s="18" t="s">
        <v>27</v>
      </c>
      <c r="AI1408" s="18" t="s">
        <v>27</v>
      </c>
      <c r="AJ1408" s="18">
        <v>0.173923885217593</v>
      </c>
      <c r="AK1408" s="18">
        <v>0.855944713839768</v>
      </c>
      <c r="AL1408" s="18" t="s">
        <v>27</v>
      </c>
      <c r="AM1408" s="18" t="s">
        <v>27</v>
      </c>
      <c r="AN1408" s="18" t="s">
        <v>27</v>
      </c>
      <c r="AO1408" s="18" t="s">
        <v>27</v>
      </c>
      <c r="AP1408" s="18" t="s">
        <v>27</v>
      </c>
      <c r="AQ1408" s="18" t="s">
        <v>27</v>
      </c>
      <c r="AR1408" s="18">
        <v>99.999999999999986</v>
      </c>
      <c r="AS1408" s="18"/>
      <c r="AT1408" s="21"/>
      <c r="AU1408" s="18" t="str">
        <f t="shared" si="137"/>
        <v>pyrite</v>
      </c>
      <c r="AV1408" s="44">
        <f t="shared" si="138"/>
        <v>0.47136779713809035</v>
      </c>
      <c r="AW1408" s="86">
        <f t="shared" si="139"/>
        <v>0.48667863355395763</v>
      </c>
      <c r="AX1408" s="18"/>
      <c r="AY1408" s="18"/>
    </row>
    <row r="1409" spans="1:51" s="36" customFormat="1" x14ac:dyDescent="0.2">
      <c r="A1409" s="120" t="s">
        <v>180</v>
      </c>
      <c r="B1409" s="43" t="s">
        <v>604</v>
      </c>
      <c r="C1409" s="120" t="s">
        <v>192</v>
      </c>
      <c r="D1409" s="120" t="s">
        <v>500</v>
      </c>
      <c r="E1409" s="121" t="s">
        <v>181</v>
      </c>
      <c r="F1409" s="121" t="s">
        <v>159</v>
      </c>
      <c r="G1409" s="121">
        <v>17</v>
      </c>
      <c r="H1409" s="366">
        <v>44.6648</v>
      </c>
      <c r="I1409" s="366">
        <v>54.146799999999999</v>
      </c>
      <c r="J1409" s="119" t="s">
        <v>27</v>
      </c>
      <c r="K1409" s="119" t="s">
        <v>27</v>
      </c>
      <c r="L1409" s="119"/>
      <c r="M1409" s="119"/>
      <c r="N1409" s="120"/>
      <c r="O1409" s="119">
        <v>0.29098499999999999</v>
      </c>
      <c r="P1409" s="119">
        <v>1.3733</v>
      </c>
      <c r="Q1409" s="119" t="s">
        <v>27</v>
      </c>
      <c r="R1409" s="119"/>
      <c r="S1409" s="119" t="s">
        <v>27</v>
      </c>
      <c r="T1409" s="119" t="s">
        <v>27</v>
      </c>
      <c r="U1409" s="116"/>
      <c r="V1409" s="116"/>
      <c r="W1409" s="116"/>
      <c r="X1409" s="119">
        <v>100.47588500000001</v>
      </c>
      <c r="Y1409" s="21"/>
      <c r="Z1409" s="118" t="s">
        <v>176</v>
      </c>
      <c r="AA1409" s="116"/>
      <c r="AB1409" s="501"/>
      <c r="AC1409" s="18">
        <v>31.775480691028491</v>
      </c>
      <c r="AD1409" s="18">
        <v>67.101751265096482</v>
      </c>
      <c r="AE1409" s="18" t="s">
        <v>27</v>
      </c>
      <c r="AF1409" s="18" t="s">
        <v>27</v>
      </c>
      <c r="AG1409" s="18" t="s">
        <v>27</v>
      </c>
      <c r="AH1409" s="18" t="s">
        <v>27</v>
      </c>
      <c r="AI1409" s="18" t="s">
        <v>27</v>
      </c>
      <c r="AJ1409" s="18">
        <v>0.19696649863902949</v>
      </c>
      <c r="AK1409" s="18">
        <v>0.92580154523600033</v>
      </c>
      <c r="AL1409" s="18" t="s">
        <v>27</v>
      </c>
      <c r="AM1409" s="18" t="s">
        <v>27</v>
      </c>
      <c r="AN1409" s="18" t="s">
        <v>27</v>
      </c>
      <c r="AO1409" s="18" t="s">
        <v>27</v>
      </c>
      <c r="AP1409" s="18" t="s">
        <v>27</v>
      </c>
      <c r="AQ1409" s="18" t="s">
        <v>27</v>
      </c>
      <c r="AR1409" s="18">
        <v>100</v>
      </c>
      <c r="AS1409" s="18"/>
      <c r="AT1409" s="21"/>
      <c r="AU1409" s="18" t="str">
        <f t="shared" si="137"/>
        <v>pyrite</v>
      </c>
      <c r="AV1409" s="44">
        <f t="shared" si="138"/>
        <v>0.47354174953637557</v>
      </c>
      <c r="AW1409" s="86">
        <f t="shared" si="139"/>
        <v>0.49027407056685579</v>
      </c>
      <c r="AX1409" s="18"/>
      <c r="AY1409" s="18"/>
    </row>
    <row r="1410" spans="1:51" s="36" customFormat="1" x14ac:dyDescent="0.2">
      <c r="A1410" s="120" t="s">
        <v>180</v>
      </c>
      <c r="B1410" s="43" t="s">
        <v>604</v>
      </c>
      <c r="C1410" s="120" t="s">
        <v>192</v>
      </c>
      <c r="D1410" s="120" t="s">
        <v>500</v>
      </c>
      <c r="E1410" s="121" t="s">
        <v>181</v>
      </c>
      <c r="F1410" s="121" t="s">
        <v>159</v>
      </c>
      <c r="G1410" s="121">
        <v>12</v>
      </c>
      <c r="H1410" s="366">
        <v>43.731999999999999</v>
      </c>
      <c r="I1410" s="366">
        <v>53.329900000000002</v>
      </c>
      <c r="J1410" s="119" t="s">
        <v>27</v>
      </c>
      <c r="K1410" s="119" t="s">
        <v>27</v>
      </c>
      <c r="L1410" s="119"/>
      <c r="M1410" s="119"/>
      <c r="N1410" s="120"/>
      <c r="O1410" s="119">
        <v>0.61539999999999995</v>
      </c>
      <c r="P1410" s="119">
        <v>1.1992700000000001</v>
      </c>
      <c r="Q1410" s="119" t="s">
        <v>27</v>
      </c>
      <c r="R1410" s="119"/>
      <c r="S1410" s="119" t="s">
        <v>27</v>
      </c>
      <c r="T1410" s="119">
        <v>9.5949999999999994E-2</v>
      </c>
      <c r="U1410" s="116"/>
      <c r="V1410" s="116"/>
      <c r="W1410" s="116"/>
      <c r="X1410" s="119">
        <v>98.972520000000003</v>
      </c>
      <c r="Y1410" s="21"/>
      <c r="Z1410" s="118" t="s">
        <v>176</v>
      </c>
      <c r="AA1410" s="116"/>
      <c r="AB1410" s="501"/>
      <c r="AC1410" s="18">
        <v>31.590045465647659</v>
      </c>
      <c r="AD1410" s="18">
        <v>67.105173663941059</v>
      </c>
      <c r="AE1410" s="18" t="s">
        <v>27</v>
      </c>
      <c r="AF1410" s="18" t="s">
        <v>27</v>
      </c>
      <c r="AG1410" s="18" t="s">
        <v>27</v>
      </c>
      <c r="AH1410" s="18" t="s">
        <v>27</v>
      </c>
      <c r="AI1410" s="18" t="s">
        <v>27</v>
      </c>
      <c r="AJ1410" s="18">
        <v>0.42296402534607047</v>
      </c>
      <c r="AK1410" s="18">
        <v>0.82090637270688505</v>
      </c>
      <c r="AL1410" s="18" t="s">
        <v>27</v>
      </c>
      <c r="AM1410" s="18" t="s">
        <v>27</v>
      </c>
      <c r="AN1410" s="18" t="s">
        <v>27</v>
      </c>
      <c r="AO1410" s="18">
        <v>6.091047235833414E-2</v>
      </c>
      <c r="AP1410" s="18" t="s">
        <v>27</v>
      </c>
      <c r="AQ1410" s="18" t="s">
        <v>27</v>
      </c>
      <c r="AR1410" s="18">
        <v>100.00000000000001</v>
      </c>
      <c r="AS1410" s="18"/>
      <c r="AT1410" s="66"/>
      <c r="AU1410" s="18" t="str">
        <f t="shared" si="137"/>
        <v>pyrite</v>
      </c>
      <c r="AV1410" s="44">
        <f t="shared" si="138"/>
        <v>0.47075424651829129</v>
      </c>
      <c r="AW1410" s="86">
        <f t="shared" si="139"/>
        <v>0.49019806581224867</v>
      </c>
      <c r="AX1410" s="18"/>
      <c r="AY1410" s="18"/>
    </row>
    <row r="1411" spans="1:51" s="36" customFormat="1" x14ac:dyDescent="0.2">
      <c r="A1411" s="120" t="s">
        <v>180</v>
      </c>
      <c r="B1411" s="43" t="s">
        <v>604</v>
      </c>
      <c r="C1411" s="120" t="s">
        <v>192</v>
      </c>
      <c r="D1411" s="120" t="s">
        <v>500</v>
      </c>
      <c r="E1411" s="121" t="s">
        <v>183</v>
      </c>
      <c r="F1411" s="121" t="s">
        <v>149</v>
      </c>
      <c r="G1411" s="121">
        <v>23</v>
      </c>
      <c r="H1411" s="366">
        <v>43.8962</v>
      </c>
      <c r="I1411" s="366">
        <v>54.294400000000003</v>
      </c>
      <c r="J1411" s="119" t="s">
        <v>27</v>
      </c>
      <c r="K1411" s="119" t="s">
        <v>27</v>
      </c>
      <c r="L1411" s="119"/>
      <c r="M1411" s="119"/>
      <c r="N1411" s="120"/>
      <c r="O1411" s="119">
        <v>0.45372299999999999</v>
      </c>
      <c r="P1411" s="119">
        <v>1.48237</v>
      </c>
      <c r="Q1411" s="119" t="s">
        <v>27</v>
      </c>
      <c r="R1411" s="119"/>
      <c r="S1411" s="119" t="s">
        <v>27</v>
      </c>
      <c r="T1411" s="119" t="s">
        <v>27</v>
      </c>
      <c r="U1411" s="116"/>
      <c r="V1411" s="116"/>
      <c r="W1411" s="116"/>
      <c r="X1411" s="119">
        <v>100.126693</v>
      </c>
      <c r="Y1411" s="21"/>
      <c r="Z1411" s="118" t="s">
        <v>176</v>
      </c>
      <c r="AA1411" s="116"/>
      <c r="AB1411" s="501"/>
      <c r="AC1411" s="18">
        <v>31.285057659796966</v>
      </c>
      <c r="AD1411" s="18">
        <v>67.406130328305721</v>
      </c>
      <c r="AE1411" s="18" t="s">
        <v>27</v>
      </c>
      <c r="AF1411" s="18" t="s">
        <v>27</v>
      </c>
      <c r="AG1411" s="18" t="s">
        <v>27</v>
      </c>
      <c r="AH1411" s="18" t="s">
        <v>27</v>
      </c>
      <c r="AI1411" s="18" t="s">
        <v>27</v>
      </c>
      <c r="AJ1411" s="18">
        <v>0.30767758347838087</v>
      </c>
      <c r="AK1411" s="18">
        <v>1.001134428418913</v>
      </c>
      <c r="AL1411" s="18" t="s">
        <v>27</v>
      </c>
      <c r="AM1411" s="18" t="s">
        <v>27</v>
      </c>
      <c r="AN1411" s="18" t="s">
        <v>27</v>
      </c>
      <c r="AO1411" s="18" t="s">
        <v>27</v>
      </c>
      <c r="AP1411" s="18" t="s">
        <v>27</v>
      </c>
      <c r="AQ1411" s="18" t="s">
        <v>27</v>
      </c>
      <c r="AR1411" s="18">
        <v>99.999999999999972</v>
      </c>
      <c r="AS1411" s="18"/>
      <c r="AT1411" s="21"/>
      <c r="AU1411" s="18" t="str">
        <f t="shared" si="137"/>
        <v>pyrite</v>
      </c>
      <c r="AV1411" s="44">
        <f t="shared" si="138"/>
        <v>0.46412778047665931</v>
      </c>
      <c r="AW1411" s="86">
        <f t="shared" si="139"/>
        <v>0.48354459027604463</v>
      </c>
      <c r="AX1411" s="18"/>
      <c r="AY1411" s="18"/>
    </row>
    <row r="1412" spans="1:51" s="36" customFormat="1" x14ac:dyDescent="0.2">
      <c r="A1412" s="120" t="s">
        <v>180</v>
      </c>
      <c r="B1412" s="43" t="s">
        <v>604</v>
      </c>
      <c r="C1412" s="120" t="s">
        <v>192</v>
      </c>
      <c r="D1412" s="120" t="s">
        <v>500</v>
      </c>
      <c r="E1412" s="121" t="s">
        <v>183</v>
      </c>
      <c r="F1412" s="121" t="s">
        <v>149</v>
      </c>
      <c r="G1412" s="121">
        <v>26</v>
      </c>
      <c r="H1412" s="366">
        <v>44.349200000000003</v>
      </c>
      <c r="I1412" s="366">
        <v>54.079500000000003</v>
      </c>
      <c r="J1412" s="119" t="s">
        <v>27</v>
      </c>
      <c r="K1412" s="119" t="s">
        <v>27</v>
      </c>
      <c r="L1412" s="119"/>
      <c r="M1412" s="119"/>
      <c r="N1412" s="120"/>
      <c r="O1412" s="119">
        <v>0.68849199999999999</v>
      </c>
      <c r="P1412" s="119">
        <v>1.08985</v>
      </c>
      <c r="Q1412" s="119" t="s">
        <v>27</v>
      </c>
      <c r="R1412" s="119"/>
      <c r="S1412" s="119" t="s">
        <v>27</v>
      </c>
      <c r="T1412" s="119" t="s">
        <v>27</v>
      </c>
      <c r="U1412" s="116"/>
      <c r="V1412" s="116"/>
      <c r="W1412" s="116"/>
      <c r="X1412" s="119">
        <v>100.207042</v>
      </c>
      <c r="Y1412" s="21"/>
      <c r="Z1412" s="118" t="s">
        <v>176</v>
      </c>
      <c r="AA1412" s="116"/>
      <c r="AB1412" s="501"/>
      <c r="AC1412" s="18">
        <v>31.623672197862295</v>
      </c>
      <c r="AD1412" s="18">
        <v>67.172807612286078</v>
      </c>
      <c r="AE1412" s="18" t="s">
        <v>27</v>
      </c>
      <c r="AF1412" s="18" t="s">
        <v>27</v>
      </c>
      <c r="AG1412" s="18" t="s">
        <v>27</v>
      </c>
      <c r="AH1412" s="18" t="s">
        <v>27</v>
      </c>
      <c r="AI1412" s="18" t="s">
        <v>27</v>
      </c>
      <c r="AJ1412" s="18">
        <v>0.46711136598589453</v>
      </c>
      <c r="AK1412" s="18">
        <v>0.7364088238657257</v>
      </c>
      <c r="AL1412" s="18" t="s">
        <v>27</v>
      </c>
      <c r="AM1412" s="18" t="s">
        <v>27</v>
      </c>
      <c r="AN1412" s="18" t="s">
        <v>27</v>
      </c>
      <c r="AO1412" s="18" t="s">
        <v>27</v>
      </c>
      <c r="AP1412" s="18" t="s">
        <v>27</v>
      </c>
      <c r="AQ1412" s="18" t="s">
        <v>27</v>
      </c>
      <c r="AR1412" s="18">
        <v>100</v>
      </c>
      <c r="AS1412" s="18"/>
      <c r="AT1412" s="21"/>
      <c r="AU1412" s="18" t="str">
        <f t="shared" si="137"/>
        <v>pyrite</v>
      </c>
      <c r="AV1412" s="44">
        <f t="shared" si="138"/>
        <v>0.47078086091608062</v>
      </c>
      <c r="AW1412" s="86">
        <f t="shared" si="139"/>
        <v>0.48869763754983703</v>
      </c>
      <c r="AX1412" s="18"/>
      <c r="AY1412" s="18"/>
    </row>
    <row r="1413" spans="1:51" s="36" customFormat="1" x14ac:dyDescent="0.2">
      <c r="A1413" s="120" t="s">
        <v>180</v>
      </c>
      <c r="B1413" s="43" t="s">
        <v>604</v>
      </c>
      <c r="C1413" s="120" t="s">
        <v>192</v>
      </c>
      <c r="D1413" s="120" t="s">
        <v>500</v>
      </c>
      <c r="E1413" s="121" t="s">
        <v>177</v>
      </c>
      <c r="F1413" s="121" t="s">
        <v>151</v>
      </c>
      <c r="G1413" s="121">
        <v>68</v>
      </c>
      <c r="H1413" s="366">
        <v>44.011600000000001</v>
      </c>
      <c r="I1413" s="366">
        <v>53.222900000000003</v>
      </c>
      <c r="J1413" s="119" t="s">
        <v>27</v>
      </c>
      <c r="K1413" s="119" t="s">
        <v>27</v>
      </c>
      <c r="L1413" s="119"/>
      <c r="M1413" s="119"/>
      <c r="N1413" s="120"/>
      <c r="O1413" s="119">
        <v>0.36555599999999999</v>
      </c>
      <c r="P1413" s="119">
        <v>1.3751599999999999</v>
      </c>
      <c r="Q1413" s="119" t="s">
        <v>27</v>
      </c>
      <c r="R1413" s="119"/>
      <c r="S1413" s="119" t="s">
        <v>27</v>
      </c>
      <c r="T1413" s="119" t="s">
        <v>27</v>
      </c>
      <c r="U1413" s="116"/>
      <c r="V1413" s="116"/>
      <c r="W1413" s="116"/>
      <c r="X1413" s="119">
        <v>98.975215999999989</v>
      </c>
      <c r="Y1413" s="21"/>
      <c r="Z1413" s="118" t="s">
        <v>176</v>
      </c>
      <c r="AA1413" s="116"/>
      <c r="AB1413" s="501"/>
      <c r="AC1413" s="18">
        <v>31.806296534614138</v>
      </c>
      <c r="AD1413" s="18">
        <v>67.000617418818749</v>
      </c>
      <c r="AE1413" s="18" t="s">
        <v>27</v>
      </c>
      <c r="AF1413" s="18" t="s">
        <v>27</v>
      </c>
      <c r="AG1413" s="18" t="s">
        <v>27</v>
      </c>
      <c r="AH1413" s="18" t="s">
        <v>27</v>
      </c>
      <c r="AI1413" s="18" t="s">
        <v>27</v>
      </c>
      <c r="AJ1413" s="18">
        <v>0.25135926055016589</v>
      </c>
      <c r="AK1413" s="18">
        <v>0.94172678601696114</v>
      </c>
      <c r="AL1413" s="18" t="s">
        <v>27</v>
      </c>
      <c r="AM1413" s="18" t="s">
        <v>27</v>
      </c>
      <c r="AN1413" s="18" t="s">
        <v>27</v>
      </c>
      <c r="AO1413" s="18" t="s">
        <v>27</v>
      </c>
      <c r="AP1413" s="18" t="s">
        <v>27</v>
      </c>
      <c r="AQ1413" s="18" t="s">
        <v>27</v>
      </c>
      <c r="AR1413" s="18">
        <v>100</v>
      </c>
      <c r="AS1413" s="18"/>
      <c r="AT1413" s="21"/>
      <c r="AU1413" s="18" t="str">
        <f t="shared" si="137"/>
        <v>pyrite</v>
      </c>
      <c r="AV1413" s="44">
        <f t="shared" si="138"/>
        <v>0.47471646919003718</v>
      </c>
      <c r="AW1413" s="86">
        <f t="shared" si="139"/>
        <v>0.49252355952040211</v>
      </c>
      <c r="AX1413" s="18"/>
      <c r="AY1413" s="21" t="s">
        <v>509</v>
      </c>
    </row>
    <row r="1414" spans="1:51" s="36" customFormat="1" x14ac:dyDescent="0.2">
      <c r="A1414" s="120" t="s">
        <v>180</v>
      </c>
      <c r="B1414" s="43" t="s">
        <v>604</v>
      </c>
      <c r="C1414" s="120" t="s">
        <v>192</v>
      </c>
      <c r="D1414" s="120" t="s">
        <v>500</v>
      </c>
      <c r="E1414" s="121" t="s">
        <v>177</v>
      </c>
      <c r="F1414" s="121" t="s">
        <v>151</v>
      </c>
      <c r="G1414" s="121">
        <v>71</v>
      </c>
      <c r="H1414" s="366">
        <v>43.904400000000003</v>
      </c>
      <c r="I1414" s="366">
        <v>54.094000000000001</v>
      </c>
      <c r="J1414" s="119" t="s">
        <v>27</v>
      </c>
      <c r="K1414" s="119" t="s">
        <v>27</v>
      </c>
      <c r="L1414" s="119"/>
      <c r="M1414" s="119"/>
      <c r="N1414" s="120"/>
      <c r="O1414" s="119">
        <v>0.49137500000000001</v>
      </c>
      <c r="P1414" s="119">
        <v>0.92357500000000003</v>
      </c>
      <c r="Q1414" s="119" t="s">
        <v>27</v>
      </c>
      <c r="R1414" s="119"/>
      <c r="S1414" s="119" t="s">
        <v>27</v>
      </c>
      <c r="T1414" s="119" t="s">
        <v>27</v>
      </c>
      <c r="U1414" s="116"/>
      <c r="V1414" s="116"/>
      <c r="W1414" s="116"/>
      <c r="X1414" s="119">
        <v>99.413350000000008</v>
      </c>
      <c r="Y1414" s="21"/>
      <c r="Z1414" s="118" t="s">
        <v>176</v>
      </c>
      <c r="AA1414" s="116"/>
      <c r="AB1414" s="501"/>
      <c r="AC1414" s="18">
        <v>31.478135921575284</v>
      </c>
      <c r="AD1414" s="18">
        <v>67.559181657658328</v>
      </c>
      <c r="AE1414" s="18" t="s">
        <v>27</v>
      </c>
      <c r="AF1414" s="18" t="s">
        <v>27</v>
      </c>
      <c r="AG1414" s="18" t="s">
        <v>27</v>
      </c>
      <c r="AH1414" s="18" t="s">
        <v>27</v>
      </c>
      <c r="AI1414" s="18" t="s">
        <v>27</v>
      </c>
      <c r="AJ1414" s="18">
        <v>0.33520388532151757</v>
      </c>
      <c r="AK1414" s="18">
        <v>0.62747853544486643</v>
      </c>
      <c r="AL1414" s="18" t="s">
        <v>27</v>
      </c>
      <c r="AM1414" s="18" t="s">
        <v>27</v>
      </c>
      <c r="AN1414" s="18" t="s">
        <v>27</v>
      </c>
      <c r="AO1414" s="18" t="s">
        <v>27</v>
      </c>
      <c r="AP1414" s="18" t="s">
        <v>27</v>
      </c>
      <c r="AQ1414" s="18" t="s">
        <v>27</v>
      </c>
      <c r="AR1414" s="18">
        <v>100</v>
      </c>
      <c r="AS1414" s="18"/>
      <c r="AT1414" s="21"/>
      <c r="AU1414" s="18" t="str">
        <f t="shared" si="137"/>
        <v>pyrite</v>
      </c>
      <c r="AV1414" s="44">
        <f t="shared" si="138"/>
        <v>0.46593423942113432</v>
      </c>
      <c r="AW1414" s="86">
        <f t="shared" si="139"/>
        <v>0.48018370777089286</v>
      </c>
      <c r="AX1414" s="18"/>
      <c r="AY1414" s="26">
        <f>COUNT(AV1395:AV1414)</f>
        <v>20</v>
      </c>
    </row>
    <row r="1415" spans="1:51" s="36" customFormat="1" x14ac:dyDescent="0.2">
      <c r="A1415" s="120"/>
      <c r="B1415" s="120"/>
      <c r="C1415" s="120"/>
      <c r="D1415" s="120"/>
      <c r="E1415" s="121"/>
      <c r="F1415" s="121"/>
      <c r="G1415" s="121"/>
      <c r="H1415" s="366"/>
      <c r="I1415" s="366"/>
      <c r="J1415" s="119"/>
      <c r="K1415" s="119"/>
      <c r="L1415" s="119"/>
      <c r="M1415" s="119"/>
      <c r="N1415" s="120"/>
      <c r="O1415" s="119"/>
      <c r="P1415" s="119"/>
      <c r="Q1415" s="119"/>
      <c r="R1415" s="119"/>
      <c r="S1415" s="119"/>
      <c r="T1415" s="119"/>
      <c r="U1415" s="116"/>
      <c r="V1415" s="116"/>
      <c r="W1415" s="116"/>
      <c r="X1415" s="119"/>
      <c r="Y1415" s="21"/>
      <c r="Z1415" s="118"/>
      <c r="AA1415" s="116"/>
      <c r="AB1415" s="501"/>
      <c r="AC1415" s="18"/>
      <c r="AD1415" s="18"/>
      <c r="AE1415" s="18"/>
      <c r="AF1415" s="18"/>
      <c r="AG1415" s="18"/>
      <c r="AH1415" s="18"/>
      <c r="AI1415" s="18"/>
      <c r="AJ1415" s="18"/>
      <c r="AK1415" s="18"/>
      <c r="AL1415" s="18"/>
      <c r="AM1415" s="18"/>
      <c r="AN1415" s="18"/>
      <c r="AO1415" s="18"/>
      <c r="AP1415" s="18"/>
      <c r="AQ1415" s="18"/>
      <c r="AR1415" s="18"/>
      <c r="AS1415" s="18"/>
      <c r="AT1415" s="66"/>
      <c r="AU1415" s="18"/>
      <c r="AV1415" s="44"/>
      <c r="AW1415" s="44"/>
      <c r="AX1415" s="18"/>
      <c r="AY1415" s="18"/>
    </row>
    <row r="1416" spans="1:51" s="36" customFormat="1" x14ac:dyDescent="0.2">
      <c r="A1416" s="114"/>
      <c r="B1416" s="114"/>
      <c r="C1416" s="114"/>
      <c r="D1416" s="114"/>
      <c r="E1416" s="115"/>
      <c r="F1416" s="115"/>
      <c r="G1416" s="115"/>
      <c r="H1416" s="368"/>
      <c r="I1416" s="368"/>
      <c r="J1416" s="113"/>
      <c r="K1416" s="113"/>
      <c r="L1416" s="113"/>
      <c r="M1416" s="113"/>
      <c r="N1416" s="114"/>
      <c r="O1416" s="113"/>
      <c r="P1416" s="113"/>
      <c r="Q1416" s="113"/>
      <c r="R1416" s="113"/>
      <c r="S1416" s="113"/>
      <c r="T1416" s="113"/>
      <c r="U1416" s="111"/>
      <c r="V1416" s="111"/>
      <c r="W1416" s="111"/>
      <c r="X1416" s="113"/>
      <c r="Y1416" s="37"/>
      <c r="Z1416" s="112"/>
      <c r="AA1416" s="111"/>
      <c r="AB1416" s="496"/>
      <c r="AC1416" s="19"/>
      <c r="AD1416" s="19"/>
      <c r="AE1416" s="19"/>
      <c r="AF1416" s="19"/>
      <c r="AG1416" s="19"/>
      <c r="AH1416" s="19"/>
      <c r="AI1416" s="19"/>
      <c r="AJ1416" s="19"/>
      <c r="AK1416" s="19"/>
      <c r="AL1416" s="19"/>
      <c r="AM1416" s="19"/>
      <c r="AN1416" s="19"/>
      <c r="AO1416" s="19"/>
      <c r="AP1416" s="19"/>
      <c r="AQ1416" s="19"/>
      <c r="AR1416" s="19"/>
      <c r="AS1416" s="19"/>
      <c r="AT1416" s="324" t="s">
        <v>504</v>
      </c>
      <c r="AU1416" s="166" t="s">
        <v>187</v>
      </c>
      <c r="AV1416" s="64"/>
      <c r="AW1416" s="64"/>
      <c r="AX1416" s="19"/>
      <c r="AY1416" s="19"/>
    </row>
    <row r="1417" spans="1:51" s="36" customFormat="1" x14ac:dyDescent="0.2">
      <c r="A1417" s="120"/>
      <c r="B1417" s="120"/>
      <c r="C1417" s="120"/>
      <c r="D1417" s="120"/>
      <c r="E1417" s="121"/>
      <c r="F1417" s="121"/>
      <c r="G1417" s="121"/>
      <c r="H1417" s="366"/>
      <c r="I1417" s="366"/>
      <c r="J1417" s="119"/>
      <c r="K1417" s="119"/>
      <c r="L1417" s="119"/>
      <c r="M1417" s="119"/>
      <c r="N1417" s="120"/>
      <c r="O1417" s="119"/>
      <c r="P1417" s="119"/>
      <c r="Q1417" s="119"/>
      <c r="R1417" s="119"/>
      <c r="S1417" s="119"/>
      <c r="T1417" s="119"/>
      <c r="U1417" s="116"/>
      <c r="V1417" s="116"/>
      <c r="W1417" s="116"/>
      <c r="X1417" s="119"/>
      <c r="Y1417" s="21"/>
      <c r="Z1417" s="118"/>
      <c r="AA1417" s="116"/>
      <c r="AB1417" s="501"/>
      <c r="AC1417" s="18"/>
      <c r="AD1417" s="18"/>
      <c r="AE1417" s="18"/>
      <c r="AF1417" s="18"/>
      <c r="AG1417" s="18"/>
      <c r="AH1417" s="18"/>
      <c r="AI1417" s="18"/>
      <c r="AJ1417" s="18"/>
      <c r="AK1417" s="18"/>
      <c r="AL1417" s="18"/>
      <c r="AM1417" s="18"/>
      <c r="AN1417" s="18"/>
      <c r="AO1417" s="18"/>
      <c r="AP1417" s="18"/>
      <c r="AQ1417" s="18"/>
      <c r="AR1417" s="18"/>
      <c r="AS1417" s="18"/>
      <c r="AT1417" s="21"/>
      <c r="AU1417" s="18"/>
      <c r="AV1417" s="44"/>
      <c r="AW1417" s="44"/>
      <c r="AX1417" s="18"/>
      <c r="AY1417" s="18"/>
    </row>
    <row r="1418" spans="1:51" s="36" customFormat="1" x14ac:dyDescent="0.2">
      <c r="A1418" s="126" t="s">
        <v>180</v>
      </c>
      <c r="B1418" s="59" t="s">
        <v>604</v>
      </c>
      <c r="C1418" s="126" t="s">
        <v>192</v>
      </c>
      <c r="D1418" s="126" t="s">
        <v>501</v>
      </c>
      <c r="E1418" s="127" t="s">
        <v>42</v>
      </c>
      <c r="F1418" s="127" t="s">
        <v>149</v>
      </c>
      <c r="G1418" s="127" t="s">
        <v>142</v>
      </c>
      <c r="H1418" s="365">
        <v>30.096699999999998</v>
      </c>
      <c r="I1418" s="365">
        <v>35.347000000000001</v>
      </c>
      <c r="J1418" s="125" t="s">
        <v>27</v>
      </c>
      <c r="K1418" s="125">
        <v>3.3556999999999997E-2</v>
      </c>
      <c r="L1418" s="125"/>
      <c r="M1418" s="125"/>
      <c r="N1418" s="126"/>
      <c r="O1418" s="125">
        <v>0.18503600000000001</v>
      </c>
      <c r="P1418" s="125" t="s">
        <v>27</v>
      </c>
      <c r="Q1418" s="125" t="s">
        <v>27</v>
      </c>
      <c r="R1418" s="125"/>
      <c r="S1418" s="125" t="s">
        <v>27</v>
      </c>
      <c r="T1418" s="125">
        <v>32.407600000000002</v>
      </c>
      <c r="U1418" s="123"/>
      <c r="V1418" s="123"/>
      <c r="W1418" s="123"/>
      <c r="X1418" s="125">
        <v>98.069893000000008</v>
      </c>
      <c r="Y1418" s="47"/>
      <c r="Z1418" s="20" t="s">
        <v>223</v>
      </c>
      <c r="AA1418" s="123"/>
      <c r="AB1418" s="508"/>
      <c r="AC1418" s="20">
        <v>25.000172767094327</v>
      </c>
      <c r="AD1418" s="20">
        <v>51.145922272944212</v>
      </c>
      <c r="AE1418" s="20" t="s">
        <v>27</v>
      </c>
      <c r="AF1418" s="20">
        <v>5.0258356346543263E-2</v>
      </c>
      <c r="AG1418" s="20" t="s">
        <v>27</v>
      </c>
      <c r="AH1418" s="20" t="s">
        <v>27</v>
      </c>
      <c r="AI1418" s="20" t="s">
        <v>27</v>
      </c>
      <c r="AJ1418" s="20">
        <v>0.14624310163223547</v>
      </c>
      <c r="AK1418" s="20" t="s">
        <v>27</v>
      </c>
      <c r="AL1418" s="20" t="s">
        <v>27</v>
      </c>
      <c r="AM1418" s="20" t="s">
        <v>27</v>
      </c>
      <c r="AN1418" s="20" t="s">
        <v>27</v>
      </c>
      <c r="AO1418" s="20">
        <v>23.657403501982682</v>
      </c>
      <c r="AP1418" s="20" t="s">
        <v>27</v>
      </c>
      <c r="AQ1418" s="20" t="s">
        <v>27</v>
      </c>
      <c r="AR1418" s="20">
        <v>100.00000000000001</v>
      </c>
      <c r="AS1418" s="20"/>
      <c r="AT1418" s="288"/>
      <c r="AU1418" s="20" t="str">
        <f t="shared" ref="AU1418:AU1429" si="140">Z1418</f>
        <v>Chalcopyrite</v>
      </c>
      <c r="AV1418" s="56">
        <f t="shared" ref="AV1418:AV1429" si="141">AC1418/AD1418</f>
        <v>0.48880089860691045</v>
      </c>
      <c r="AW1418" s="195">
        <f t="shared" ref="AW1418:AW1429" si="142">SUM(AC1418,AJ1418,AK1418,AL1418,AO1418,AG1418)/AD1418</f>
        <v>0.95420743632823457</v>
      </c>
      <c r="AX1418" s="20"/>
      <c r="AY1418" s="20"/>
    </row>
    <row r="1419" spans="1:51" s="36" customFormat="1" x14ac:dyDescent="0.2">
      <c r="A1419" s="120" t="s">
        <v>180</v>
      </c>
      <c r="B1419" s="43" t="s">
        <v>604</v>
      </c>
      <c r="C1419" s="120" t="s">
        <v>192</v>
      </c>
      <c r="D1419" s="120" t="s">
        <v>501</v>
      </c>
      <c r="E1419" s="121" t="s">
        <v>42</v>
      </c>
      <c r="F1419" s="121" t="s">
        <v>146</v>
      </c>
      <c r="G1419" s="121">
        <v>62</v>
      </c>
      <c r="H1419" s="366">
        <v>29.957699999999999</v>
      </c>
      <c r="I1419" s="366">
        <v>34.9831</v>
      </c>
      <c r="J1419" s="119" t="s">
        <v>27</v>
      </c>
      <c r="K1419" s="119" t="s">
        <v>27</v>
      </c>
      <c r="L1419" s="119"/>
      <c r="M1419" s="119"/>
      <c r="N1419" s="120"/>
      <c r="O1419" s="119">
        <v>0.119918</v>
      </c>
      <c r="P1419" s="119" t="s">
        <v>27</v>
      </c>
      <c r="Q1419" s="119">
        <v>0.10767400000000001</v>
      </c>
      <c r="R1419" s="119"/>
      <c r="S1419" s="119" t="s">
        <v>27</v>
      </c>
      <c r="T1419" s="119">
        <v>32.916200000000003</v>
      </c>
      <c r="U1419" s="116"/>
      <c r="V1419" s="116"/>
      <c r="W1419" s="116"/>
      <c r="X1419" s="119">
        <v>98.084592000000001</v>
      </c>
      <c r="Y1419" s="21"/>
      <c r="Z1419" s="18" t="s">
        <v>223</v>
      </c>
      <c r="AA1419" s="116"/>
      <c r="AB1419" s="501"/>
      <c r="AC1419" s="18">
        <v>24.953682868539346</v>
      </c>
      <c r="AD1419" s="18">
        <v>50.759671090989208</v>
      </c>
      <c r="AE1419" s="18" t="s">
        <v>27</v>
      </c>
      <c r="AF1419" s="18" t="s">
        <v>27</v>
      </c>
      <c r="AG1419" s="18" t="s">
        <v>27</v>
      </c>
      <c r="AH1419" s="18" t="s">
        <v>27</v>
      </c>
      <c r="AI1419" s="18" t="s">
        <v>27</v>
      </c>
      <c r="AJ1419" s="18">
        <v>9.5039816234704144E-2</v>
      </c>
      <c r="AK1419" s="18" t="s">
        <v>27</v>
      </c>
      <c r="AL1419" s="18">
        <v>9.6327559195723902E-2</v>
      </c>
      <c r="AM1419" s="18" t="s">
        <v>27</v>
      </c>
      <c r="AN1419" s="18" t="s">
        <v>27</v>
      </c>
      <c r="AO1419" s="18">
        <v>24.095278665041018</v>
      </c>
      <c r="AP1419" s="18" t="s">
        <v>27</v>
      </c>
      <c r="AQ1419" s="18" t="s">
        <v>27</v>
      </c>
      <c r="AR1419" s="18">
        <v>100</v>
      </c>
      <c r="AS1419" s="18"/>
      <c r="AT1419" s="66"/>
      <c r="AU1419" s="18" t="str">
        <f t="shared" si="140"/>
        <v>Chalcopyrite</v>
      </c>
      <c r="AV1419" s="44">
        <f t="shared" si="141"/>
        <v>0.49160450279137236</v>
      </c>
      <c r="AW1419" s="86">
        <f t="shared" si="142"/>
        <v>0.97006792697188837</v>
      </c>
      <c r="AX1419" s="18"/>
      <c r="AY1419" s="18"/>
    </row>
    <row r="1420" spans="1:51" s="36" customFormat="1" x14ac:dyDescent="0.2">
      <c r="A1420" s="120" t="s">
        <v>180</v>
      </c>
      <c r="B1420" s="43" t="s">
        <v>604</v>
      </c>
      <c r="C1420" s="120" t="s">
        <v>192</v>
      </c>
      <c r="D1420" s="120" t="s">
        <v>501</v>
      </c>
      <c r="E1420" s="121" t="s">
        <v>42</v>
      </c>
      <c r="F1420" s="121" t="s">
        <v>149</v>
      </c>
      <c r="G1420" s="121">
        <v>53</v>
      </c>
      <c r="H1420" s="366">
        <v>43.534700000000001</v>
      </c>
      <c r="I1420" s="366">
        <v>53.933799999999998</v>
      </c>
      <c r="J1420" s="119" t="s">
        <v>27</v>
      </c>
      <c r="K1420" s="119" t="s">
        <v>27</v>
      </c>
      <c r="L1420" s="119"/>
      <c r="M1420" s="119"/>
      <c r="N1420" s="120"/>
      <c r="O1420" s="119">
        <v>0.65564299999999998</v>
      </c>
      <c r="P1420" s="119">
        <v>1.8498699999999999</v>
      </c>
      <c r="Q1420" s="119" t="s">
        <v>27</v>
      </c>
      <c r="R1420" s="119"/>
      <c r="S1420" s="119" t="s">
        <v>27</v>
      </c>
      <c r="T1420" s="119" t="s">
        <v>27</v>
      </c>
      <c r="U1420" s="116"/>
      <c r="V1420" s="116"/>
      <c r="W1420" s="116"/>
      <c r="X1420" s="119">
        <v>99.974012999999999</v>
      </c>
      <c r="Y1420" s="21"/>
      <c r="Z1420" s="18" t="s">
        <v>176</v>
      </c>
      <c r="AA1420" s="116"/>
      <c r="AB1420" s="501"/>
      <c r="AC1420" s="18">
        <v>31.127085112316756</v>
      </c>
      <c r="AD1420" s="18">
        <v>67.173540823064144</v>
      </c>
      <c r="AE1420" s="18" t="s">
        <v>27</v>
      </c>
      <c r="AF1420" s="18" t="s">
        <v>27</v>
      </c>
      <c r="AG1420" s="18" t="s">
        <v>27</v>
      </c>
      <c r="AH1420" s="18" t="s">
        <v>27</v>
      </c>
      <c r="AI1420" s="18" t="s">
        <v>27</v>
      </c>
      <c r="AJ1420" s="18">
        <v>0.44603131739989277</v>
      </c>
      <c r="AK1420" s="18">
        <v>1.2533427472192276</v>
      </c>
      <c r="AL1420" s="18" t="s">
        <v>27</v>
      </c>
      <c r="AM1420" s="18" t="s">
        <v>27</v>
      </c>
      <c r="AN1420" s="18" t="s">
        <v>27</v>
      </c>
      <c r="AO1420" s="18" t="s">
        <v>27</v>
      </c>
      <c r="AP1420" s="18" t="s">
        <v>27</v>
      </c>
      <c r="AQ1420" s="18" t="s">
        <v>27</v>
      </c>
      <c r="AR1420" s="18">
        <v>100.00000000000003</v>
      </c>
      <c r="AS1420" s="18"/>
      <c r="AT1420" s="21"/>
      <c r="AU1420" s="18" t="str">
        <f t="shared" si="140"/>
        <v>pyrite</v>
      </c>
      <c r="AV1420" s="44">
        <f t="shared" si="141"/>
        <v>0.46338312274331117</v>
      </c>
      <c r="AW1420" s="86">
        <f t="shared" si="142"/>
        <v>0.48868138815848844</v>
      </c>
      <c r="AX1420" s="18"/>
      <c r="AY1420" s="18"/>
    </row>
    <row r="1421" spans="1:51" s="36" customFormat="1" x14ac:dyDescent="0.2">
      <c r="A1421" s="120" t="s">
        <v>180</v>
      </c>
      <c r="B1421" s="43" t="s">
        <v>604</v>
      </c>
      <c r="C1421" s="120" t="s">
        <v>192</v>
      </c>
      <c r="D1421" s="120" t="s">
        <v>501</v>
      </c>
      <c r="E1421" s="121" t="s">
        <v>42</v>
      </c>
      <c r="F1421" s="121" t="s">
        <v>149</v>
      </c>
      <c r="G1421" s="121">
        <v>51</v>
      </c>
      <c r="H1421" s="366">
        <v>43.701099999999997</v>
      </c>
      <c r="I1421" s="366">
        <v>53.455100000000002</v>
      </c>
      <c r="J1421" s="119" t="s">
        <v>27</v>
      </c>
      <c r="K1421" s="119" t="s">
        <v>27</v>
      </c>
      <c r="L1421" s="119"/>
      <c r="M1421" s="119"/>
      <c r="N1421" s="120"/>
      <c r="O1421" s="119">
        <v>0.61535600000000001</v>
      </c>
      <c r="P1421" s="119">
        <v>1.7696400000000001</v>
      </c>
      <c r="Q1421" s="119" t="s">
        <v>27</v>
      </c>
      <c r="R1421" s="119"/>
      <c r="S1421" s="119" t="s">
        <v>27</v>
      </c>
      <c r="T1421" s="119" t="s">
        <v>27</v>
      </c>
      <c r="U1421" s="116"/>
      <c r="V1421" s="116"/>
      <c r="W1421" s="116"/>
      <c r="X1421" s="119">
        <v>99.541195999999999</v>
      </c>
      <c r="Y1421" s="21"/>
      <c r="Z1421" s="18" t="s">
        <v>176</v>
      </c>
      <c r="AA1421" s="116"/>
      <c r="AB1421" s="501"/>
      <c r="AC1421" s="18">
        <v>31.421708261252483</v>
      </c>
      <c r="AD1421" s="18">
        <v>66.951589706968846</v>
      </c>
      <c r="AE1421" s="18" t="s">
        <v>27</v>
      </c>
      <c r="AF1421" s="18" t="s">
        <v>27</v>
      </c>
      <c r="AG1421" s="18" t="s">
        <v>27</v>
      </c>
      <c r="AH1421" s="18" t="s">
        <v>27</v>
      </c>
      <c r="AI1421" s="18" t="s">
        <v>27</v>
      </c>
      <c r="AJ1421" s="18">
        <v>0.42097750512608645</v>
      </c>
      <c r="AK1421" s="18">
        <v>1.2057245266525813</v>
      </c>
      <c r="AL1421" s="18" t="s">
        <v>27</v>
      </c>
      <c r="AM1421" s="18" t="s">
        <v>27</v>
      </c>
      <c r="AN1421" s="18" t="s">
        <v>27</v>
      </c>
      <c r="AO1421" s="18" t="s">
        <v>27</v>
      </c>
      <c r="AP1421" s="18" t="s">
        <v>27</v>
      </c>
      <c r="AQ1421" s="18" t="s">
        <v>27</v>
      </c>
      <c r="AR1421" s="18">
        <v>100</v>
      </c>
      <c r="AS1421" s="18"/>
      <c r="AT1421" s="21"/>
      <c r="AU1421" s="18" t="str">
        <f t="shared" si="140"/>
        <v>pyrite</v>
      </c>
      <c r="AV1421" s="44">
        <f t="shared" si="141"/>
        <v>0.46931982345419748</v>
      </c>
      <c r="AW1421" s="86">
        <f t="shared" si="142"/>
        <v>0.49361651362837194</v>
      </c>
      <c r="AX1421" s="18"/>
      <c r="AY1421" s="18"/>
    </row>
    <row r="1422" spans="1:51" s="36" customFormat="1" x14ac:dyDescent="0.2">
      <c r="A1422" s="120" t="s">
        <v>180</v>
      </c>
      <c r="B1422" s="43" t="s">
        <v>604</v>
      </c>
      <c r="C1422" s="120" t="s">
        <v>192</v>
      </c>
      <c r="D1422" s="120" t="s">
        <v>501</v>
      </c>
      <c r="E1422" s="121" t="s">
        <v>186</v>
      </c>
      <c r="F1422" s="121" t="s">
        <v>160</v>
      </c>
      <c r="G1422" s="121">
        <v>40</v>
      </c>
      <c r="H1422" s="366">
        <v>43.928800000000003</v>
      </c>
      <c r="I1422" s="366">
        <v>53.775599999999997</v>
      </c>
      <c r="J1422" s="119" t="s">
        <v>27</v>
      </c>
      <c r="K1422" s="119" t="s">
        <v>27</v>
      </c>
      <c r="L1422" s="119"/>
      <c r="M1422" s="119"/>
      <c r="N1422" s="120"/>
      <c r="O1422" s="119">
        <v>0.414574</v>
      </c>
      <c r="P1422" s="119">
        <v>1.60992</v>
      </c>
      <c r="Q1422" s="119" t="s">
        <v>27</v>
      </c>
      <c r="R1422" s="119"/>
      <c r="S1422" s="119" t="s">
        <v>27</v>
      </c>
      <c r="T1422" s="119" t="s">
        <v>27</v>
      </c>
      <c r="U1422" s="116"/>
      <c r="V1422" s="116"/>
      <c r="W1422" s="116"/>
      <c r="X1422" s="119">
        <v>99.728893999999997</v>
      </c>
      <c r="Y1422" s="21"/>
      <c r="Z1422" s="18" t="s">
        <v>176</v>
      </c>
      <c r="AA1422" s="116"/>
      <c r="AB1422" s="501"/>
      <c r="AC1422" s="18">
        <v>31.485003916675758</v>
      </c>
      <c r="AD1422" s="18">
        <v>67.138865804403849</v>
      </c>
      <c r="AE1422" s="18" t="s">
        <v>27</v>
      </c>
      <c r="AF1422" s="18" t="s">
        <v>27</v>
      </c>
      <c r="AG1422" s="18" t="s">
        <v>27</v>
      </c>
      <c r="AH1422" s="18" t="s">
        <v>27</v>
      </c>
      <c r="AI1422" s="18" t="s">
        <v>27</v>
      </c>
      <c r="AJ1422" s="18">
        <v>0.28271672468576853</v>
      </c>
      <c r="AK1422" s="18">
        <v>1.0934135542346204</v>
      </c>
      <c r="AL1422" s="18" t="s">
        <v>27</v>
      </c>
      <c r="AM1422" s="18" t="s">
        <v>27</v>
      </c>
      <c r="AN1422" s="18" t="s">
        <v>27</v>
      </c>
      <c r="AO1422" s="18" t="s">
        <v>27</v>
      </c>
      <c r="AP1422" s="18" t="s">
        <v>27</v>
      </c>
      <c r="AQ1422" s="18" t="s">
        <v>27</v>
      </c>
      <c r="AR1422" s="18">
        <v>100</v>
      </c>
      <c r="AS1422" s="18"/>
      <c r="AT1422" s="21"/>
      <c r="AU1422" s="18" t="str">
        <f t="shared" si="140"/>
        <v>pyrite</v>
      </c>
      <c r="AV1422" s="44">
        <f t="shared" si="141"/>
        <v>0.46895346740591731</v>
      </c>
      <c r="AW1422" s="86">
        <f t="shared" si="142"/>
        <v>0.48945024319193497</v>
      </c>
      <c r="AX1422" s="18"/>
      <c r="AY1422" s="18"/>
    </row>
    <row r="1423" spans="1:51" s="36" customFormat="1" x14ac:dyDescent="0.2">
      <c r="A1423" s="120" t="s">
        <v>180</v>
      </c>
      <c r="B1423" s="43" t="s">
        <v>604</v>
      </c>
      <c r="C1423" s="120" t="s">
        <v>192</v>
      </c>
      <c r="D1423" s="120" t="s">
        <v>501</v>
      </c>
      <c r="E1423" s="121" t="s">
        <v>186</v>
      </c>
      <c r="F1423" s="121" t="s">
        <v>160</v>
      </c>
      <c r="G1423" s="121">
        <v>33</v>
      </c>
      <c r="H1423" s="366">
        <v>44.226300000000002</v>
      </c>
      <c r="I1423" s="366">
        <v>54.418100000000003</v>
      </c>
      <c r="J1423" s="119" t="s">
        <v>27</v>
      </c>
      <c r="K1423" s="119" t="s">
        <v>27</v>
      </c>
      <c r="L1423" s="119"/>
      <c r="M1423" s="119"/>
      <c r="N1423" s="120"/>
      <c r="O1423" s="119">
        <v>0.36393900000000001</v>
      </c>
      <c r="P1423" s="119">
        <v>1.1700699999999999</v>
      </c>
      <c r="Q1423" s="119" t="s">
        <v>27</v>
      </c>
      <c r="R1423" s="119"/>
      <c r="S1423" s="119" t="s">
        <v>27</v>
      </c>
      <c r="T1423" s="119" t="s">
        <v>27</v>
      </c>
      <c r="U1423" s="116"/>
      <c r="V1423" s="116"/>
      <c r="W1423" s="116"/>
      <c r="X1423" s="119">
        <v>100.178409</v>
      </c>
      <c r="Y1423" s="21"/>
      <c r="Z1423" s="18" t="s">
        <v>176</v>
      </c>
      <c r="AA1423" s="116"/>
      <c r="AB1423" s="501"/>
      <c r="AC1423" s="18">
        <v>31.483474233860402</v>
      </c>
      <c r="AD1423" s="18">
        <v>67.480725290039601</v>
      </c>
      <c r="AE1423" s="18" t="s">
        <v>27</v>
      </c>
      <c r="AF1423" s="18" t="s">
        <v>27</v>
      </c>
      <c r="AG1423" s="18" t="s">
        <v>27</v>
      </c>
      <c r="AH1423" s="18" t="s">
        <v>27</v>
      </c>
      <c r="AI1423" s="18" t="s">
        <v>27</v>
      </c>
      <c r="AJ1423" s="18">
        <v>0.2465049633783781</v>
      </c>
      <c r="AK1423" s="18">
        <v>0.78929551272161613</v>
      </c>
      <c r="AL1423" s="18" t="s">
        <v>27</v>
      </c>
      <c r="AM1423" s="18" t="s">
        <v>27</v>
      </c>
      <c r="AN1423" s="18" t="s">
        <v>27</v>
      </c>
      <c r="AO1423" s="18" t="s">
        <v>27</v>
      </c>
      <c r="AP1423" s="18" t="s">
        <v>27</v>
      </c>
      <c r="AQ1423" s="18" t="s">
        <v>27</v>
      </c>
      <c r="AR1423" s="18">
        <v>100.00000000000001</v>
      </c>
      <c r="AS1423" s="18"/>
      <c r="AT1423" s="21"/>
      <c r="AU1423" s="18" t="str">
        <f t="shared" si="140"/>
        <v>pyrite</v>
      </c>
      <c r="AV1423" s="44">
        <f t="shared" si="141"/>
        <v>0.46655506588793993</v>
      </c>
      <c r="AW1423" s="86">
        <f t="shared" si="142"/>
        <v>0.48190464121701376</v>
      </c>
      <c r="AX1423" s="18"/>
      <c r="AY1423" s="18"/>
    </row>
    <row r="1424" spans="1:51" s="36" customFormat="1" x14ac:dyDescent="0.2">
      <c r="A1424" s="120" t="s">
        <v>180</v>
      </c>
      <c r="B1424" s="43" t="s">
        <v>604</v>
      </c>
      <c r="C1424" s="120" t="s">
        <v>192</v>
      </c>
      <c r="D1424" s="120" t="s">
        <v>501</v>
      </c>
      <c r="E1424" s="121" t="s">
        <v>186</v>
      </c>
      <c r="F1424" s="121" t="s">
        <v>160</v>
      </c>
      <c r="G1424" s="121">
        <v>35</v>
      </c>
      <c r="H1424" s="366">
        <v>44.189599999999999</v>
      </c>
      <c r="I1424" s="366">
        <v>54.677300000000002</v>
      </c>
      <c r="J1424" s="119" t="s">
        <v>27</v>
      </c>
      <c r="K1424" s="119" t="s">
        <v>27</v>
      </c>
      <c r="L1424" s="119"/>
      <c r="M1424" s="119"/>
      <c r="N1424" s="120"/>
      <c r="O1424" s="119">
        <v>0.243808</v>
      </c>
      <c r="P1424" s="119">
        <v>1.2332000000000001</v>
      </c>
      <c r="Q1424" s="119">
        <v>8.3177000000000001E-2</v>
      </c>
      <c r="R1424" s="119"/>
      <c r="S1424" s="119" t="s">
        <v>27</v>
      </c>
      <c r="T1424" s="119">
        <v>0.114118</v>
      </c>
      <c r="U1424" s="116"/>
      <c r="V1424" s="116"/>
      <c r="W1424" s="116"/>
      <c r="X1424" s="119">
        <v>100.54120300000001</v>
      </c>
      <c r="Y1424" s="21"/>
      <c r="Z1424" s="18" t="s">
        <v>176</v>
      </c>
      <c r="AA1424" s="116"/>
      <c r="AB1424" s="501"/>
      <c r="AC1424" s="18">
        <v>31.334673916898481</v>
      </c>
      <c r="AD1424" s="18">
        <v>67.537735305670267</v>
      </c>
      <c r="AE1424" s="18" t="s">
        <v>27</v>
      </c>
      <c r="AF1424" s="18" t="s">
        <v>27</v>
      </c>
      <c r="AG1424" s="18" t="s">
        <v>27</v>
      </c>
      <c r="AH1424" s="18" t="s">
        <v>27</v>
      </c>
      <c r="AI1424" s="18" t="s">
        <v>27</v>
      </c>
      <c r="AJ1424" s="18">
        <v>0.16449325262304867</v>
      </c>
      <c r="AK1424" s="18">
        <v>0.82863709471609737</v>
      </c>
      <c r="AL1424" s="18">
        <v>6.3346392367589502E-2</v>
      </c>
      <c r="AM1424" s="18" t="s">
        <v>27</v>
      </c>
      <c r="AN1424" s="18" t="s">
        <v>27</v>
      </c>
      <c r="AO1424" s="18">
        <v>7.1114037724513732E-2</v>
      </c>
      <c r="AP1424" s="18" t="s">
        <v>27</v>
      </c>
      <c r="AQ1424" s="18" t="s">
        <v>27</v>
      </c>
      <c r="AR1424" s="18">
        <v>100</v>
      </c>
      <c r="AS1424" s="18"/>
      <c r="AT1424" s="66"/>
      <c r="AU1424" s="18" t="str">
        <f t="shared" si="140"/>
        <v>pyrite</v>
      </c>
      <c r="AV1424" s="44">
        <f t="shared" si="141"/>
        <v>0.46395801954389365</v>
      </c>
      <c r="AW1424" s="86">
        <f t="shared" si="142"/>
        <v>0.48065373449980486</v>
      </c>
      <c r="AX1424" s="18"/>
      <c r="AY1424" s="18"/>
    </row>
    <row r="1425" spans="1:51" s="36" customFormat="1" x14ac:dyDescent="0.2">
      <c r="A1425" s="120" t="s">
        <v>180</v>
      </c>
      <c r="B1425" s="43" t="s">
        <v>604</v>
      </c>
      <c r="C1425" s="120" t="s">
        <v>192</v>
      </c>
      <c r="D1425" s="120" t="s">
        <v>501</v>
      </c>
      <c r="E1425" s="121" t="s">
        <v>42</v>
      </c>
      <c r="F1425" s="121" t="s">
        <v>149</v>
      </c>
      <c r="G1425" s="121">
        <v>4</v>
      </c>
      <c r="H1425" s="366">
        <v>43.080500000000001</v>
      </c>
      <c r="I1425" s="366">
        <v>53.657899999999998</v>
      </c>
      <c r="J1425" s="119">
        <v>7.0156999999999997E-2</v>
      </c>
      <c r="K1425" s="119" t="s">
        <v>27</v>
      </c>
      <c r="L1425" s="119"/>
      <c r="M1425" s="119"/>
      <c r="N1425" s="120"/>
      <c r="O1425" s="119">
        <v>0.243029</v>
      </c>
      <c r="P1425" s="119">
        <v>1.2225999999999999</v>
      </c>
      <c r="Q1425" s="119" t="s">
        <v>27</v>
      </c>
      <c r="R1425" s="119"/>
      <c r="S1425" s="119" t="s">
        <v>27</v>
      </c>
      <c r="T1425" s="119" t="s">
        <v>27</v>
      </c>
      <c r="U1425" s="116"/>
      <c r="V1425" s="116"/>
      <c r="W1425" s="116"/>
      <c r="X1425" s="119">
        <v>98.274186</v>
      </c>
      <c r="Y1425" s="21"/>
      <c r="Z1425" s="18" t="s">
        <v>176</v>
      </c>
      <c r="AA1425" s="116"/>
      <c r="AB1425" s="501"/>
      <c r="AC1425" s="18">
        <v>31.199923227917498</v>
      </c>
      <c r="AD1425" s="18">
        <v>67.692536179445298</v>
      </c>
      <c r="AE1425" s="18">
        <v>0.10103436840683398</v>
      </c>
      <c r="AF1425" s="18" t="s">
        <v>27</v>
      </c>
      <c r="AG1425" s="18" t="s">
        <v>27</v>
      </c>
      <c r="AH1425" s="18" t="s">
        <v>27</v>
      </c>
      <c r="AI1425" s="18" t="s">
        <v>27</v>
      </c>
      <c r="AJ1425" s="18">
        <v>0.16746571856148668</v>
      </c>
      <c r="AK1425" s="18">
        <v>0.83904050566888966</v>
      </c>
      <c r="AL1425" s="18" t="s">
        <v>27</v>
      </c>
      <c r="AM1425" s="18" t="s">
        <v>27</v>
      </c>
      <c r="AN1425" s="18" t="s">
        <v>27</v>
      </c>
      <c r="AO1425" s="18" t="s">
        <v>27</v>
      </c>
      <c r="AP1425" s="18" t="s">
        <v>27</v>
      </c>
      <c r="AQ1425" s="18" t="s">
        <v>27</v>
      </c>
      <c r="AR1425" s="18">
        <v>100</v>
      </c>
      <c r="AS1425" s="18"/>
      <c r="AT1425" s="21"/>
      <c r="AU1425" s="18" t="str">
        <f t="shared" si="140"/>
        <v>pyrite</v>
      </c>
      <c r="AV1425" s="44">
        <f t="shared" si="141"/>
        <v>0.46090640104264985</v>
      </c>
      <c r="AW1425" s="86">
        <f t="shared" si="142"/>
        <v>0.47577519280371255</v>
      </c>
      <c r="AX1425" s="18"/>
      <c r="AY1425" s="18"/>
    </row>
    <row r="1426" spans="1:51" s="36" customFormat="1" x14ac:dyDescent="0.2">
      <c r="A1426" s="120" t="s">
        <v>180</v>
      </c>
      <c r="B1426" s="43" t="s">
        <v>604</v>
      </c>
      <c r="C1426" s="120" t="s">
        <v>192</v>
      </c>
      <c r="D1426" s="120" t="s">
        <v>501</v>
      </c>
      <c r="E1426" s="121" t="s">
        <v>186</v>
      </c>
      <c r="F1426" s="121" t="s">
        <v>160</v>
      </c>
      <c r="G1426" s="121">
        <v>25</v>
      </c>
      <c r="H1426" s="366">
        <v>44.539700000000003</v>
      </c>
      <c r="I1426" s="366">
        <v>54.830399999999997</v>
      </c>
      <c r="J1426" s="119" t="s">
        <v>27</v>
      </c>
      <c r="K1426" s="119" t="s">
        <v>27</v>
      </c>
      <c r="L1426" s="119"/>
      <c r="M1426" s="119"/>
      <c r="N1426" s="120"/>
      <c r="O1426" s="119">
        <v>0.22270400000000001</v>
      </c>
      <c r="P1426" s="119">
        <v>1.27728</v>
      </c>
      <c r="Q1426" s="119" t="s">
        <v>27</v>
      </c>
      <c r="R1426" s="119"/>
      <c r="S1426" s="119" t="s">
        <v>27</v>
      </c>
      <c r="T1426" s="119" t="s">
        <v>27</v>
      </c>
      <c r="U1426" s="116"/>
      <c r="V1426" s="116"/>
      <c r="W1426" s="116"/>
      <c r="X1426" s="119">
        <v>100.87008400000001</v>
      </c>
      <c r="Y1426" s="21"/>
      <c r="Z1426" s="18" t="s">
        <v>176</v>
      </c>
      <c r="AA1426" s="116"/>
      <c r="AB1426" s="501"/>
      <c r="AC1426" s="18">
        <v>31.482723745741332</v>
      </c>
      <c r="AD1426" s="18">
        <v>67.511965042038014</v>
      </c>
      <c r="AE1426" s="18" t="s">
        <v>27</v>
      </c>
      <c r="AF1426" s="18" t="s">
        <v>27</v>
      </c>
      <c r="AG1426" s="18" t="s">
        <v>27</v>
      </c>
      <c r="AH1426" s="18" t="s">
        <v>27</v>
      </c>
      <c r="AI1426" s="18" t="s">
        <v>27</v>
      </c>
      <c r="AJ1426" s="18">
        <v>0.14977800986123774</v>
      </c>
      <c r="AK1426" s="18">
        <v>0.85553320235942731</v>
      </c>
      <c r="AL1426" s="18" t="s">
        <v>27</v>
      </c>
      <c r="AM1426" s="18" t="s">
        <v>27</v>
      </c>
      <c r="AN1426" s="18" t="s">
        <v>27</v>
      </c>
      <c r="AO1426" s="18" t="s">
        <v>27</v>
      </c>
      <c r="AP1426" s="18" t="s">
        <v>27</v>
      </c>
      <c r="AQ1426" s="18" t="s">
        <v>27</v>
      </c>
      <c r="AR1426" s="18">
        <v>100.00000000000001</v>
      </c>
      <c r="AS1426" s="18"/>
      <c r="AT1426" s="21"/>
      <c r="AU1426" s="18" t="str">
        <f t="shared" si="140"/>
        <v>pyrite</v>
      </c>
      <c r="AV1426" s="44">
        <f t="shared" si="141"/>
        <v>0.46632806090206125</v>
      </c>
      <c r="AW1426" s="86">
        <f t="shared" si="142"/>
        <v>0.48121892079029999</v>
      </c>
      <c r="AX1426" s="18"/>
      <c r="AY1426" s="18"/>
    </row>
    <row r="1427" spans="1:51" s="36" customFormat="1" x14ac:dyDescent="0.2">
      <c r="A1427" s="120" t="s">
        <v>180</v>
      </c>
      <c r="B1427" s="43" t="s">
        <v>604</v>
      </c>
      <c r="C1427" s="120" t="s">
        <v>192</v>
      </c>
      <c r="D1427" s="120" t="s">
        <v>501</v>
      </c>
      <c r="E1427" s="121" t="s">
        <v>42</v>
      </c>
      <c r="F1427" s="121" t="s">
        <v>149</v>
      </c>
      <c r="G1427" s="121">
        <v>3</v>
      </c>
      <c r="H1427" s="366">
        <v>43.178100000000001</v>
      </c>
      <c r="I1427" s="366">
        <v>54.684899999999999</v>
      </c>
      <c r="J1427" s="119" t="s">
        <v>27</v>
      </c>
      <c r="K1427" s="119" t="s">
        <v>27</v>
      </c>
      <c r="L1427" s="119"/>
      <c r="M1427" s="119"/>
      <c r="N1427" s="120"/>
      <c r="O1427" s="119">
        <v>0.13791800000000001</v>
      </c>
      <c r="P1427" s="119">
        <v>1.46828</v>
      </c>
      <c r="Q1427" s="119" t="s">
        <v>27</v>
      </c>
      <c r="R1427" s="119"/>
      <c r="S1427" s="119" t="s">
        <v>27</v>
      </c>
      <c r="T1427" s="119" t="s">
        <v>27</v>
      </c>
      <c r="U1427" s="116"/>
      <c r="V1427" s="116"/>
      <c r="W1427" s="116"/>
      <c r="X1427" s="119">
        <v>99.469198000000006</v>
      </c>
      <c r="Y1427" s="21"/>
      <c r="Z1427" s="18" t="s">
        <v>176</v>
      </c>
      <c r="AA1427" s="116"/>
      <c r="AB1427" s="501"/>
      <c r="AC1427" s="18">
        <v>30.850593844969843</v>
      </c>
      <c r="AD1427" s="18">
        <v>68.06153607732675</v>
      </c>
      <c r="AE1427" s="18" t="s">
        <v>27</v>
      </c>
      <c r="AF1427" s="18" t="s">
        <v>27</v>
      </c>
      <c r="AG1427" s="18" t="s">
        <v>27</v>
      </c>
      <c r="AH1427" s="18" t="s">
        <v>27</v>
      </c>
      <c r="AI1427" s="18" t="s">
        <v>27</v>
      </c>
      <c r="AJ1427" s="18">
        <v>9.3759650158604851E-2</v>
      </c>
      <c r="AK1427" s="18">
        <v>0.99411042754480494</v>
      </c>
      <c r="AL1427" s="18" t="s">
        <v>27</v>
      </c>
      <c r="AM1427" s="18" t="s">
        <v>27</v>
      </c>
      <c r="AN1427" s="18" t="s">
        <v>27</v>
      </c>
      <c r="AO1427" s="18" t="s">
        <v>27</v>
      </c>
      <c r="AP1427" s="18" t="s">
        <v>27</v>
      </c>
      <c r="AQ1427" s="18" t="s">
        <v>27</v>
      </c>
      <c r="AR1427" s="18">
        <v>100.00000000000001</v>
      </c>
      <c r="AS1427" s="18"/>
      <c r="AT1427" s="21"/>
      <c r="AU1427" s="18" t="str">
        <f t="shared" si="140"/>
        <v>pyrite</v>
      </c>
      <c r="AV1427" s="44">
        <f t="shared" si="141"/>
        <v>0.45327501586093444</v>
      </c>
      <c r="AW1427" s="86">
        <f t="shared" si="142"/>
        <v>0.46925864098023012</v>
      </c>
      <c r="AX1427" s="18"/>
      <c r="AY1427" s="18"/>
    </row>
    <row r="1428" spans="1:51" s="36" customFormat="1" x14ac:dyDescent="0.2">
      <c r="A1428" s="120" t="s">
        <v>180</v>
      </c>
      <c r="B1428" s="43" t="s">
        <v>604</v>
      </c>
      <c r="C1428" s="120" t="s">
        <v>192</v>
      </c>
      <c r="D1428" s="120" t="s">
        <v>501</v>
      </c>
      <c r="E1428" s="121" t="s">
        <v>177</v>
      </c>
      <c r="F1428" s="121" t="s">
        <v>193</v>
      </c>
      <c r="G1428" s="121">
        <v>72</v>
      </c>
      <c r="H1428" s="366">
        <v>38.002499999999998</v>
      </c>
      <c r="I1428" s="366">
        <v>46.0687</v>
      </c>
      <c r="J1428" s="119" t="s">
        <v>27</v>
      </c>
      <c r="K1428" s="119">
        <v>7.5842999999999994E-2</v>
      </c>
      <c r="L1428" s="119"/>
      <c r="M1428" s="119"/>
      <c r="N1428" s="120"/>
      <c r="O1428" s="119">
        <v>13.0313</v>
      </c>
      <c r="P1428" s="119">
        <v>1.0662100000000001</v>
      </c>
      <c r="Q1428" s="119">
        <v>5.5493000000000001E-2</v>
      </c>
      <c r="R1428" s="119"/>
      <c r="S1428" s="119">
        <v>5.4926000000000003E-2</v>
      </c>
      <c r="T1428" s="119" t="s">
        <v>27</v>
      </c>
      <c r="U1428" s="116"/>
      <c r="V1428" s="116"/>
      <c r="W1428" s="116"/>
      <c r="X1428" s="119">
        <v>98.354972000000004</v>
      </c>
      <c r="Y1428" s="21"/>
      <c r="Z1428" s="18" t="s">
        <v>176</v>
      </c>
      <c r="AA1428" s="116"/>
      <c r="AB1428" s="501"/>
      <c r="AC1428" s="18">
        <v>28.796124410700845</v>
      </c>
      <c r="AD1428" s="18">
        <v>60.808200918976688</v>
      </c>
      <c r="AE1428" s="18" t="s">
        <v>27</v>
      </c>
      <c r="AF1428" s="18">
        <v>0.10361876210898151</v>
      </c>
      <c r="AG1428" s="18" t="s">
        <v>27</v>
      </c>
      <c r="AH1428" s="18" t="s">
        <v>27</v>
      </c>
      <c r="AI1428" s="18" t="s">
        <v>27</v>
      </c>
      <c r="AJ1428" s="18">
        <v>9.3951700193817693</v>
      </c>
      <c r="AK1428" s="18">
        <v>0.7655796321482311</v>
      </c>
      <c r="AL1428" s="18">
        <v>4.5162045324289482E-2</v>
      </c>
      <c r="AM1428" s="18" t="s">
        <v>27</v>
      </c>
      <c r="AN1428" s="18">
        <v>8.6144211359192077E-2</v>
      </c>
      <c r="AO1428" s="18" t="s">
        <v>27</v>
      </c>
      <c r="AP1428" s="18" t="s">
        <v>27</v>
      </c>
      <c r="AQ1428" s="18" t="s">
        <v>27</v>
      </c>
      <c r="AR1428" s="18">
        <v>100</v>
      </c>
      <c r="AS1428" s="18"/>
      <c r="AT1428" s="23" t="s">
        <v>131</v>
      </c>
      <c r="AU1428" s="18" t="str">
        <f t="shared" si="140"/>
        <v>pyrite</v>
      </c>
      <c r="AV1428" s="44">
        <f t="shared" si="141"/>
        <v>0.47355659229369357</v>
      </c>
      <c r="AW1428" s="86">
        <f t="shared" si="142"/>
        <v>0.64139434349526359</v>
      </c>
      <c r="AX1428" s="18"/>
      <c r="AY1428" s="21" t="s">
        <v>509</v>
      </c>
    </row>
    <row r="1429" spans="1:51" s="36" customFormat="1" x14ac:dyDescent="0.2">
      <c r="A1429" s="120" t="s">
        <v>180</v>
      </c>
      <c r="B1429" s="43" t="s">
        <v>604</v>
      </c>
      <c r="C1429" s="120" t="s">
        <v>192</v>
      </c>
      <c r="D1429" s="120" t="s">
        <v>501</v>
      </c>
      <c r="E1429" s="121" t="s">
        <v>32</v>
      </c>
      <c r="F1429" s="121" t="s">
        <v>152</v>
      </c>
      <c r="G1429" s="121">
        <v>9</v>
      </c>
      <c r="H1429" s="366">
        <v>43.674799999999998</v>
      </c>
      <c r="I1429" s="366">
        <v>54.088999999999999</v>
      </c>
      <c r="J1429" s="119" t="s">
        <v>27</v>
      </c>
      <c r="K1429" s="119" t="s">
        <v>27</v>
      </c>
      <c r="L1429" s="119"/>
      <c r="M1429" s="119"/>
      <c r="N1429" s="120"/>
      <c r="O1429" s="119">
        <v>2.26586</v>
      </c>
      <c r="P1429" s="119">
        <v>1.12717</v>
      </c>
      <c r="Q1429" s="119">
        <v>4.1453999999999998E-2</v>
      </c>
      <c r="R1429" s="119"/>
      <c r="S1429" s="119" t="s">
        <v>27</v>
      </c>
      <c r="T1429" s="119" t="s">
        <v>27</v>
      </c>
      <c r="U1429" s="116"/>
      <c r="V1429" s="116"/>
      <c r="W1429" s="116"/>
      <c r="X1429" s="119">
        <v>101.19828400000002</v>
      </c>
      <c r="Y1429" s="21"/>
      <c r="Z1429" s="18" t="s">
        <v>176</v>
      </c>
      <c r="AA1429" s="116"/>
      <c r="AB1429" s="501"/>
      <c r="AC1429" s="18">
        <v>30.93918852553459</v>
      </c>
      <c r="AD1429" s="18">
        <v>66.745389219572331</v>
      </c>
      <c r="AE1429" s="18" t="s">
        <v>27</v>
      </c>
      <c r="AF1429" s="18" t="s">
        <v>27</v>
      </c>
      <c r="AG1429" s="18" t="s">
        <v>27</v>
      </c>
      <c r="AH1429" s="18" t="s">
        <v>27</v>
      </c>
      <c r="AI1429" s="18" t="s">
        <v>27</v>
      </c>
      <c r="AJ1429" s="18">
        <v>1.5272357929450313</v>
      </c>
      <c r="AK1429" s="18">
        <v>0.75664673261887694</v>
      </c>
      <c r="AL1429" s="18">
        <v>3.1539729329159563E-2</v>
      </c>
      <c r="AM1429" s="18" t="s">
        <v>27</v>
      </c>
      <c r="AN1429" s="18" t="s">
        <v>27</v>
      </c>
      <c r="AO1429" s="18" t="s">
        <v>27</v>
      </c>
      <c r="AP1429" s="18" t="s">
        <v>27</v>
      </c>
      <c r="AQ1429" s="18" t="s">
        <v>27</v>
      </c>
      <c r="AR1429" s="18">
        <v>99.999999999999986</v>
      </c>
      <c r="AS1429" s="18"/>
      <c r="AT1429" s="23" t="s">
        <v>131</v>
      </c>
      <c r="AU1429" s="18" t="str">
        <f t="shared" si="140"/>
        <v>pyrite</v>
      </c>
      <c r="AV1429" s="44">
        <f t="shared" si="141"/>
        <v>0.46354046155538819</v>
      </c>
      <c r="AW1429" s="86">
        <f t="shared" si="142"/>
        <v>0.49823083166134441</v>
      </c>
      <c r="AX1429" s="18"/>
      <c r="AY1429" s="26">
        <f>COUNT(AV1418:AV1429)</f>
        <v>12</v>
      </c>
    </row>
    <row r="1430" spans="1:51" s="36" customFormat="1" x14ac:dyDescent="0.2">
      <c r="A1430" s="120"/>
      <c r="B1430" s="120"/>
      <c r="C1430" s="120"/>
      <c r="D1430" s="120"/>
      <c r="E1430" s="121"/>
      <c r="F1430" s="121"/>
      <c r="G1430" s="121"/>
      <c r="H1430" s="366"/>
      <c r="I1430" s="366"/>
      <c r="J1430" s="119"/>
      <c r="K1430" s="119"/>
      <c r="L1430" s="119"/>
      <c r="M1430" s="119"/>
      <c r="N1430" s="120"/>
      <c r="O1430" s="119"/>
      <c r="P1430" s="119"/>
      <c r="Q1430" s="119"/>
      <c r="R1430" s="119"/>
      <c r="S1430" s="119"/>
      <c r="T1430" s="119"/>
      <c r="U1430" s="116"/>
      <c r="V1430" s="116"/>
      <c r="W1430" s="116"/>
      <c r="X1430" s="119"/>
      <c r="Y1430" s="21"/>
      <c r="Z1430" s="18"/>
      <c r="AA1430" s="116"/>
      <c r="AB1430" s="501"/>
      <c r="AC1430" s="18"/>
      <c r="AD1430" s="18"/>
      <c r="AE1430" s="18"/>
      <c r="AF1430" s="18"/>
      <c r="AG1430" s="18"/>
      <c r="AH1430" s="18"/>
      <c r="AI1430" s="18"/>
      <c r="AJ1430" s="18"/>
      <c r="AK1430" s="18"/>
      <c r="AL1430" s="18"/>
      <c r="AM1430" s="18"/>
      <c r="AN1430" s="18"/>
      <c r="AO1430" s="18"/>
      <c r="AP1430" s="18"/>
      <c r="AQ1430" s="18"/>
      <c r="AR1430" s="18"/>
      <c r="AS1430" s="18"/>
      <c r="AT1430" s="23"/>
      <c r="AU1430" s="18"/>
      <c r="AV1430" s="44"/>
      <c r="AW1430" s="44"/>
      <c r="AX1430" s="18"/>
      <c r="AY1430" s="18"/>
    </row>
    <row r="1431" spans="1:51" s="36" customFormat="1" x14ac:dyDescent="0.2">
      <c r="A1431" s="120" t="s">
        <v>180</v>
      </c>
      <c r="B1431" s="43" t="s">
        <v>604</v>
      </c>
      <c r="C1431" s="120" t="s">
        <v>192</v>
      </c>
      <c r="D1431" s="120" t="s">
        <v>501</v>
      </c>
      <c r="E1431" s="121" t="s">
        <v>186</v>
      </c>
      <c r="F1431" s="121" t="s">
        <v>185</v>
      </c>
      <c r="G1431" s="121">
        <v>46</v>
      </c>
      <c r="H1431" s="366">
        <v>57.3386</v>
      </c>
      <c r="I1431" s="366">
        <v>40.851399999999998</v>
      </c>
      <c r="J1431" s="119" t="s">
        <v>27</v>
      </c>
      <c r="K1431" s="119" t="s">
        <v>27</v>
      </c>
      <c r="L1431" s="119"/>
      <c r="M1431" s="119"/>
      <c r="N1431" s="120"/>
      <c r="O1431" s="119">
        <v>0.82470299999999996</v>
      </c>
      <c r="P1431" s="119" t="s">
        <v>27</v>
      </c>
      <c r="Q1431" s="119" t="s">
        <v>27</v>
      </c>
      <c r="R1431" s="119"/>
      <c r="S1431" s="119">
        <v>3.0019000000000001E-2</v>
      </c>
      <c r="T1431" s="119" t="s">
        <v>27</v>
      </c>
      <c r="U1431" s="116"/>
      <c r="V1431" s="116"/>
      <c r="W1431" s="116"/>
      <c r="X1431" s="119">
        <v>99.044721999999993</v>
      </c>
      <c r="Y1431" s="21"/>
      <c r="Z1431" s="118" t="s">
        <v>85</v>
      </c>
      <c r="AA1431" s="116"/>
      <c r="AB1431" s="501"/>
      <c r="AC1431" s="18">
        <v>44.329529415293401</v>
      </c>
      <c r="AD1431" s="18">
        <v>55.01578379079529</v>
      </c>
      <c r="AE1431" s="18" t="s">
        <v>27</v>
      </c>
      <c r="AF1431" s="18" t="s">
        <v>27</v>
      </c>
      <c r="AG1431" s="18" t="s">
        <v>27</v>
      </c>
      <c r="AH1431" s="18" t="s">
        <v>27</v>
      </c>
      <c r="AI1431" s="18" t="s">
        <v>27</v>
      </c>
      <c r="AJ1431" s="18">
        <v>0.60665060873446597</v>
      </c>
      <c r="AK1431" s="18" t="s">
        <v>27</v>
      </c>
      <c r="AL1431" s="18" t="s">
        <v>27</v>
      </c>
      <c r="AM1431" s="18" t="s">
        <v>27</v>
      </c>
      <c r="AN1431" s="18">
        <v>4.8036185176843431E-2</v>
      </c>
      <c r="AO1431" s="18" t="s">
        <v>27</v>
      </c>
      <c r="AP1431" s="18" t="s">
        <v>27</v>
      </c>
      <c r="AQ1431" s="18" t="s">
        <v>27</v>
      </c>
      <c r="AR1431" s="18">
        <v>100</v>
      </c>
      <c r="AS1431" s="18"/>
      <c r="AT1431" s="53" t="s">
        <v>134</v>
      </c>
      <c r="AU1431" s="53" t="str">
        <f>Z1431</f>
        <v>po</v>
      </c>
      <c r="AV1431" s="44">
        <f>AC1431/AD1431</f>
        <v>0.80576020844967389</v>
      </c>
      <c r="AW1431" s="86">
        <f>SUM(AC1431,AJ1431,AK1431,AL1431,AO1431,AG1431)/AD1431</f>
        <v>0.81678705505502869</v>
      </c>
      <c r="AX1431" s="18"/>
      <c r="AY1431" s="18"/>
    </row>
    <row r="1432" spans="1:51" s="36" customFormat="1" x14ac:dyDescent="0.2">
      <c r="A1432" s="120"/>
      <c r="B1432" s="120"/>
      <c r="C1432" s="120"/>
      <c r="D1432" s="120"/>
      <c r="E1432" s="121"/>
      <c r="F1432" s="121"/>
      <c r="G1432" s="121"/>
      <c r="H1432" s="366"/>
      <c r="I1432" s="366"/>
      <c r="J1432" s="119"/>
      <c r="K1432" s="119"/>
      <c r="L1432" s="119"/>
      <c r="M1432" s="119"/>
      <c r="N1432" s="120"/>
      <c r="O1432" s="119"/>
      <c r="P1432" s="119"/>
      <c r="Q1432" s="119"/>
      <c r="R1432" s="119"/>
      <c r="S1432" s="119"/>
      <c r="T1432" s="119"/>
      <c r="U1432" s="116"/>
      <c r="V1432" s="116"/>
      <c r="W1432" s="116"/>
      <c r="X1432" s="119"/>
      <c r="Y1432" s="21"/>
      <c r="Z1432" s="118"/>
      <c r="AA1432" s="116"/>
      <c r="AB1432" s="501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21"/>
      <c r="AU1432" s="18"/>
      <c r="AV1432" s="44"/>
      <c r="AW1432" s="44"/>
      <c r="AX1432" s="18"/>
      <c r="AY1432" s="18"/>
    </row>
    <row r="1433" spans="1:51" s="36" customFormat="1" x14ac:dyDescent="0.2">
      <c r="A1433" s="114"/>
      <c r="B1433" s="114"/>
      <c r="C1433" s="114"/>
      <c r="D1433" s="114"/>
      <c r="E1433" s="115"/>
      <c r="F1433" s="115"/>
      <c r="G1433" s="115"/>
      <c r="H1433" s="368"/>
      <c r="I1433" s="368"/>
      <c r="J1433" s="113"/>
      <c r="K1433" s="113"/>
      <c r="L1433" s="113"/>
      <c r="M1433" s="113"/>
      <c r="N1433" s="114"/>
      <c r="O1433" s="113"/>
      <c r="P1433" s="113"/>
      <c r="Q1433" s="113"/>
      <c r="R1433" s="113"/>
      <c r="S1433" s="113"/>
      <c r="T1433" s="113"/>
      <c r="U1433" s="111"/>
      <c r="V1433" s="111"/>
      <c r="W1433" s="111"/>
      <c r="X1433" s="113"/>
      <c r="Y1433" s="37"/>
      <c r="Z1433" s="112"/>
      <c r="AA1433" s="111"/>
      <c r="AB1433" s="496"/>
      <c r="AC1433" s="19"/>
      <c r="AD1433" s="19"/>
      <c r="AE1433" s="19"/>
      <c r="AF1433" s="19"/>
      <c r="AG1433" s="19"/>
      <c r="AH1433" s="19"/>
      <c r="AI1433" s="19"/>
      <c r="AJ1433" s="19"/>
      <c r="AK1433" s="19"/>
      <c r="AL1433" s="19"/>
      <c r="AM1433" s="19"/>
      <c r="AN1433" s="19"/>
      <c r="AO1433" s="19"/>
      <c r="AP1433" s="19"/>
      <c r="AQ1433" s="19"/>
      <c r="AR1433" s="19"/>
      <c r="AS1433" s="19"/>
      <c r="AT1433" s="276" t="s">
        <v>465</v>
      </c>
      <c r="AU1433" s="166" t="s">
        <v>129</v>
      </c>
      <c r="AV1433" s="316">
        <f>AV1431</f>
        <v>0.80576020844967389</v>
      </c>
      <c r="AW1433" s="316">
        <f>AW1431</f>
        <v>0.81678705505502869</v>
      </c>
      <c r="AX1433" s="278"/>
      <c r="AY1433" s="278"/>
    </row>
    <row r="1434" spans="1:51" s="36" customFormat="1" x14ac:dyDescent="0.2">
      <c r="A1434" s="120"/>
      <c r="B1434" s="120"/>
      <c r="C1434" s="120"/>
      <c r="D1434" s="120"/>
      <c r="E1434" s="121"/>
      <c r="F1434" s="121"/>
      <c r="G1434" s="121"/>
      <c r="H1434" s="366"/>
      <c r="I1434" s="366"/>
      <c r="J1434" s="119"/>
      <c r="K1434" s="119"/>
      <c r="L1434" s="119"/>
      <c r="M1434" s="119"/>
      <c r="N1434" s="120"/>
      <c r="O1434" s="119"/>
      <c r="P1434" s="119"/>
      <c r="Q1434" s="119"/>
      <c r="R1434" s="119"/>
      <c r="S1434" s="119"/>
      <c r="T1434" s="119"/>
      <c r="U1434" s="116"/>
      <c r="V1434" s="116"/>
      <c r="W1434" s="116"/>
      <c r="X1434" s="119"/>
      <c r="Y1434" s="21"/>
      <c r="Z1434" s="118"/>
      <c r="AA1434" s="116"/>
      <c r="AB1434" s="501"/>
      <c r="AC1434" s="18"/>
      <c r="AD1434" s="18"/>
      <c r="AE1434" s="18"/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  <c r="AP1434" s="18"/>
      <c r="AQ1434" s="18"/>
      <c r="AR1434" s="18"/>
      <c r="AS1434" s="18"/>
      <c r="AT1434" s="21"/>
      <c r="AU1434" s="18"/>
      <c r="AV1434" s="44"/>
      <c r="AW1434" s="44"/>
      <c r="AX1434" s="18"/>
      <c r="AY1434" s="18"/>
    </row>
    <row r="1435" spans="1:51" s="36" customFormat="1" x14ac:dyDescent="0.2">
      <c r="A1435" s="126" t="s">
        <v>180</v>
      </c>
      <c r="B1435" s="59" t="s">
        <v>604</v>
      </c>
      <c r="C1435" s="126" t="s">
        <v>190</v>
      </c>
      <c r="D1435" s="127" t="s">
        <v>189</v>
      </c>
      <c r="E1435" s="127" t="s">
        <v>32</v>
      </c>
      <c r="F1435" s="127" t="s">
        <v>191</v>
      </c>
      <c r="G1435" s="127">
        <v>13</v>
      </c>
      <c r="H1435" s="365">
        <v>44.442500000000003</v>
      </c>
      <c r="I1435" s="365">
        <v>38.6175</v>
      </c>
      <c r="J1435" s="124" t="s">
        <v>27</v>
      </c>
      <c r="K1435" s="124" t="s">
        <v>27</v>
      </c>
      <c r="L1435" s="125"/>
      <c r="M1435" s="125"/>
      <c r="N1435" s="126"/>
      <c r="O1435" s="125">
        <v>15.718500000000001</v>
      </c>
      <c r="P1435" s="124" t="s">
        <v>27</v>
      </c>
      <c r="Q1435" s="124" t="s">
        <v>27</v>
      </c>
      <c r="R1435" s="125"/>
      <c r="S1435" s="124" t="s">
        <v>27</v>
      </c>
      <c r="T1435" s="124" t="s">
        <v>27</v>
      </c>
      <c r="U1435" s="123"/>
      <c r="V1435" s="123"/>
      <c r="W1435" s="123"/>
      <c r="X1435" s="124">
        <v>98.778500000000008</v>
      </c>
      <c r="Y1435" s="47"/>
      <c r="Z1435" s="124" t="s">
        <v>617</v>
      </c>
      <c r="AA1435" s="123"/>
      <c r="AB1435" s="508"/>
      <c r="AC1435" s="20">
        <v>35.085891898258922</v>
      </c>
      <c r="AD1435" s="20">
        <v>53.107091702881817</v>
      </c>
      <c r="AE1435" s="20" t="s">
        <v>27</v>
      </c>
      <c r="AF1435" s="20" t="s">
        <v>27</v>
      </c>
      <c r="AG1435" s="20" t="s">
        <v>27</v>
      </c>
      <c r="AH1435" s="20" t="s">
        <v>27</v>
      </c>
      <c r="AI1435" s="20" t="s">
        <v>27</v>
      </c>
      <c r="AJ1435" s="20">
        <v>11.807016398859286</v>
      </c>
      <c r="AK1435" s="20" t="s">
        <v>27</v>
      </c>
      <c r="AL1435" s="20" t="s">
        <v>27</v>
      </c>
      <c r="AM1435" s="20" t="s">
        <v>27</v>
      </c>
      <c r="AN1435" s="20" t="s">
        <v>27</v>
      </c>
      <c r="AO1435" s="20" t="s">
        <v>27</v>
      </c>
      <c r="AP1435" s="20" t="s">
        <v>27</v>
      </c>
      <c r="AQ1435" s="20" t="s">
        <v>27</v>
      </c>
      <c r="AR1435" s="20">
        <v>100.00000000000003</v>
      </c>
      <c r="AS1435" s="20"/>
      <c r="AT1435" s="49" t="s">
        <v>131</v>
      </c>
      <c r="AU1435" s="20" t="s">
        <v>510</v>
      </c>
      <c r="AV1435" s="56">
        <f t="shared" ref="AV1435:AV1442" si="143">AC1435/AD1435</f>
        <v>0.66066302584509651</v>
      </c>
      <c r="AW1435" s="195">
        <f t="shared" ref="AW1435:AW1442" si="144">SUM(AC1435,AJ1435,AK1435,AL1435,AO1435,AG1435)/AD1435</f>
        <v>0.88298769135146604</v>
      </c>
      <c r="AX1435" s="20"/>
      <c r="AY1435" s="20"/>
    </row>
    <row r="1436" spans="1:51" s="36" customFormat="1" x14ac:dyDescent="0.2">
      <c r="A1436" s="120" t="s">
        <v>180</v>
      </c>
      <c r="B1436" s="43" t="s">
        <v>604</v>
      </c>
      <c r="C1436" s="120" t="s">
        <v>190</v>
      </c>
      <c r="D1436" s="121" t="s">
        <v>189</v>
      </c>
      <c r="E1436" s="121" t="s">
        <v>32</v>
      </c>
      <c r="F1436" s="121" t="s">
        <v>191</v>
      </c>
      <c r="G1436" s="121">
        <v>12</v>
      </c>
      <c r="H1436" s="366">
        <v>47.766800000000003</v>
      </c>
      <c r="I1436" s="366">
        <v>39.125999999999998</v>
      </c>
      <c r="J1436" s="118" t="s">
        <v>27</v>
      </c>
      <c r="K1436" s="118" t="s">
        <v>27</v>
      </c>
      <c r="L1436" s="119"/>
      <c r="M1436" s="119"/>
      <c r="N1436" s="120"/>
      <c r="O1436" s="119">
        <v>11.3398</v>
      </c>
      <c r="P1436" s="118" t="s">
        <v>27</v>
      </c>
      <c r="Q1436" s="119">
        <v>5.6895000000000001E-2</v>
      </c>
      <c r="R1436" s="119"/>
      <c r="S1436" s="118" t="s">
        <v>27</v>
      </c>
      <c r="T1436" s="118" t="s">
        <v>27</v>
      </c>
      <c r="U1436" s="116"/>
      <c r="V1436" s="116"/>
      <c r="W1436" s="116"/>
      <c r="X1436" s="118">
        <v>98.289494999999988</v>
      </c>
      <c r="Y1436" s="21"/>
      <c r="Z1436" s="118" t="s">
        <v>617</v>
      </c>
      <c r="AA1436" s="116"/>
      <c r="AB1436" s="501"/>
      <c r="AC1436" s="18">
        <v>37.679088340967191</v>
      </c>
      <c r="AD1436" s="18">
        <v>53.76182622444928</v>
      </c>
      <c r="AE1436" s="18" t="s">
        <v>27</v>
      </c>
      <c r="AF1436" s="18" t="s">
        <v>27</v>
      </c>
      <c r="AG1436" s="18" t="s">
        <v>27</v>
      </c>
      <c r="AH1436" s="18" t="s">
        <v>27</v>
      </c>
      <c r="AI1436" s="18" t="s">
        <v>27</v>
      </c>
      <c r="AJ1436" s="18">
        <v>8.5108837890021114</v>
      </c>
      <c r="AK1436" s="18" t="s">
        <v>27</v>
      </c>
      <c r="AL1436" s="18">
        <v>4.8201645581406764E-2</v>
      </c>
      <c r="AM1436" s="18" t="s">
        <v>27</v>
      </c>
      <c r="AN1436" s="18" t="s">
        <v>27</v>
      </c>
      <c r="AO1436" s="18" t="s">
        <v>27</v>
      </c>
      <c r="AP1436" s="18" t="s">
        <v>27</v>
      </c>
      <c r="AQ1436" s="18" t="s">
        <v>27</v>
      </c>
      <c r="AR1436" s="18">
        <v>99.999999999999986</v>
      </c>
      <c r="AS1436" s="18"/>
      <c r="AT1436" s="23" t="s">
        <v>131</v>
      </c>
      <c r="AU1436" s="18" t="s">
        <v>510</v>
      </c>
      <c r="AV1436" s="44">
        <f t="shared" si="143"/>
        <v>0.7008520912898577</v>
      </c>
      <c r="AW1436" s="86">
        <f t="shared" si="144"/>
        <v>0.86005586161660119</v>
      </c>
      <c r="AX1436" s="18"/>
      <c r="AY1436" s="18"/>
    </row>
    <row r="1437" spans="1:51" s="36" customFormat="1" x14ac:dyDescent="0.2">
      <c r="A1437" s="120" t="s">
        <v>180</v>
      </c>
      <c r="B1437" s="43" t="s">
        <v>604</v>
      </c>
      <c r="C1437" s="120" t="s">
        <v>190</v>
      </c>
      <c r="D1437" s="121" t="s">
        <v>189</v>
      </c>
      <c r="E1437" s="121" t="s">
        <v>186</v>
      </c>
      <c r="F1437" s="121" t="s">
        <v>158</v>
      </c>
      <c r="G1437" s="121">
        <v>37</v>
      </c>
      <c r="H1437" s="366">
        <v>45.201700000000002</v>
      </c>
      <c r="I1437" s="366">
        <v>53.267000000000003</v>
      </c>
      <c r="J1437" s="118" t="s">
        <v>27</v>
      </c>
      <c r="K1437" s="118" t="s">
        <v>27</v>
      </c>
      <c r="L1437" s="119"/>
      <c r="M1437" s="119"/>
      <c r="N1437" s="120"/>
      <c r="O1437" s="119">
        <v>0.48291600000000001</v>
      </c>
      <c r="P1437" s="119">
        <v>1.4097500000000001</v>
      </c>
      <c r="Q1437" s="118" t="s">
        <v>27</v>
      </c>
      <c r="R1437" s="119"/>
      <c r="S1437" s="118" t="s">
        <v>27</v>
      </c>
      <c r="T1437" s="118" t="s">
        <v>27</v>
      </c>
      <c r="U1437" s="116"/>
      <c r="V1437" s="116"/>
      <c r="W1437" s="116"/>
      <c r="X1437" s="118">
        <v>100.36136600000002</v>
      </c>
      <c r="Y1437" s="21"/>
      <c r="Z1437" s="118" t="s">
        <v>176</v>
      </c>
      <c r="AA1437" s="116"/>
      <c r="AB1437" s="501"/>
      <c r="AC1437" s="18">
        <v>32.336537198108793</v>
      </c>
      <c r="AD1437" s="18">
        <v>66.379091513998802</v>
      </c>
      <c r="AE1437" s="18" t="s">
        <v>27</v>
      </c>
      <c r="AF1437" s="18" t="s">
        <v>27</v>
      </c>
      <c r="AG1437" s="18" t="s">
        <v>27</v>
      </c>
      <c r="AH1437" s="18" t="s">
        <v>27</v>
      </c>
      <c r="AI1437" s="18" t="s">
        <v>27</v>
      </c>
      <c r="AJ1437" s="18">
        <v>0.3287042840366558</v>
      </c>
      <c r="AK1437" s="18">
        <v>0.95566700385575543</v>
      </c>
      <c r="AL1437" s="18" t="s">
        <v>27</v>
      </c>
      <c r="AM1437" s="18" t="s">
        <v>27</v>
      </c>
      <c r="AN1437" s="18" t="s">
        <v>27</v>
      </c>
      <c r="AO1437" s="18" t="s">
        <v>27</v>
      </c>
      <c r="AP1437" s="18" t="s">
        <v>27</v>
      </c>
      <c r="AQ1437" s="18" t="s">
        <v>27</v>
      </c>
      <c r="AR1437" s="18">
        <v>100</v>
      </c>
      <c r="AS1437" s="18"/>
      <c r="AT1437" s="23"/>
      <c r="AU1437" s="18" t="str">
        <f t="shared" ref="AU1437:AU1442" si="145">Z1437</f>
        <v>pyrite</v>
      </c>
      <c r="AV1437" s="44">
        <f t="shared" si="143"/>
        <v>0.48714943908639191</v>
      </c>
      <c r="AW1437" s="86">
        <f t="shared" si="144"/>
        <v>0.50649847292518058</v>
      </c>
      <c r="AX1437" s="18"/>
      <c r="AY1437" s="18"/>
    </row>
    <row r="1438" spans="1:51" s="36" customFormat="1" x14ac:dyDescent="0.2">
      <c r="A1438" s="120" t="s">
        <v>180</v>
      </c>
      <c r="B1438" s="43" t="s">
        <v>604</v>
      </c>
      <c r="C1438" s="120" t="s">
        <v>190</v>
      </c>
      <c r="D1438" s="121" t="s">
        <v>189</v>
      </c>
      <c r="E1438" s="121" t="s">
        <v>183</v>
      </c>
      <c r="F1438" s="121" t="s">
        <v>160</v>
      </c>
      <c r="G1438" s="121">
        <v>22</v>
      </c>
      <c r="H1438" s="366">
        <v>46.611600000000003</v>
      </c>
      <c r="I1438" s="366">
        <v>53.882399999999997</v>
      </c>
      <c r="J1438" s="118" t="s">
        <v>27</v>
      </c>
      <c r="K1438" s="118" t="s">
        <v>27</v>
      </c>
      <c r="L1438" s="119"/>
      <c r="M1438" s="119"/>
      <c r="N1438" s="120"/>
      <c r="O1438" s="119">
        <v>0.42943700000000001</v>
      </c>
      <c r="P1438" s="119">
        <v>0.67051899999999998</v>
      </c>
      <c r="Q1438" s="118" t="s">
        <v>27</v>
      </c>
      <c r="R1438" s="119"/>
      <c r="S1438" s="118" t="s">
        <v>27</v>
      </c>
      <c r="T1438" s="119">
        <v>9.1170000000000001E-2</v>
      </c>
      <c r="U1438" s="116"/>
      <c r="V1438" s="116"/>
      <c r="W1438" s="116"/>
      <c r="X1438" s="118">
        <v>101.685126</v>
      </c>
      <c r="Y1438" s="21"/>
      <c r="Z1438" s="118" t="s">
        <v>176</v>
      </c>
      <c r="AA1438" s="116"/>
      <c r="AB1438" s="501"/>
      <c r="AC1438" s="18">
        <v>32.918760239290194</v>
      </c>
      <c r="AD1438" s="18">
        <v>66.28735883656563</v>
      </c>
      <c r="AE1438" s="18" t="s">
        <v>27</v>
      </c>
      <c r="AF1438" s="18" t="s">
        <v>27</v>
      </c>
      <c r="AG1438" s="18" t="s">
        <v>27</v>
      </c>
      <c r="AH1438" s="18" t="s">
        <v>27</v>
      </c>
      <c r="AI1438" s="18" t="s">
        <v>27</v>
      </c>
      <c r="AJ1438" s="18">
        <v>0.28856519458308005</v>
      </c>
      <c r="AK1438" s="18">
        <v>0.4487312284017434</v>
      </c>
      <c r="AL1438" s="18" t="s">
        <v>27</v>
      </c>
      <c r="AM1438" s="18" t="s">
        <v>27</v>
      </c>
      <c r="AN1438" s="18" t="s">
        <v>27</v>
      </c>
      <c r="AO1438" s="18">
        <v>5.6584501159360728E-2</v>
      </c>
      <c r="AP1438" s="18" t="s">
        <v>27</v>
      </c>
      <c r="AQ1438" s="18" t="s">
        <v>27</v>
      </c>
      <c r="AR1438" s="18">
        <v>100.00000000000001</v>
      </c>
      <c r="AS1438" s="18"/>
      <c r="AT1438" s="66"/>
      <c r="AU1438" s="18" t="str">
        <f t="shared" si="145"/>
        <v>pyrite</v>
      </c>
      <c r="AV1438" s="44">
        <f t="shared" si="143"/>
        <v>0.49660690691347092</v>
      </c>
      <c r="AW1438" s="86">
        <f t="shared" si="144"/>
        <v>0.50858326165256273</v>
      </c>
      <c r="AX1438" s="18"/>
      <c r="AY1438" s="18"/>
    </row>
    <row r="1439" spans="1:51" s="36" customFormat="1" x14ac:dyDescent="0.2">
      <c r="A1439" s="120" t="s">
        <v>180</v>
      </c>
      <c r="B1439" s="43" t="s">
        <v>604</v>
      </c>
      <c r="C1439" s="120" t="s">
        <v>190</v>
      </c>
      <c r="D1439" s="121" t="s">
        <v>189</v>
      </c>
      <c r="E1439" s="121" t="s">
        <v>32</v>
      </c>
      <c r="F1439" s="121" t="s">
        <v>152</v>
      </c>
      <c r="G1439" s="121">
        <v>4</v>
      </c>
      <c r="H1439" s="366">
        <v>46.022199999999998</v>
      </c>
      <c r="I1439" s="366">
        <v>52.647599999999997</v>
      </c>
      <c r="J1439" s="118" t="s">
        <v>27</v>
      </c>
      <c r="K1439" s="118" t="s">
        <v>27</v>
      </c>
      <c r="L1439" s="119"/>
      <c r="M1439" s="119"/>
      <c r="N1439" s="120"/>
      <c r="O1439" s="119">
        <v>0.38482899999999998</v>
      </c>
      <c r="P1439" s="119">
        <v>1.13662</v>
      </c>
      <c r="Q1439" s="119">
        <v>7.0502999999999996E-2</v>
      </c>
      <c r="R1439" s="119"/>
      <c r="S1439" s="118" t="s">
        <v>27</v>
      </c>
      <c r="T1439" s="118" t="s">
        <v>27</v>
      </c>
      <c r="U1439" s="116"/>
      <c r="V1439" s="116"/>
      <c r="W1439" s="116"/>
      <c r="X1439" s="118">
        <v>100.26175199999999</v>
      </c>
      <c r="Y1439" s="21"/>
      <c r="Z1439" s="118" t="s">
        <v>176</v>
      </c>
      <c r="AA1439" s="116"/>
      <c r="AB1439" s="501"/>
      <c r="AC1439" s="18">
        <v>33.049973826838453</v>
      </c>
      <c r="AD1439" s="18">
        <v>65.859229637812732</v>
      </c>
      <c r="AE1439" s="18" t="s">
        <v>27</v>
      </c>
      <c r="AF1439" s="18" t="s">
        <v>27</v>
      </c>
      <c r="AG1439" s="18" t="s">
        <v>27</v>
      </c>
      <c r="AH1439" s="18" t="s">
        <v>27</v>
      </c>
      <c r="AI1439" s="18" t="s">
        <v>27</v>
      </c>
      <c r="AJ1439" s="18">
        <v>0.26294599712746813</v>
      </c>
      <c r="AK1439" s="18">
        <v>0.77347233334466103</v>
      </c>
      <c r="AL1439" s="18">
        <v>5.4378204876689255E-2</v>
      </c>
      <c r="AM1439" s="18" t="s">
        <v>27</v>
      </c>
      <c r="AN1439" s="18" t="s">
        <v>27</v>
      </c>
      <c r="AO1439" s="18" t="s">
        <v>27</v>
      </c>
      <c r="AP1439" s="18" t="s">
        <v>27</v>
      </c>
      <c r="AQ1439" s="18" t="s">
        <v>27</v>
      </c>
      <c r="AR1439" s="18">
        <v>100</v>
      </c>
      <c r="AS1439" s="18"/>
      <c r="AT1439" s="23"/>
      <c r="AU1439" s="18" t="str">
        <f t="shared" si="145"/>
        <v>pyrite</v>
      </c>
      <c r="AV1439" s="44">
        <f t="shared" si="143"/>
        <v>0.50182751921931057</v>
      </c>
      <c r="AW1439" s="86">
        <f t="shared" si="144"/>
        <v>0.51839006544627919</v>
      </c>
      <c r="AX1439" s="18"/>
      <c r="AY1439" s="18"/>
    </row>
    <row r="1440" spans="1:51" s="36" customFormat="1" x14ac:dyDescent="0.2">
      <c r="A1440" s="120" t="s">
        <v>180</v>
      </c>
      <c r="B1440" s="43" t="s">
        <v>604</v>
      </c>
      <c r="C1440" s="120" t="s">
        <v>190</v>
      </c>
      <c r="D1440" s="121" t="s">
        <v>189</v>
      </c>
      <c r="E1440" s="121" t="s">
        <v>181</v>
      </c>
      <c r="F1440" s="121" t="s">
        <v>154</v>
      </c>
      <c r="G1440" s="121">
        <v>43</v>
      </c>
      <c r="H1440" s="366">
        <v>46.414299999999997</v>
      </c>
      <c r="I1440" s="366">
        <v>53.130800000000001</v>
      </c>
      <c r="J1440" s="119">
        <v>3.7270999999999999E-2</v>
      </c>
      <c r="K1440" s="118" t="s">
        <v>27</v>
      </c>
      <c r="L1440" s="119"/>
      <c r="M1440" s="119"/>
      <c r="N1440" s="120"/>
      <c r="O1440" s="119">
        <v>0.37833600000000001</v>
      </c>
      <c r="P1440" s="119">
        <v>0.87392300000000001</v>
      </c>
      <c r="Q1440" s="118" t="s">
        <v>27</v>
      </c>
      <c r="R1440" s="119"/>
      <c r="S1440" s="118" t="s">
        <v>27</v>
      </c>
      <c r="T1440" s="118" t="s">
        <v>27</v>
      </c>
      <c r="U1440" s="116"/>
      <c r="V1440" s="116"/>
      <c r="W1440" s="116"/>
      <c r="X1440" s="118">
        <v>100.83463</v>
      </c>
      <c r="Y1440" s="21"/>
      <c r="Z1440" s="118" t="s">
        <v>176</v>
      </c>
      <c r="AA1440" s="116"/>
      <c r="AB1440" s="501"/>
      <c r="AC1440" s="18">
        <v>33.099302476364876</v>
      </c>
      <c r="AD1440" s="18">
        <v>66.000574471505985</v>
      </c>
      <c r="AE1440" s="18">
        <v>5.285224175518035E-2</v>
      </c>
      <c r="AF1440" s="18" t="s">
        <v>27</v>
      </c>
      <c r="AG1440" s="18" t="s">
        <v>27</v>
      </c>
      <c r="AH1440" s="18" t="s">
        <v>27</v>
      </c>
      <c r="AI1440" s="18" t="s">
        <v>27</v>
      </c>
      <c r="AJ1440" s="18">
        <v>0.2567081942340963</v>
      </c>
      <c r="AK1440" s="18">
        <v>0.5905626161398625</v>
      </c>
      <c r="AL1440" s="18" t="s">
        <v>27</v>
      </c>
      <c r="AM1440" s="18" t="s">
        <v>27</v>
      </c>
      <c r="AN1440" s="18" t="s">
        <v>27</v>
      </c>
      <c r="AO1440" s="18" t="s">
        <v>27</v>
      </c>
      <c r="AP1440" s="18" t="s">
        <v>27</v>
      </c>
      <c r="AQ1440" s="18" t="s">
        <v>27</v>
      </c>
      <c r="AR1440" s="18">
        <v>99.999999999999986</v>
      </c>
      <c r="AS1440" s="18"/>
      <c r="AT1440" s="23"/>
      <c r="AU1440" s="18" t="str">
        <f t="shared" si="145"/>
        <v>pyrite</v>
      </c>
      <c r="AV1440" s="44">
        <f t="shared" si="143"/>
        <v>0.50150021786029497</v>
      </c>
      <c r="AW1440" s="86">
        <f t="shared" si="144"/>
        <v>0.51433754264357767</v>
      </c>
      <c r="AX1440" s="18"/>
      <c r="AY1440" s="18"/>
    </row>
    <row r="1441" spans="1:51" s="36" customFormat="1" x14ac:dyDescent="0.2">
      <c r="A1441" s="120" t="s">
        <v>180</v>
      </c>
      <c r="B1441" s="43" t="s">
        <v>604</v>
      </c>
      <c r="C1441" s="120" t="s">
        <v>190</v>
      </c>
      <c r="D1441" s="121" t="s">
        <v>189</v>
      </c>
      <c r="E1441" s="121" t="s">
        <v>183</v>
      </c>
      <c r="F1441" s="121" t="s">
        <v>160</v>
      </c>
      <c r="G1441" s="121">
        <v>26</v>
      </c>
      <c r="H1441" s="366">
        <v>45.698599999999999</v>
      </c>
      <c r="I1441" s="366">
        <v>53.210500000000003</v>
      </c>
      <c r="J1441" s="119">
        <v>9.7120999999999999E-2</v>
      </c>
      <c r="K1441" s="119">
        <v>2.5562999999999999E-2</v>
      </c>
      <c r="L1441" s="119"/>
      <c r="M1441" s="119"/>
      <c r="N1441" s="120"/>
      <c r="O1441" s="119">
        <v>0.32993499999999998</v>
      </c>
      <c r="P1441" s="119">
        <v>0.95293600000000001</v>
      </c>
      <c r="Q1441" s="118" t="s">
        <v>27</v>
      </c>
      <c r="R1441" s="119"/>
      <c r="S1441" s="119">
        <v>3.1423E-2</v>
      </c>
      <c r="T1441" s="118" t="s">
        <v>27</v>
      </c>
      <c r="U1441" s="116"/>
      <c r="V1441" s="116"/>
      <c r="W1441" s="116"/>
      <c r="X1441" s="118">
        <v>100.34607800000001</v>
      </c>
      <c r="Y1441" s="21"/>
      <c r="Z1441" s="118" t="s">
        <v>176</v>
      </c>
      <c r="AA1441" s="116"/>
      <c r="AB1441" s="501"/>
      <c r="AC1441" s="18">
        <v>32.662966429658475</v>
      </c>
      <c r="AD1441" s="18">
        <v>66.249772723739468</v>
      </c>
      <c r="AE1441" s="18">
        <v>0.13803563118238243</v>
      </c>
      <c r="AF1441" s="18">
        <v>3.2943183992445065E-2</v>
      </c>
      <c r="AG1441" s="18" t="s">
        <v>27</v>
      </c>
      <c r="AH1441" s="18" t="s">
        <v>27</v>
      </c>
      <c r="AI1441" s="18" t="s">
        <v>27</v>
      </c>
      <c r="AJ1441" s="18">
        <v>0.2243758674092847</v>
      </c>
      <c r="AK1441" s="18">
        <v>0.64541968769958991</v>
      </c>
      <c r="AL1441" s="18" t="s">
        <v>27</v>
      </c>
      <c r="AM1441" s="18" t="s">
        <v>27</v>
      </c>
      <c r="AN1441" s="18">
        <v>4.6486476318369552E-2</v>
      </c>
      <c r="AO1441" s="18" t="s">
        <v>27</v>
      </c>
      <c r="AP1441" s="18" t="s">
        <v>27</v>
      </c>
      <c r="AQ1441" s="18" t="s">
        <v>27</v>
      </c>
      <c r="AR1441" s="18">
        <v>100</v>
      </c>
      <c r="AS1441" s="18"/>
      <c r="AT1441" s="23"/>
      <c r="AU1441" s="18" t="str">
        <f t="shared" si="145"/>
        <v>pyrite</v>
      </c>
      <c r="AV1441" s="44">
        <f t="shared" si="143"/>
        <v>0.49302759974532351</v>
      </c>
      <c r="AW1441" s="86">
        <f t="shared" si="144"/>
        <v>0.50615663429667068</v>
      </c>
      <c r="AX1441" s="18"/>
      <c r="AY1441" s="21" t="s">
        <v>509</v>
      </c>
    </row>
    <row r="1442" spans="1:51" s="36" customFormat="1" x14ac:dyDescent="0.2">
      <c r="A1442" s="120" t="s">
        <v>180</v>
      </c>
      <c r="B1442" s="43" t="s">
        <v>604</v>
      </c>
      <c r="C1442" s="120" t="s">
        <v>190</v>
      </c>
      <c r="D1442" s="121" t="s">
        <v>189</v>
      </c>
      <c r="E1442" s="121" t="s">
        <v>188</v>
      </c>
      <c r="F1442" s="121" t="s">
        <v>151</v>
      </c>
      <c r="G1442" s="121">
        <v>48</v>
      </c>
      <c r="H1442" s="366">
        <v>46.325400000000002</v>
      </c>
      <c r="I1442" s="366">
        <v>53.658999999999999</v>
      </c>
      <c r="J1442" s="118" t="s">
        <v>27</v>
      </c>
      <c r="K1442" s="118" t="s">
        <v>27</v>
      </c>
      <c r="L1442" s="119"/>
      <c r="M1442" s="119"/>
      <c r="N1442" s="120"/>
      <c r="O1442" s="119">
        <v>0.307508</v>
      </c>
      <c r="P1442" s="119">
        <v>1.5331900000000001</v>
      </c>
      <c r="Q1442" s="118" t="s">
        <v>27</v>
      </c>
      <c r="R1442" s="119"/>
      <c r="S1442" s="119">
        <v>2.9515E-2</v>
      </c>
      <c r="T1442" s="118" t="s">
        <v>27</v>
      </c>
      <c r="U1442" s="116"/>
      <c r="V1442" s="116"/>
      <c r="W1442" s="116"/>
      <c r="X1442" s="118">
        <v>101.854613</v>
      </c>
      <c r="Y1442" s="21"/>
      <c r="Z1442" s="118" t="s">
        <v>176</v>
      </c>
      <c r="AA1442" s="116"/>
      <c r="AB1442" s="501"/>
      <c r="AC1442" s="18">
        <v>32.7150011031612</v>
      </c>
      <c r="AD1442" s="18">
        <v>66.009228964328273</v>
      </c>
      <c r="AE1442" s="18" t="s">
        <v>27</v>
      </c>
      <c r="AF1442" s="18" t="s">
        <v>27</v>
      </c>
      <c r="AG1442" s="18" t="s">
        <v>27</v>
      </c>
      <c r="AH1442" s="18" t="s">
        <v>27</v>
      </c>
      <c r="AI1442" s="18" t="s">
        <v>27</v>
      </c>
      <c r="AJ1442" s="18">
        <v>0.20662325896122238</v>
      </c>
      <c r="AK1442" s="18">
        <v>1.0260050184773142</v>
      </c>
      <c r="AL1442" s="18" t="s">
        <v>27</v>
      </c>
      <c r="AM1442" s="18" t="s">
        <v>27</v>
      </c>
      <c r="AN1442" s="18">
        <v>4.3141655072000941E-2</v>
      </c>
      <c r="AO1442" s="18" t="s">
        <v>27</v>
      </c>
      <c r="AP1442" s="18" t="s">
        <v>27</v>
      </c>
      <c r="AQ1442" s="18" t="s">
        <v>27</v>
      </c>
      <c r="AR1442" s="18">
        <v>100.00000000000001</v>
      </c>
      <c r="AS1442" s="18"/>
      <c r="AT1442" s="23"/>
      <c r="AU1442" s="18" t="str">
        <f t="shared" si="145"/>
        <v>pyrite</v>
      </c>
      <c r="AV1442" s="44">
        <f t="shared" si="143"/>
        <v>0.49561253201185784</v>
      </c>
      <c r="AW1442" s="86">
        <f t="shared" si="144"/>
        <v>0.51428610685553089</v>
      </c>
      <c r="AX1442" s="18"/>
      <c r="AY1442" s="26">
        <f>COUNT(AV1435:AV1442)</f>
        <v>8</v>
      </c>
    </row>
    <row r="1443" spans="1:51" s="36" customFormat="1" x14ac:dyDescent="0.2">
      <c r="A1443" s="120"/>
      <c r="B1443" s="120"/>
      <c r="C1443" s="120"/>
      <c r="D1443" s="121"/>
      <c r="E1443" s="121"/>
      <c r="F1443" s="121"/>
      <c r="G1443" s="121"/>
      <c r="H1443" s="366"/>
      <c r="I1443" s="366"/>
      <c r="J1443" s="118"/>
      <c r="K1443" s="118"/>
      <c r="L1443" s="119"/>
      <c r="M1443" s="119"/>
      <c r="N1443" s="120"/>
      <c r="O1443" s="119"/>
      <c r="P1443" s="119"/>
      <c r="Q1443" s="118"/>
      <c r="R1443" s="119"/>
      <c r="S1443" s="119"/>
      <c r="T1443" s="118"/>
      <c r="U1443" s="116"/>
      <c r="V1443" s="116"/>
      <c r="W1443" s="116"/>
      <c r="X1443" s="118"/>
      <c r="Y1443" s="21"/>
      <c r="Z1443" s="118"/>
      <c r="AA1443" s="116"/>
      <c r="AB1443" s="501"/>
      <c r="AC1443" s="18"/>
      <c r="AD1443" s="18"/>
      <c r="AE1443" s="18"/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  <c r="AP1443" s="18"/>
      <c r="AQ1443" s="18"/>
      <c r="AR1443" s="18"/>
      <c r="AS1443" s="18"/>
      <c r="AT1443" s="23"/>
      <c r="AU1443" s="18"/>
      <c r="AV1443" s="44"/>
      <c r="AW1443" s="44"/>
      <c r="AX1443" s="18"/>
      <c r="AY1443" s="18"/>
    </row>
    <row r="1444" spans="1:51" s="36" customFormat="1" x14ac:dyDescent="0.2">
      <c r="A1444" s="114"/>
      <c r="B1444" s="114"/>
      <c r="C1444" s="114"/>
      <c r="D1444" s="115"/>
      <c r="E1444" s="115"/>
      <c r="F1444" s="115"/>
      <c r="G1444" s="115"/>
      <c r="H1444" s="368"/>
      <c r="I1444" s="368"/>
      <c r="J1444" s="112"/>
      <c r="K1444" s="112"/>
      <c r="L1444" s="113"/>
      <c r="M1444" s="113"/>
      <c r="N1444" s="114"/>
      <c r="O1444" s="113"/>
      <c r="P1444" s="113"/>
      <c r="Q1444" s="112"/>
      <c r="R1444" s="113"/>
      <c r="S1444" s="113"/>
      <c r="T1444" s="112"/>
      <c r="U1444" s="111"/>
      <c r="V1444" s="111"/>
      <c r="W1444" s="111"/>
      <c r="X1444" s="112"/>
      <c r="Y1444" s="37"/>
      <c r="Z1444" s="112"/>
      <c r="AA1444" s="111"/>
      <c r="AB1444" s="496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N1444" s="19"/>
      <c r="AO1444" s="19"/>
      <c r="AP1444" s="19"/>
      <c r="AQ1444" s="19"/>
      <c r="AR1444" s="19"/>
      <c r="AS1444" s="19"/>
      <c r="AT1444" s="325" t="s">
        <v>502</v>
      </c>
      <c r="AU1444" s="166" t="s">
        <v>187</v>
      </c>
      <c r="AV1444" s="64"/>
      <c r="AW1444" s="64"/>
      <c r="AX1444" s="19"/>
      <c r="AY1444" s="19"/>
    </row>
    <row r="1445" spans="1:51" s="36" customFormat="1" x14ac:dyDescent="0.2">
      <c r="A1445" s="120"/>
      <c r="B1445" s="120"/>
      <c r="C1445" s="120"/>
      <c r="D1445" s="121"/>
      <c r="E1445" s="121"/>
      <c r="F1445" s="121"/>
      <c r="G1445" s="121"/>
      <c r="H1445" s="366"/>
      <c r="I1445" s="366"/>
      <c r="J1445" s="118"/>
      <c r="K1445" s="118"/>
      <c r="L1445" s="119"/>
      <c r="M1445" s="119"/>
      <c r="N1445" s="120"/>
      <c r="O1445" s="119"/>
      <c r="P1445" s="119"/>
      <c r="Q1445" s="118"/>
      <c r="R1445" s="119"/>
      <c r="S1445" s="119"/>
      <c r="T1445" s="118"/>
      <c r="U1445" s="116"/>
      <c r="V1445" s="116"/>
      <c r="W1445" s="116"/>
      <c r="X1445" s="118"/>
      <c r="Y1445" s="21"/>
      <c r="Z1445" s="118"/>
      <c r="AA1445" s="116"/>
      <c r="AB1445" s="501"/>
      <c r="AC1445" s="18"/>
      <c r="AD1445" s="18"/>
      <c r="AE1445" s="18"/>
      <c r="AF1445" s="18"/>
      <c r="AG1445" s="18"/>
      <c r="AH1445" s="18"/>
      <c r="AI1445" s="18"/>
      <c r="AJ1445" s="18"/>
      <c r="AK1445" s="18"/>
      <c r="AL1445" s="18"/>
      <c r="AM1445" s="18"/>
      <c r="AN1445" s="18"/>
      <c r="AO1445" s="18"/>
      <c r="AP1445" s="18"/>
      <c r="AQ1445" s="18"/>
      <c r="AR1445" s="18"/>
      <c r="AS1445" s="18"/>
      <c r="AT1445" s="23"/>
      <c r="AU1445" s="18"/>
      <c r="AV1445" s="44"/>
      <c r="AW1445" s="44"/>
      <c r="AX1445" s="18"/>
      <c r="AY1445" s="18"/>
    </row>
    <row r="1446" spans="1:51" s="36" customFormat="1" x14ac:dyDescent="0.2">
      <c r="A1446" s="126" t="s">
        <v>180</v>
      </c>
      <c r="B1446" s="59" t="s">
        <v>604</v>
      </c>
      <c r="C1446" s="126" t="s">
        <v>179</v>
      </c>
      <c r="D1446" s="127" t="s">
        <v>178</v>
      </c>
      <c r="E1446" s="127" t="s">
        <v>181</v>
      </c>
      <c r="F1446" s="127" t="s">
        <v>158</v>
      </c>
      <c r="G1446" s="127">
        <v>14</v>
      </c>
      <c r="H1446" s="365">
        <v>52.391300000000001</v>
      </c>
      <c r="I1446" s="365">
        <v>39.857300000000002</v>
      </c>
      <c r="J1446" s="124" t="s">
        <v>27</v>
      </c>
      <c r="K1446" s="124" t="s">
        <v>27</v>
      </c>
      <c r="L1446" s="125"/>
      <c r="M1446" s="125"/>
      <c r="N1446" s="126"/>
      <c r="O1446" s="125">
        <v>5.7115900000000002</v>
      </c>
      <c r="P1446" s="124" t="s">
        <v>27</v>
      </c>
      <c r="Q1446" s="125">
        <v>5.1753E-2</v>
      </c>
      <c r="R1446" s="125"/>
      <c r="S1446" s="124" t="s">
        <v>27</v>
      </c>
      <c r="T1446" s="124" t="s">
        <v>27</v>
      </c>
      <c r="U1446" s="123"/>
      <c r="V1446" s="123"/>
      <c r="W1446" s="123"/>
      <c r="X1446" s="124">
        <v>98.011943000000016</v>
      </c>
      <c r="Y1446" s="47"/>
      <c r="Z1446" s="124" t="s">
        <v>617</v>
      </c>
      <c r="AA1446" s="123"/>
      <c r="AB1446" s="508"/>
      <c r="AC1446" s="20">
        <v>41.152380827552015</v>
      </c>
      <c r="AD1446" s="20">
        <v>54.535335640872376</v>
      </c>
      <c r="AE1446" s="20" t="s">
        <v>27</v>
      </c>
      <c r="AF1446" s="20" t="s">
        <v>27</v>
      </c>
      <c r="AG1446" s="20" t="s">
        <v>27</v>
      </c>
      <c r="AH1446" s="20" t="s">
        <v>27</v>
      </c>
      <c r="AI1446" s="20" t="s">
        <v>27</v>
      </c>
      <c r="AJ1446" s="20">
        <v>4.2686234195301553</v>
      </c>
      <c r="AK1446" s="20" t="s">
        <v>27</v>
      </c>
      <c r="AL1446" s="20">
        <v>4.366011204545437E-2</v>
      </c>
      <c r="AM1446" s="20" t="s">
        <v>27</v>
      </c>
      <c r="AN1446" s="20" t="s">
        <v>27</v>
      </c>
      <c r="AO1446" s="20" t="s">
        <v>27</v>
      </c>
      <c r="AP1446" s="20" t="s">
        <v>27</v>
      </c>
      <c r="AQ1446" s="20" t="s">
        <v>27</v>
      </c>
      <c r="AR1446" s="20">
        <v>100</v>
      </c>
      <c r="AS1446" s="20"/>
      <c r="AT1446" s="49" t="s">
        <v>131</v>
      </c>
      <c r="AU1446" s="20" t="s">
        <v>510</v>
      </c>
      <c r="AV1446" s="56">
        <f t="shared" ref="AV1446:AV1458" si="146">AC1446/AD1446</f>
        <v>0.75460030352705321</v>
      </c>
      <c r="AW1446" s="195">
        <f t="shared" ref="AW1446:AW1458" si="147">SUM(AC1446,AJ1446,AK1446,AL1446,AO1446,AG1446)/AD1446</f>
        <v>0.8336735040657457</v>
      </c>
      <c r="AX1446" s="20"/>
      <c r="AY1446" s="20"/>
    </row>
    <row r="1447" spans="1:51" s="36" customFormat="1" x14ac:dyDescent="0.2">
      <c r="A1447" s="120" t="s">
        <v>180</v>
      </c>
      <c r="B1447" s="43" t="s">
        <v>604</v>
      </c>
      <c r="C1447" s="120" t="s">
        <v>179</v>
      </c>
      <c r="D1447" s="121" t="s">
        <v>178</v>
      </c>
      <c r="E1447" s="121" t="s">
        <v>183</v>
      </c>
      <c r="F1447" s="121" t="s">
        <v>182</v>
      </c>
      <c r="G1447" s="121">
        <v>23</v>
      </c>
      <c r="H1447" s="366">
        <v>53.112400000000001</v>
      </c>
      <c r="I1447" s="366">
        <v>38.149299999999997</v>
      </c>
      <c r="J1447" s="118" t="s">
        <v>27</v>
      </c>
      <c r="K1447" s="119">
        <v>2.8861000000000001E-2</v>
      </c>
      <c r="L1447" s="119"/>
      <c r="M1447" s="119"/>
      <c r="N1447" s="120"/>
      <c r="O1447" s="119">
        <v>7.8391599999999997</v>
      </c>
      <c r="P1447" s="118" t="s">
        <v>27</v>
      </c>
      <c r="Q1447" s="118" t="s">
        <v>27</v>
      </c>
      <c r="R1447" s="119"/>
      <c r="S1447" s="118" t="s">
        <v>27</v>
      </c>
      <c r="T1447" s="118" t="s">
        <v>27</v>
      </c>
      <c r="U1447" s="116"/>
      <c r="V1447" s="116"/>
      <c r="W1447" s="116"/>
      <c r="X1447" s="118">
        <v>99.129720999999989</v>
      </c>
      <c r="Y1447" s="21"/>
      <c r="Z1447" s="118" t="s">
        <v>617</v>
      </c>
      <c r="AA1447" s="116"/>
      <c r="AB1447" s="501"/>
      <c r="AC1447" s="18">
        <v>41.795405357507668</v>
      </c>
      <c r="AD1447" s="18">
        <v>52.294198674942258</v>
      </c>
      <c r="AE1447" s="18" t="s">
        <v>27</v>
      </c>
      <c r="AF1447" s="18">
        <v>4.0949161451373693E-2</v>
      </c>
      <c r="AG1447" s="18" t="s">
        <v>27</v>
      </c>
      <c r="AH1447" s="18" t="s">
        <v>27</v>
      </c>
      <c r="AI1447" s="18" t="s">
        <v>27</v>
      </c>
      <c r="AJ1447" s="18">
        <v>5.8694468060986962</v>
      </c>
      <c r="AK1447" s="18" t="s">
        <v>27</v>
      </c>
      <c r="AL1447" s="18" t="s">
        <v>27</v>
      </c>
      <c r="AM1447" s="18" t="s">
        <v>27</v>
      </c>
      <c r="AN1447" s="18" t="s">
        <v>27</v>
      </c>
      <c r="AO1447" s="18" t="s">
        <v>27</v>
      </c>
      <c r="AP1447" s="18" t="s">
        <v>27</v>
      </c>
      <c r="AQ1447" s="18" t="s">
        <v>27</v>
      </c>
      <c r="AR1447" s="18">
        <v>100</v>
      </c>
      <c r="AS1447" s="18"/>
      <c r="AT1447" s="23" t="s">
        <v>131</v>
      </c>
      <c r="AU1447" s="18" t="s">
        <v>510</v>
      </c>
      <c r="AV1447" s="86">
        <f t="shared" si="146"/>
        <v>0.79923598442162791</v>
      </c>
      <c r="AW1447" s="86">
        <f t="shared" si="147"/>
        <v>0.91147495078542751</v>
      </c>
      <c r="AX1447" s="18"/>
      <c r="AY1447" s="18"/>
    </row>
    <row r="1448" spans="1:51" s="36" customFormat="1" x14ac:dyDescent="0.2">
      <c r="A1448" s="120" t="s">
        <v>180</v>
      </c>
      <c r="B1448" s="43" t="s">
        <v>604</v>
      </c>
      <c r="C1448" s="120" t="s">
        <v>179</v>
      </c>
      <c r="D1448" s="121" t="s">
        <v>178</v>
      </c>
      <c r="E1448" s="121" t="s">
        <v>183</v>
      </c>
      <c r="F1448" s="121" t="s">
        <v>182</v>
      </c>
      <c r="G1448" s="121">
        <v>20</v>
      </c>
      <c r="H1448" s="366">
        <v>52.843899999999998</v>
      </c>
      <c r="I1448" s="366">
        <v>39.5443</v>
      </c>
      <c r="J1448" s="118" t="s">
        <v>27</v>
      </c>
      <c r="K1448" s="118" t="s">
        <v>27</v>
      </c>
      <c r="L1448" s="119"/>
      <c r="M1448" s="119"/>
      <c r="N1448" s="120"/>
      <c r="O1448" s="119">
        <v>8.3000799999999995</v>
      </c>
      <c r="P1448" s="118" t="s">
        <v>27</v>
      </c>
      <c r="Q1448" s="118" t="s">
        <v>27</v>
      </c>
      <c r="R1448" s="119"/>
      <c r="S1448" s="118" t="s">
        <v>27</v>
      </c>
      <c r="T1448" s="118" t="s">
        <v>27</v>
      </c>
      <c r="U1448" s="116"/>
      <c r="V1448" s="116"/>
      <c r="W1448" s="116"/>
      <c r="X1448" s="118">
        <v>100.68827999999999</v>
      </c>
      <c r="Y1448" s="21"/>
      <c r="Z1448" s="118" t="s">
        <v>617</v>
      </c>
      <c r="AA1448" s="116"/>
      <c r="AB1448" s="501"/>
      <c r="AC1448" s="18">
        <v>40.766702039299673</v>
      </c>
      <c r="AD1448" s="18">
        <v>53.140903387777115</v>
      </c>
      <c r="AE1448" s="18" t="s">
        <v>27</v>
      </c>
      <c r="AF1448" s="18" t="s">
        <v>27</v>
      </c>
      <c r="AG1448" s="18" t="s">
        <v>27</v>
      </c>
      <c r="AH1448" s="18" t="s">
        <v>27</v>
      </c>
      <c r="AI1448" s="18" t="s">
        <v>27</v>
      </c>
      <c r="AJ1448" s="18">
        <v>6.0923945729232267</v>
      </c>
      <c r="AK1448" s="18" t="s">
        <v>27</v>
      </c>
      <c r="AL1448" s="18" t="s">
        <v>27</v>
      </c>
      <c r="AM1448" s="18" t="s">
        <v>27</v>
      </c>
      <c r="AN1448" s="18" t="s">
        <v>27</v>
      </c>
      <c r="AO1448" s="18" t="s">
        <v>27</v>
      </c>
      <c r="AP1448" s="18" t="s">
        <v>27</v>
      </c>
      <c r="AQ1448" s="18" t="s">
        <v>27</v>
      </c>
      <c r="AR1448" s="18">
        <v>100.00000000000001</v>
      </c>
      <c r="AS1448" s="18"/>
      <c r="AT1448" s="23" t="s">
        <v>131</v>
      </c>
      <c r="AU1448" s="18" t="s">
        <v>510</v>
      </c>
      <c r="AV1448" s="44">
        <f t="shared" si="146"/>
        <v>0.76714356438051035</v>
      </c>
      <c r="AW1448" s="86">
        <f t="shared" si="147"/>
        <v>0.88178961261318922</v>
      </c>
      <c r="AX1448" s="18"/>
      <c r="AY1448" s="18"/>
    </row>
    <row r="1449" spans="1:51" s="36" customFormat="1" x14ac:dyDescent="0.2">
      <c r="A1449" s="120" t="s">
        <v>180</v>
      </c>
      <c r="B1449" s="43" t="s">
        <v>604</v>
      </c>
      <c r="C1449" s="120" t="s">
        <v>179</v>
      </c>
      <c r="D1449" s="121" t="s">
        <v>178</v>
      </c>
      <c r="E1449" s="121" t="s">
        <v>183</v>
      </c>
      <c r="F1449" s="121" t="s">
        <v>182</v>
      </c>
      <c r="G1449" s="121">
        <v>22</v>
      </c>
      <c r="H1449" s="366">
        <v>53.094799999999999</v>
      </c>
      <c r="I1449" s="366">
        <v>37.717100000000002</v>
      </c>
      <c r="J1449" s="118" t="s">
        <v>27</v>
      </c>
      <c r="K1449" s="118" t="s">
        <v>27</v>
      </c>
      <c r="L1449" s="119"/>
      <c r="M1449" s="119"/>
      <c r="N1449" s="120"/>
      <c r="O1449" s="119">
        <v>8.4120000000000008</v>
      </c>
      <c r="P1449" s="118" t="s">
        <v>27</v>
      </c>
      <c r="Q1449" s="118" t="s">
        <v>27</v>
      </c>
      <c r="R1449" s="119"/>
      <c r="S1449" s="118" t="s">
        <v>27</v>
      </c>
      <c r="T1449" s="118" t="s">
        <v>27</v>
      </c>
      <c r="U1449" s="116"/>
      <c r="V1449" s="116"/>
      <c r="W1449" s="116"/>
      <c r="X1449" s="118">
        <v>99.223900000000015</v>
      </c>
      <c r="Y1449" s="21"/>
      <c r="Z1449" s="118" t="s">
        <v>617</v>
      </c>
      <c r="AA1449" s="116"/>
      <c r="AB1449" s="501"/>
      <c r="AC1449" s="18">
        <v>41.872982706442755</v>
      </c>
      <c r="AD1449" s="18">
        <v>51.814883441838454</v>
      </c>
      <c r="AE1449" s="18" t="s">
        <v>27</v>
      </c>
      <c r="AF1449" s="18" t="s">
        <v>27</v>
      </c>
      <c r="AG1449" s="18" t="s">
        <v>27</v>
      </c>
      <c r="AH1449" s="18" t="s">
        <v>27</v>
      </c>
      <c r="AI1449" s="18" t="s">
        <v>27</v>
      </c>
      <c r="AJ1449" s="18">
        <v>6.3121338517187899</v>
      </c>
      <c r="AK1449" s="18" t="s">
        <v>27</v>
      </c>
      <c r="AL1449" s="18" t="s">
        <v>27</v>
      </c>
      <c r="AM1449" s="18" t="s">
        <v>27</v>
      </c>
      <c r="AN1449" s="18" t="s">
        <v>27</v>
      </c>
      <c r="AO1449" s="18" t="s">
        <v>27</v>
      </c>
      <c r="AP1449" s="18" t="s">
        <v>27</v>
      </c>
      <c r="AQ1449" s="18" t="s">
        <v>27</v>
      </c>
      <c r="AR1449" s="18">
        <v>100</v>
      </c>
      <c r="AS1449" s="18"/>
      <c r="AT1449" s="23" t="s">
        <v>131</v>
      </c>
      <c r="AU1449" s="18" t="s">
        <v>510</v>
      </c>
      <c r="AV1449" s="86">
        <f t="shared" si="146"/>
        <v>0.80812654444054954</v>
      </c>
      <c r="AW1449" s="86">
        <f t="shared" si="147"/>
        <v>0.92994740810811094</v>
      </c>
      <c r="AX1449" s="18"/>
      <c r="AY1449" s="18"/>
    </row>
    <row r="1450" spans="1:51" s="36" customFormat="1" x14ac:dyDescent="0.2">
      <c r="A1450" s="120" t="s">
        <v>180</v>
      </c>
      <c r="B1450" s="43" t="s">
        <v>604</v>
      </c>
      <c r="C1450" s="120" t="s">
        <v>179</v>
      </c>
      <c r="D1450" s="121" t="s">
        <v>178</v>
      </c>
      <c r="E1450" s="121" t="s">
        <v>183</v>
      </c>
      <c r="F1450" s="121" t="s">
        <v>182</v>
      </c>
      <c r="G1450" s="121">
        <v>21</v>
      </c>
      <c r="H1450" s="366">
        <v>53.029800000000002</v>
      </c>
      <c r="I1450" s="366">
        <v>39.3949</v>
      </c>
      <c r="J1450" s="118" t="s">
        <v>27</v>
      </c>
      <c r="K1450" s="118" t="s">
        <v>27</v>
      </c>
      <c r="L1450" s="119"/>
      <c r="M1450" s="119"/>
      <c r="N1450" s="120"/>
      <c r="O1450" s="119">
        <v>8.4936199999999999</v>
      </c>
      <c r="P1450" s="118" t="s">
        <v>27</v>
      </c>
      <c r="Q1450" s="118" t="s">
        <v>27</v>
      </c>
      <c r="R1450" s="119"/>
      <c r="S1450" s="118" t="s">
        <v>27</v>
      </c>
      <c r="T1450" s="118" t="s">
        <v>27</v>
      </c>
      <c r="U1450" s="116"/>
      <c r="V1450" s="116"/>
      <c r="W1450" s="116"/>
      <c r="X1450" s="118">
        <v>100.91831999999999</v>
      </c>
      <c r="Y1450" s="21"/>
      <c r="Z1450" s="118" t="s">
        <v>617</v>
      </c>
      <c r="AA1450" s="116"/>
      <c r="AB1450" s="501"/>
      <c r="AC1450" s="18">
        <v>40.875491356019836</v>
      </c>
      <c r="AD1450" s="18">
        <v>52.895329064626715</v>
      </c>
      <c r="AE1450" s="18" t="s">
        <v>27</v>
      </c>
      <c r="AF1450" s="18" t="s">
        <v>27</v>
      </c>
      <c r="AG1450" s="18" t="s">
        <v>27</v>
      </c>
      <c r="AH1450" s="18" t="s">
        <v>27</v>
      </c>
      <c r="AI1450" s="18" t="s">
        <v>27</v>
      </c>
      <c r="AJ1450" s="18">
        <v>6.2291795793534526</v>
      </c>
      <c r="AK1450" s="18" t="s">
        <v>27</v>
      </c>
      <c r="AL1450" s="18" t="s">
        <v>27</v>
      </c>
      <c r="AM1450" s="18" t="s">
        <v>27</v>
      </c>
      <c r="AN1450" s="18" t="s">
        <v>27</v>
      </c>
      <c r="AO1450" s="18" t="s">
        <v>27</v>
      </c>
      <c r="AP1450" s="18" t="s">
        <v>27</v>
      </c>
      <c r="AQ1450" s="18" t="s">
        <v>27</v>
      </c>
      <c r="AR1450" s="18">
        <v>100</v>
      </c>
      <c r="AS1450" s="18"/>
      <c r="AT1450" s="23" t="s">
        <v>131</v>
      </c>
      <c r="AU1450" s="18" t="s">
        <v>510</v>
      </c>
      <c r="AV1450" s="44">
        <f t="shared" si="146"/>
        <v>0.77276183131555487</v>
      </c>
      <c r="AW1450" s="86">
        <f t="shared" si="147"/>
        <v>0.89052609688506745</v>
      </c>
      <c r="AX1450" s="18"/>
      <c r="AY1450" s="18"/>
    </row>
    <row r="1451" spans="1:51" s="36" customFormat="1" x14ac:dyDescent="0.2">
      <c r="A1451" s="120" t="s">
        <v>180</v>
      </c>
      <c r="B1451" s="43" t="s">
        <v>604</v>
      </c>
      <c r="C1451" s="120" t="s">
        <v>179</v>
      </c>
      <c r="D1451" s="121" t="s">
        <v>178</v>
      </c>
      <c r="E1451" s="121" t="s">
        <v>181</v>
      </c>
      <c r="F1451" s="121" t="s">
        <v>158</v>
      </c>
      <c r="G1451" s="121">
        <v>11</v>
      </c>
      <c r="H1451" s="366">
        <v>49.224699999999999</v>
      </c>
      <c r="I1451" s="366">
        <v>39.338500000000003</v>
      </c>
      <c r="J1451" s="118" t="s">
        <v>27</v>
      </c>
      <c r="K1451" s="118" t="s">
        <v>27</v>
      </c>
      <c r="L1451" s="119"/>
      <c r="M1451" s="119"/>
      <c r="N1451" s="120"/>
      <c r="O1451" s="119">
        <v>10.055300000000001</v>
      </c>
      <c r="P1451" s="118" t="s">
        <v>27</v>
      </c>
      <c r="Q1451" s="118" t="s">
        <v>27</v>
      </c>
      <c r="R1451" s="119"/>
      <c r="S1451" s="118" t="s">
        <v>27</v>
      </c>
      <c r="T1451" s="118" t="s">
        <v>27</v>
      </c>
      <c r="U1451" s="116"/>
      <c r="V1451" s="116"/>
      <c r="W1451" s="116"/>
      <c r="X1451" s="118">
        <v>98.618499999999997</v>
      </c>
      <c r="Y1451" s="21"/>
      <c r="Z1451" s="118" t="s">
        <v>617</v>
      </c>
      <c r="AA1451" s="116"/>
      <c r="AB1451" s="501"/>
      <c r="AC1451" s="18">
        <v>38.662948934420271</v>
      </c>
      <c r="AD1451" s="18">
        <v>53.82251873503823</v>
      </c>
      <c r="AE1451" s="18" t="s">
        <v>27</v>
      </c>
      <c r="AF1451" s="18" t="s">
        <v>27</v>
      </c>
      <c r="AG1451" s="18" t="s">
        <v>27</v>
      </c>
      <c r="AH1451" s="18" t="s">
        <v>27</v>
      </c>
      <c r="AI1451" s="18" t="s">
        <v>27</v>
      </c>
      <c r="AJ1451" s="18">
        <v>7.5145323305414848</v>
      </c>
      <c r="AK1451" s="18" t="s">
        <v>27</v>
      </c>
      <c r="AL1451" s="18" t="s">
        <v>27</v>
      </c>
      <c r="AM1451" s="18" t="s">
        <v>27</v>
      </c>
      <c r="AN1451" s="18" t="s">
        <v>27</v>
      </c>
      <c r="AO1451" s="18" t="s">
        <v>27</v>
      </c>
      <c r="AP1451" s="18" t="s">
        <v>27</v>
      </c>
      <c r="AQ1451" s="18" t="s">
        <v>27</v>
      </c>
      <c r="AR1451" s="18">
        <v>99.999999999999986</v>
      </c>
      <c r="AS1451" s="18"/>
      <c r="AT1451" s="23" t="s">
        <v>131</v>
      </c>
      <c r="AU1451" s="18" t="s">
        <v>510</v>
      </c>
      <c r="AV1451" s="44">
        <f t="shared" si="146"/>
        <v>0.71834150171888655</v>
      </c>
      <c r="AW1451" s="86">
        <f t="shared" si="147"/>
        <v>0.8579583852678454</v>
      </c>
      <c r="AX1451" s="18"/>
      <c r="AY1451" s="18"/>
    </row>
    <row r="1452" spans="1:51" s="36" customFormat="1" x14ac:dyDescent="0.2">
      <c r="A1452" s="120" t="s">
        <v>180</v>
      </c>
      <c r="B1452" s="43" t="s">
        <v>604</v>
      </c>
      <c r="C1452" s="120" t="s">
        <v>179</v>
      </c>
      <c r="D1452" s="121" t="s">
        <v>178</v>
      </c>
      <c r="E1452" s="121" t="s">
        <v>181</v>
      </c>
      <c r="F1452" s="121" t="s">
        <v>158</v>
      </c>
      <c r="G1452" s="121">
        <v>12</v>
      </c>
      <c r="H1452" s="366">
        <v>49.723999999999997</v>
      </c>
      <c r="I1452" s="366">
        <v>39.038699999999999</v>
      </c>
      <c r="J1452" s="118" t="s">
        <v>27</v>
      </c>
      <c r="K1452" s="118" t="s">
        <v>27</v>
      </c>
      <c r="L1452" s="119"/>
      <c r="M1452" s="119"/>
      <c r="N1452" s="120"/>
      <c r="O1452" s="119">
        <v>10.1411</v>
      </c>
      <c r="P1452" s="118" t="s">
        <v>27</v>
      </c>
      <c r="Q1452" s="118" t="s">
        <v>27</v>
      </c>
      <c r="R1452" s="119"/>
      <c r="S1452" s="118" t="s">
        <v>27</v>
      </c>
      <c r="T1452" s="118" t="s">
        <v>27</v>
      </c>
      <c r="U1452" s="116"/>
      <c r="V1452" s="116"/>
      <c r="W1452" s="116"/>
      <c r="X1452" s="118">
        <v>98.90379999999999</v>
      </c>
      <c r="Y1452" s="21"/>
      <c r="Z1452" s="118" t="s">
        <v>617</v>
      </c>
      <c r="AA1452" s="116"/>
      <c r="AB1452" s="501"/>
      <c r="AC1452" s="18">
        <v>39.037119622730515</v>
      </c>
      <c r="AD1452" s="18">
        <v>53.387720554595006</v>
      </c>
      <c r="AE1452" s="18" t="s">
        <v>27</v>
      </c>
      <c r="AF1452" s="18" t="s">
        <v>27</v>
      </c>
      <c r="AG1452" s="18" t="s">
        <v>27</v>
      </c>
      <c r="AH1452" s="18" t="s">
        <v>27</v>
      </c>
      <c r="AI1452" s="18" t="s">
        <v>27</v>
      </c>
      <c r="AJ1452" s="18">
        <v>7.5751598226744736</v>
      </c>
      <c r="AK1452" s="18" t="s">
        <v>27</v>
      </c>
      <c r="AL1452" s="18" t="s">
        <v>27</v>
      </c>
      <c r="AM1452" s="18" t="s">
        <v>27</v>
      </c>
      <c r="AN1452" s="18" t="s">
        <v>27</v>
      </c>
      <c r="AO1452" s="18" t="s">
        <v>27</v>
      </c>
      <c r="AP1452" s="18" t="s">
        <v>27</v>
      </c>
      <c r="AQ1452" s="18" t="s">
        <v>27</v>
      </c>
      <c r="AR1452" s="18">
        <v>100</v>
      </c>
      <c r="AS1452" s="18"/>
      <c r="AT1452" s="23" t="s">
        <v>131</v>
      </c>
      <c r="AU1452" s="18" t="s">
        <v>510</v>
      </c>
      <c r="AV1452" s="44">
        <f t="shared" si="146"/>
        <v>0.73120034377213439</v>
      </c>
      <c r="AW1452" s="86">
        <f t="shared" si="147"/>
        <v>0.87308989709981411</v>
      </c>
      <c r="AX1452" s="18"/>
      <c r="AY1452" s="18"/>
    </row>
    <row r="1453" spans="1:51" s="36" customFormat="1" x14ac:dyDescent="0.2">
      <c r="A1453" s="120" t="s">
        <v>180</v>
      </c>
      <c r="B1453" s="43" t="s">
        <v>604</v>
      </c>
      <c r="C1453" s="120" t="s">
        <v>179</v>
      </c>
      <c r="D1453" s="121" t="s">
        <v>178</v>
      </c>
      <c r="E1453" s="121" t="s">
        <v>184</v>
      </c>
      <c r="F1453" s="121" t="s">
        <v>149</v>
      </c>
      <c r="G1453" s="121">
        <v>38</v>
      </c>
      <c r="H1453" s="366">
        <v>42.177399999999999</v>
      </c>
      <c r="I1453" s="366">
        <v>43.165700000000001</v>
      </c>
      <c r="J1453" s="118" t="s">
        <v>27</v>
      </c>
      <c r="K1453" s="119">
        <v>3.2062E-2</v>
      </c>
      <c r="L1453" s="119"/>
      <c r="M1453" s="119"/>
      <c r="N1453" s="120"/>
      <c r="O1453" s="119">
        <v>12.5075</v>
      </c>
      <c r="P1453" s="119">
        <v>1.3130599999999999</v>
      </c>
      <c r="Q1453" s="118" t="s">
        <v>27</v>
      </c>
      <c r="R1453" s="119"/>
      <c r="S1453" s="118" t="s">
        <v>27</v>
      </c>
      <c r="T1453" s="118" t="s">
        <v>27</v>
      </c>
      <c r="U1453" s="116"/>
      <c r="V1453" s="116"/>
      <c r="W1453" s="116"/>
      <c r="X1453" s="118">
        <v>99.195721999999975</v>
      </c>
      <c r="Y1453" s="21"/>
      <c r="Z1453" s="118" t="s">
        <v>617</v>
      </c>
      <c r="AA1453" s="116"/>
      <c r="AB1453" s="501"/>
      <c r="AC1453" s="18">
        <v>32.301967889298247</v>
      </c>
      <c r="AD1453" s="18">
        <v>57.586712791468855</v>
      </c>
      <c r="AE1453" s="18" t="s">
        <v>27</v>
      </c>
      <c r="AF1453" s="18">
        <v>4.4273189390360707E-2</v>
      </c>
      <c r="AG1453" s="18" t="s">
        <v>27</v>
      </c>
      <c r="AH1453" s="18" t="s">
        <v>27</v>
      </c>
      <c r="AI1453" s="18" t="s">
        <v>27</v>
      </c>
      <c r="AJ1453" s="18">
        <v>9.1141194334613562</v>
      </c>
      <c r="AK1453" s="18">
        <v>0.95292669638116989</v>
      </c>
      <c r="AL1453" s="18" t="s">
        <v>27</v>
      </c>
      <c r="AM1453" s="18" t="s">
        <v>27</v>
      </c>
      <c r="AN1453" s="18" t="s">
        <v>27</v>
      </c>
      <c r="AO1453" s="18" t="s">
        <v>27</v>
      </c>
      <c r="AP1453" s="18" t="s">
        <v>27</v>
      </c>
      <c r="AQ1453" s="18" t="s">
        <v>27</v>
      </c>
      <c r="AR1453" s="18">
        <v>99.999999999999986</v>
      </c>
      <c r="AS1453" s="18"/>
      <c r="AT1453" s="23" t="s">
        <v>131</v>
      </c>
      <c r="AU1453" s="18" t="s">
        <v>510</v>
      </c>
      <c r="AV1453" s="44">
        <f t="shared" si="146"/>
        <v>0.56092744877223832</v>
      </c>
      <c r="AW1453" s="86">
        <f t="shared" si="147"/>
        <v>0.73574288174020408</v>
      </c>
      <c r="AX1453" s="18"/>
      <c r="AY1453" s="18"/>
    </row>
    <row r="1454" spans="1:51" s="36" customFormat="1" x14ac:dyDescent="0.2">
      <c r="A1454" s="120" t="s">
        <v>180</v>
      </c>
      <c r="B1454" s="43" t="s">
        <v>604</v>
      </c>
      <c r="C1454" s="120" t="s">
        <v>179</v>
      </c>
      <c r="D1454" s="121" t="s">
        <v>178</v>
      </c>
      <c r="E1454" s="121" t="s">
        <v>184</v>
      </c>
      <c r="F1454" s="121" t="s">
        <v>149</v>
      </c>
      <c r="G1454" s="121">
        <v>39</v>
      </c>
      <c r="H1454" s="366">
        <v>42.399099999999997</v>
      </c>
      <c r="I1454" s="366">
        <v>42.758099999999999</v>
      </c>
      <c r="J1454" s="118" t="s">
        <v>27</v>
      </c>
      <c r="K1454" s="118" t="s">
        <v>27</v>
      </c>
      <c r="L1454" s="119"/>
      <c r="M1454" s="119"/>
      <c r="N1454" s="120"/>
      <c r="O1454" s="119">
        <v>12.783099999999999</v>
      </c>
      <c r="P1454" s="119">
        <v>1.36907</v>
      </c>
      <c r="Q1454" s="118" t="s">
        <v>27</v>
      </c>
      <c r="R1454" s="119"/>
      <c r="S1454" s="118" t="s">
        <v>27</v>
      </c>
      <c r="T1454" s="119">
        <v>0.112329</v>
      </c>
      <c r="U1454" s="116"/>
      <c r="V1454" s="116"/>
      <c r="W1454" s="116"/>
      <c r="X1454" s="118">
        <v>99.42169899999999</v>
      </c>
      <c r="Y1454" s="21"/>
      <c r="Z1454" s="118" t="s">
        <v>617</v>
      </c>
      <c r="AA1454" s="116"/>
      <c r="AB1454" s="501"/>
      <c r="AC1454" s="18">
        <v>32.504646113792859</v>
      </c>
      <c r="AD1454" s="18">
        <v>57.100712391986683</v>
      </c>
      <c r="AE1454" s="18" t="s">
        <v>27</v>
      </c>
      <c r="AF1454" s="18" t="s">
        <v>27</v>
      </c>
      <c r="AG1454" s="18" t="s">
        <v>27</v>
      </c>
      <c r="AH1454" s="18" t="s">
        <v>27</v>
      </c>
      <c r="AI1454" s="18" t="s">
        <v>27</v>
      </c>
      <c r="AJ1454" s="18">
        <v>9.3243811480686336</v>
      </c>
      <c r="AK1454" s="18">
        <v>0.99458110413618261</v>
      </c>
      <c r="AL1454" s="18" t="s">
        <v>27</v>
      </c>
      <c r="AM1454" s="18" t="s">
        <v>27</v>
      </c>
      <c r="AN1454" s="18" t="s">
        <v>27</v>
      </c>
      <c r="AO1454" s="18">
        <v>7.5679242015643966E-2</v>
      </c>
      <c r="AP1454" s="18" t="s">
        <v>27</v>
      </c>
      <c r="AQ1454" s="18" t="s">
        <v>27</v>
      </c>
      <c r="AR1454" s="18">
        <v>100.00000000000001</v>
      </c>
      <c r="AS1454" s="18"/>
      <c r="AT1454" s="23" t="s">
        <v>131</v>
      </c>
      <c r="AU1454" s="18" t="s">
        <v>510</v>
      </c>
      <c r="AV1454" s="44">
        <f t="shared" si="146"/>
        <v>0.5692511485785674</v>
      </c>
      <c r="AW1454" s="86">
        <f t="shared" si="147"/>
        <v>0.75129163561948231</v>
      </c>
      <c r="AX1454" s="18"/>
      <c r="AY1454" s="18"/>
    </row>
    <row r="1455" spans="1:51" s="36" customFormat="1" x14ac:dyDescent="0.2">
      <c r="A1455" s="120" t="s">
        <v>180</v>
      </c>
      <c r="B1455" s="43" t="s">
        <v>604</v>
      </c>
      <c r="C1455" s="120" t="s">
        <v>179</v>
      </c>
      <c r="D1455" s="121" t="s">
        <v>178</v>
      </c>
      <c r="E1455" s="121" t="s">
        <v>177</v>
      </c>
      <c r="F1455" s="121" t="s">
        <v>160</v>
      </c>
      <c r="G1455" s="121">
        <v>33</v>
      </c>
      <c r="H1455" s="366">
        <v>46.008200000000002</v>
      </c>
      <c r="I1455" s="366">
        <v>50.769500000000001</v>
      </c>
      <c r="J1455" s="118" t="s">
        <v>27</v>
      </c>
      <c r="K1455" s="119">
        <v>2.9829000000000001E-2</v>
      </c>
      <c r="L1455" s="119"/>
      <c r="M1455" s="119"/>
      <c r="N1455" s="120"/>
      <c r="O1455" s="119">
        <v>2.7707799999999998</v>
      </c>
      <c r="P1455" s="119">
        <v>1.45516</v>
      </c>
      <c r="Q1455" s="118" t="s">
        <v>27</v>
      </c>
      <c r="R1455" s="119"/>
      <c r="S1455" s="118" t="s">
        <v>27</v>
      </c>
      <c r="T1455" s="119">
        <v>8.6568000000000006E-2</v>
      </c>
      <c r="U1455" s="116"/>
      <c r="V1455" s="116"/>
      <c r="W1455" s="116"/>
      <c r="X1455" s="118">
        <v>101.12003700000002</v>
      </c>
      <c r="Y1455" s="21"/>
      <c r="Z1455" s="18" t="s">
        <v>176</v>
      </c>
      <c r="AA1455" s="116"/>
      <c r="AB1455" s="501"/>
      <c r="AC1455" s="18">
        <v>33.197119979528487</v>
      </c>
      <c r="AD1455" s="18">
        <v>63.812002809846014</v>
      </c>
      <c r="AE1455" s="18" t="s">
        <v>27</v>
      </c>
      <c r="AF1455" s="18">
        <v>3.8806536405941859E-2</v>
      </c>
      <c r="AG1455" s="18" t="s">
        <v>27</v>
      </c>
      <c r="AH1455" s="18" t="s">
        <v>27</v>
      </c>
      <c r="AI1455" s="18" t="s">
        <v>27</v>
      </c>
      <c r="AJ1455" s="18">
        <v>1.9022265408611496</v>
      </c>
      <c r="AK1455" s="18">
        <v>0.99495092353375159</v>
      </c>
      <c r="AL1455" s="18" t="s">
        <v>27</v>
      </c>
      <c r="AM1455" s="18" t="s">
        <v>27</v>
      </c>
      <c r="AN1455" s="18" t="s">
        <v>27</v>
      </c>
      <c r="AO1455" s="18">
        <v>5.4893209824678012E-2</v>
      </c>
      <c r="AP1455" s="18" t="s">
        <v>27</v>
      </c>
      <c r="AQ1455" s="18" t="s">
        <v>27</v>
      </c>
      <c r="AR1455" s="18">
        <v>100.00000000000003</v>
      </c>
      <c r="AS1455" s="18"/>
      <c r="AT1455" s="23" t="s">
        <v>131</v>
      </c>
      <c r="AU1455" s="18" t="s">
        <v>510</v>
      </c>
      <c r="AV1455" s="44">
        <f t="shared" si="146"/>
        <v>0.52023316175254519</v>
      </c>
      <c r="AW1455" s="86">
        <f t="shared" si="147"/>
        <v>0.56649515862195043</v>
      </c>
      <c r="AX1455" s="18"/>
      <c r="AY1455" s="18"/>
    </row>
    <row r="1456" spans="1:51" s="36" customFormat="1" x14ac:dyDescent="0.2">
      <c r="A1456" s="120" t="s">
        <v>180</v>
      </c>
      <c r="B1456" s="43" t="s">
        <v>604</v>
      </c>
      <c r="C1456" s="120" t="s">
        <v>179</v>
      </c>
      <c r="D1456" s="121" t="s">
        <v>178</v>
      </c>
      <c r="E1456" s="121" t="s">
        <v>177</v>
      </c>
      <c r="F1456" s="121" t="s">
        <v>160</v>
      </c>
      <c r="G1456" s="121">
        <v>32</v>
      </c>
      <c r="H1456" s="366">
        <v>45.416800000000002</v>
      </c>
      <c r="I1456" s="366">
        <v>52.953899999999997</v>
      </c>
      <c r="J1456" s="118" t="s">
        <v>27</v>
      </c>
      <c r="K1456" s="118" t="s">
        <v>27</v>
      </c>
      <c r="L1456" s="119"/>
      <c r="M1456" s="119"/>
      <c r="N1456" s="120"/>
      <c r="O1456" s="119">
        <v>0.95730700000000002</v>
      </c>
      <c r="P1456" s="119">
        <v>1.05724</v>
      </c>
      <c r="Q1456" s="118" t="s">
        <v>27</v>
      </c>
      <c r="R1456" s="119"/>
      <c r="S1456" s="118" t="s">
        <v>27</v>
      </c>
      <c r="T1456" s="118" t="s">
        <v>27</v>
      </c>
      <c r="U1456" s="116"/>
      <c r="V1456" s="116"/>
      <c r="W1456" s="116"/>
      <c r="X1456" s="118">
        <v>100.38524699999999</v>
      </c>
      <c r="Y1456" s="21"/>
      <c r="Z1456" s="18" t="s">
        <v>176</v>
      </c>
      <c r="AA1456" s="116"/>
      <c r="AB1456" s="501"/>
      <c r="AC1456" s="18">
        <v>32.539993210946371</v>
      </c>
      <c r="AD1456" s="18">
        <v>66.089611891602388</v>
      </c>
      <c r="AE1456" s="18" t="s">
        <v>27</v>
      </c>
      <c r="AF1456" s="18" t="s">
        <v>27</v>
      </c>
      <c r="AG1456" s="18" t="s">
        <v>27</v>
      </c>
      <c r="AH1456" s="18" t="s">
        <v>27</v>
      </c>
      <c r="AI1456" s="18" t="s">
        <v>27</v>
      </c>
      <c r="AJ1456" s="18">
        <v>0.6526001788761282</v>
      </c>
      <c r="AK1456" s="18">
        <v>0.71779471857510457</v>
      </c>
      <c r="AL1456" s="18" t="s">
        <v>27</v>
      </c>
      <c r="AM1456" s="18" t="s">
        <v>27</v>
      </c>
      <c r="AN1456" s="18" t="s">
        <v>27</v>
      </c>
      <c r="AO1456" s="18" t="s">
        <v>27</v>
      </c>
      <c r="AP1456" s="18" t="s">
        <v>27</v>
      </c>
      <c r="AQ1456" s="18" t="s">
        <v>27</v>
      </c>
      <c r="AR1456" s="18">
        <v>100</v>
      </c>
      <c r="AS1456" s="18"/>
      <c r="AT1456" s="23"/>
      <c r="AU1456" s="18" t="s">
        <v>176</v>
      </c>
      <c r="AV1456" s="44">
        <f t="shared" si="146"/>
        <v>0.49236169315560824</v>
      </c>
      <c r="AW1456" s="86">
        <f t="shared" si="147"/>
        <v>0.51309709858814279</v>
      </c>
      <c r="AX1456" s="18"/>
      <c r="AY1456" s="18"/>
    </row>
    <row r="1457" spans="1:51" s="36" customFormat="1" x14ac:dyDescent="0.2">
      <c r="A1457" s="120" t="s">
        <v>180</v>
      </c>
      <c r="B1457" s="43" t="s">
        <v>604</v>
      </c>
      <c r="C1457" s="120" t="s">
        <v>179</v>
      </c>
      <c r="D1457" s="121" t="s">
        <v>178</v>
      </c>
      <c r="E1457" s="121" t="s">
        <v>177</v>
      </c>
      <c r="F1457" s="121" t="s">
        <v>160</v>
      </c>
      <c r="G1457" s="121">
        <v>31</v>
      </c>
      <c r="H1457" s="366">
        <v>45.773299999999999</v>
      </c>
      <c r="I1457" s="366">
        <v>53.891399999999997</v>
      </c>
      <c r="J1457" s="118" t="s">
        <v>27</v>
      </c>
      <c r="K1457" s="118" t="s">
        <v>27</v>
      </c>
      <c r="L1457" s="119"/>
      <c r="M1457" s="119"/>
      <c r="N1457" s="120"/>
      <c r="O1457" s="119">
        <v>0.342057</v>
      </c>
      <c r="P1457" s="119">
        <v>0.727267</v>
      </c>
      <c r="Q1457" s="118" t="s">
        <v>27</v>
      </c>
      <c r="R1457" s="119"/>
      <c r="S1457" s="118" t="s">
        <v>27</v>
      </c>
      <c r="T1457" s="118" t="s">
        <v>27</v>
      </c>
      <c r="U1457" s="116"/>
      <c r="V1457" s="116"/>
      <c r="W1457" s="116"/>
      <c r="X1457" s="118">
        <v>100.73402399999999</v>
      </c>
      <c r="Y1457" s="21"/>
      <c r="Z1457" s="18" t="s">
        <v>176</v>
      </c>
      <c r="AA1457" s="116"/>
      <c r="AB1457" s="501"/>
      <c r="AC1457" s="18">
        <v>32.540936265935784</v>
      </c>
      <c r="AD1457" s="18">
        <v>66.73775760011273</v>
      </c>
      <c r="AE1457" s="18" t="s">
        <v>27</v>
      </c>
      <c r="AF1457" s="18" t="s">
        <v>27</v>
      </c>
      <c r="AG1457" s="18" t="s">
        <v>27</v>
      </c>
      <c r="AH1457" s="18" t="s">
        <v>27</v>
      </c>
      <c r="AI1457" s="18" t="s">
        <v>27</v>
      </c>
      <c r="AJ1457" s="18">
        <v>0.2313722820529478</v>
      </c>
      <c r="AK1457" s="18">
        <v>0.48993385189853284</v>
      </c>
      <c r="AL1457" s="18" t="s">
        <v>27</v>
      </c>
      <c r="AM1457" s="18" t="s">
        <v>27</v>
      </c>
      <c r="AN1457" s="18" t="s">
        <v>27</v>
      </c>
      <c r="AO1457" s="18" t="s">
        <v>27</v>
      </c>
      <c r="AP1457" s="18" t="s">
        <v>27</v>
      </c>
      <c r="AQ1457" s="18" t="s">
        <v>27</v>
      </c>
      <c r="AR1457" s="18">
        <v>99.999999999999986</v>
      </c>
      <c r="AS1457" s="18"/>
      <c r="AT1457" s="23"/>
      <c r="AU1457" s="18" t="s">
        <v>176</v>
      </c>
      <c r="AV1457" s="44">
        <f t="shared" si="146"/>
        <v>0.48759409120274094</v>
      </c>
      <c r="AW1457" s="86">
        <f t="shared" si="147"/>
        <v>0.49840215787878195</v>
      </c>
      <c r="AX1457" s="18"/>
      <c r="AY1457" s="21" t="s">
        <v>509</v>
      </c>
    </row>
    <row r="1458" spans="1:51" s="36" customFormat="1" x14ac:dyDescent="0.2">
      <c r="A1458" s="120" t="s">
        <v>180</v>
      </c>
      <c r="B1458" s="43" t="s">
        <v>604</v>
      </c>
      <c r="C1458" s="120" t="s">
        <v>179</v>
      </c>
      <c r="D1458" s="121" t="s">
        <v>178</v>
      </c>
      <c r="E1458" s="121" t="s">
        <v>177</v>
      </c>
      <c r="F1458" s="121" t="s">
        <v>160</v>
      </c>
      <c r="G1458" s="121">
        <v>34</v>
      </c>
      <c r="H1458" s="366">
        <v>45.506900000000002</v>
      </c>
      <c r="I1458" s="366">
        <v>53.402500000000003</v>
      </c>
      <c r="J1458" s="118" t="s">
        <v>27</v>
      </c>
      <c r="K1458" s="118" t="s">
        <v>27</v>
      </c>
      <c r="L1458" s="119"/>
      <c r="M1458" s="119"/>
      <c r="N1458" s="120"/>
      <c r="O1458" s="119">
        <v>0.153</v>
      </c>
      <c r="P1458" s="119">
        <v>1.88757</v>
      </c>
      <c r="Q1458" s="118" t="s">
        <v>27</v>
      </c>
      <c r="R1458" s="119"/>
      <c r="S1458" s="118" t="s">
        <v>27</v>
      </c>
      <c r="T1458" s="118" t="s">
        <v>27</v>
      </c>
      <c r="U1458" s="116"/>
      <c r="V1458" s="116"/>
      <c r="W1458" s="116"/>
      <c r="X1458" s="118">
        <v>100.94997000000001</v>
      </c>
      <c r="Y1458" s="21"/>
      <c r="Z1458" s="18" t="s">
        <v>176</v>
      </c>
      <c r="AA1458" s="116"/>
      <c r="AB1458" s="501"/>
      <c r="AC1458" s="18">
        <v>32.397246520365208</v>
      </c>
      <c r="AD1458" s="18">
        <v>66.225731091069292</v>
      </c>
      <c r="AE1458" s="18" t="s">
        <v>27</v>
      </c>
      <c r="AF1458" s="18" t="s">
        <v>27</v>
      </c>
      <c r="AG1458" s="18" t="s">
        <v>27</v>
      </c>
      <c r="AH1458" s="18" t="s">
        <v>27</v>
      </c>
      <c r="AI1458" s="18" t="s">
        <v>27</v>
      </c>
      <c r="AJ1458" s="18">
        <v>0.10363759037013498</v>
      </c>
      <c r="AK1458" s="18">
        <v>1.2733847981953692</v>
      </c>
      <c r="AL1458" s="18" t="s">
        <v>27</v>
      </c>
      <c r="AM1458" s="18" t="s">
        <v>27</v>
      </c>
      <c r="AN1458" s="18" t="s">
        <v>27</v>
      </c>
      <c r="AO1458" s="18" t="s">
        <v>27</v>
      </c>
      <c r="AP1458" s="18" t="s">
        <v>27</v>
      </c>
      <c r="AQ1458" s="18" t="s">
        <v>27</v>
      </c>
      <c r="AR1458" s="18">
        <v>100</v>
      </c>
      <c r="AS1458" s="18"/>
      <c r="AT1458" s="23"/>
      <c r="AU1458" s="18" t="s">
        <v>176</v>
      </c>
      <c r="AV1458" s="44">
        <f t="shared" si="146"/>
        <v>0.4891942449954178</v>
      </c>
      <c r="AW1458" s="86">
        <f t="shared" si="147"/>
        <v>0.50998710550264126</v>
      </c>
      <c r="AX1458" s="18"/>
      <c r="AY1458" s="26">
        <f>COUNT(AV1446:AV1458)</f>
        <v>13</v>
      </c>
    </row>
    <row r="1459" spans="1:51" x14ac:dyDescent="0.2">
      <c r="A1459" s="417"/>
      <c r="B1459" s="417"/>
      <c r="C1459" s="3"/>
      <c r="D1459" s="3"/>
      <c r="E1459" s="3"/>
      <c r="F1459" s="3"/>
      <c r="G1459" s="3"/>
      <c r="H1459" s="78"/>
      <c r="I1459" s="78"/>
      <c r="J1459" s="18"/>
      <c r="K1459" s="18"/>
      <c r="L1459" s="18"/>
      <c r="M1459" s="18"/>
      <c r="N1459" s="3"/>
      <c r="O1459" s="18"/>
      <c r="P1459" s="18"/>
      <c r="Q1459" s="18"/>
      <c r="R1459" s="18"/>
      <c r="S1459" s="18"/>
      <c r="T1459" s="18"/>
      <c r="U1459" s="1"/>
      <c r="V1459" s="1"/>
      <c r="W1459" s="1"/>
      <c r="X1459" s="18"/>
      <c r="Y1459" s="74"/>
      <c r="Z1459" s="3"/>
      <c r="AA1459" s="1"/>
      <c r="AB1459" s="509"/>
      <c r="AC1459" s="74"/>
      <c r="AD1459" s="74"/>
      <c r="AE1459" s="74"/>
      <c r="AF1459" s="74"/>
      <c r="AG1459" s="74"/>
      <c r="AH1459" s="74"/>
      <c r="AI1459" s="74"/>
      <c r="AJ1459" s="74"/>
      <c r="AK1459" s="74"/>
      <c r="AL1459" s="74"/>
      <c r="AM1459" s="74"/>
      <c r="AN1459" s="74"/>
      <c r="AO1459" s="74"/>
      <c r="AP1459" s="74"/>
      <c r="AQ1459" s="74"/>
      <c r="AR1459" s="74"/>
      <c r="AS1459" s="74"/>
      <c r="AT1459" s="76"/>
      <c r="AU1459" s="76"/>
      <c r="AV1459" s="86"/>
      <c r="AW1459" s="86"/>
      <c r="AX1459" s="74"/>
      <c r="AY1459" s="74"/>
    </row>
    <row r="1460" spans="1:51" x14ac:dyDescent="0.2">
      <c r="A1460" s="63"/>
      <c r="B1460" s="63"/>
      <c r="C1460" s="63"/>
      <c r="D1460" s="63"/>
      <c r="E1460" s="63"/>
      <c r="F1460" s="63"/>
      <c r="G1460" s="63"/>
      <c r="H1460" s="154"/>
      <c r="I1460" s="154"/>
      <c r="J1460" s="19"/>
      <c r="K1460" s="19"/>
      <c r="L1460" s="19"/>
      <c r="M1460" s="19"/>
      <c r="N1460" s="63"/>
      <c r="O1460" s="19"/>
      <c r="P1460" s="19"/>
      <c r="Q1460" s="19"/>
      <c r="R1460" s="19"/>
      <c r="S1460" s="19"/>
      <c r="T1460" s="19"/>
      <c r="U1460" s="38"/>
      <c r="V1460" s="38"/>
      <c r="W1460" s="38"/>
      <c r="X1460" s="19"/>
      <c r="Y1460" s="153"/>
      <c r="Z1460" s="63"/>
      <c r="AA1460" s="38"/>
      <c r="AB1460" s="533"/>
      <c r="AC1460" s="153"/>
      <c r="AD1460" s="153"/>
      <c r="AE1460" s="153"/>
      <c r="AF1460" s="153"/>
      <c r="AG1460" s="153"/>
      <c r="AH1460" s="153"/>
      <c r="AI1460" s="153"/>
      <c r="AJ1460" s="153"/>
      <c r="AK1460" s="153"/>
      <c r="AL1460" s="153"/>
      <c r="AM1460" s="153"/>
      <c r="AN1460" s="153"/>
      <c r="AO1460" s="153"/>
      <c r="AP1460" s="153"/>
      <c r="AQ1460" s="153"/>
      <c r="AR1460" s="153"/>
      <c r="AS1460" s="153"/>
      <c r="AT1460" s="325" t="s">
        <v>503</v>
      </c>
      <c r="AU1460" s="166" t="s">
        <v>187</v>
      </c>
      <c r="AV1460" s="316"/>
      <c r="AW1460" s="200"/>
      <c r="AX1460" s="153"/>
      <c r="AY1460" s="153"/>
    </row>
    <row r="1461" spans="1:51" x14ac:dyDescent="0.2">
      <c r="A1461" s="76"/>
      <c r="B1461" s="76"/>
      <c r="C1461" s="76"/>
      <c r="D1461" s="76"/>
      <c r="E1461" s="76"/>
      <c r="F1461" s="76"/>
      <c r="G1461" s="76"/>
      <c r="H1461" s="102"/>
      <c r="I1461" s="102"/>
      <c r="J1461" s="62"/>
      <c r="K1461" s="62"/>
      <c r="L1461" s="62"/>
      <c r="M1461" s="62"/>
      <c r="N1461" s="76"/>
      <c r="O1461" s="62"/>
      <c r="P1461" s="62"/>
      <c r="Q1461" s="62"/>
      <c r="R1461" s="62"/>
      <c r="S1461" s="62"/>
      <c r="T1461" s="62"/>
      <c r="U1461" s="74"/>
      <c r="V1461" s="74"/>
      <c r="W1461" s="74"/>
      <c r="X1461" s="62"/>
      <c r="Y1461" s="74"/>
      <c r="Z1461" s="76"/>
      <c r="AA1461" s="74"/>
      <c r="AB1461" s="509"/>
      <c r="AC1461" s="74"/>
      <c r="AD1461" s="74"/>
      <c r="AE1461" s="74"/>
      <c r="AF1461" s="74"/>
      <c r="AG1461" s="74"/>
      <c r="AH1461" s="74"/>
      <c r="AI1461" s="74"/>
      <c r="AJ1461" s="74"/>
      <c r="AK1461" s="74"/>
      <c r="AL1461" s="74"/>
      <c r="AM1461" s="74"/>
      <c r="AN1461" s="74"/>
      <c r="AO1461" s="74"/>
      <c r="AP1461" s="74"/>
      <c r="AQ1461" s="74"/>
      <c r="AR1461" s="74"/>
      <c r="AS1461" s="74"/>
      <c r="AT1461" s="76"/>
      <c r="AU1461" s="76"/>
      <c r="AV1461" s="86"/>
      <c r="AW1461" s="86"/>
      <c r="AX1461" s="74"/>
      <c r="AY1461" s="74"/>
    </row>
    <row r="1462" spans="1:51" x14ac:dyDescent="0.2">
      <c r="A1462" s="71" t="s">
        <v>390</v>
      </c>
      <c r="B1462" s="71"/>
      <c r="C1462" s="71"/>
      <c r="D1462" s="71"/>
      <c r="E1462" s="71"/>
      <c r="F1462" s="71"/>
      <c r="G1462" s="71"/>
      <c r="H1462" s="130"/>
      <c r="I1462" s="130"/>
      <c r="J1462" s="90"/>
      <c r="K1462" s="90"/>
      <c r="L1462" s="90"/>
      <c r="M1462" s="90"/>
      <c r="N1462" s="71"/>
      <c r="O1462" s="90"/>
      <c r="P1462" s="90"/>
      <c r="Q1462" s="90"/>
      <c r="R1462" s="90"/>
      <c r="S1462" s="90"/>
      <c r="T1462" s="90"/>
      <c r="U1462" s="68"/>
      <c r="V1462" s="68"/>
      <c r="W1462" s="68"/>
      <c r="X1462" s="90"/>
      <c r="Y1462" s="68"/>
      <c r="Z1462" s="71"/>
      <c r="AA1462" s="68"/>
      <c r="AB1462" s="517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70"/>
      <c r="AU1462" s="70"/>
      <c r="AV1462" s="91"/>
      <c r="AW1462" s="91"/>
      <c r="AX1462" s="69"/>
      <c r="AY1462" s="69"/>
    </row>
    <row r="1463" spans="1:51" s="21" customFormat="1" ht="13" x14ac:dyDescent="0.15">
      <c r="A1463" s="26"/>
      <c r="C1463" s="28"/>
      <c r="D1463" s="23"/>
      <c r="E1463" s="23"/>
      <c r="F1463" s="23"/>
      <c r="G1463" s="24"/>
      <c r="H1463" s="30"/>
      <c r="I1463" s="30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30"/>
      <c r="X1463" s="23"/>
      <c r="AB1463" s="534"/>
      <c r="AV1463" s="330"/>
      <c r="AW1463" s="330"/>
    </row>
    <row r="1464" spans="1:51" x14ac:dyDescent="0.2">
      <c r="A1464" s="56" t="s">
        <v>444</v>
      </c>
      <c r="B1464" s="59" t="s">
        <v>451</v>
      </c>
      <c r="C1464" s="55" t="s">
        <v>137</v>
      </c>
      <c r="D1464" s="55" t="s">
        <v>136</v>
      </c>
      <c r="E1464" s="55" t="s">
        <v>138</v>
      </c>
      <c r="F1464" s="55" t="s">
        <v>138</v>
      </c>
      <c r="G1464" s="55">
        <v>16</v>
      </c>
      <c r="H1464" s="157">
        <v>60.794870000000003</v>
      </c>
      <c r="I1464" s="157">
        <v>35.622660000000003</v>
      </c>
      <c r="J1464" s="20" t="s">
        <v>27</v>
      </c>
      <c r="K1464" s="20" t="s">
        <v>27</v>
      </c>
      <c r="L1464" s="20" t="s">
        <v>27</v>
      </c>
      <c r="M1464" s="20" t="s">
        <v>27</v>
      </c>
      <c r="N1464" s="20" t="s">
        <v>27</v>
      </c>
      <c r="O1464" s="20">
        <v>3.3373699999999999</v>
      </c>
      <c r="P1464" s="20" t="s">
        <v>27</v>
      </c>
      <c r="Q1464" s="20" t="s">
        <v>27</v>
      </c>
      <c r="R1464" s="20" t="s">
        <v>27</v>
      </c>
      <c r="S1464" s="20" t="s">
        <v>27</v>
      </c>
      <c r="T1464" s="20" t="s">
        <v>27</v>
      </c>
      <c r="U1464" s="48"/>
      <c r="V1464" s="20"/>
      <c r="W1464" s="48"/>
      <c r="X1464" s="20">
        <v>99.754899999999992</v>
      </c>
      <c r="Y1464" s="54"/>
      <c r="Z1464" s="20" t="s">
        <v>85</v>
      </c>
      <c r="AA1464" s="20"/>
      <c r="AB1464" s="508"/>
      <c r="AC1464" s="20">
        <v>48.241100488097466</v>
      </c>
      <c r="AD1464" s="20">
        <v>49.239194747263227</v>
      </c>
      <c r="AE1464" s="20" t="s">
        <v>27</v>
      </c>
      <c r="AF1464" s="20" t="s">
        <v>27</v>
      </c>
      <c r="AG1464" s="20" t="s">
        <v>27</v>
      </c>
      <c r="AH1464" s="20" t="s">
        <v>27</v>
      </c>
      <c r="AI1464" s="20" t="s">
        <v>27</v>
      </c>
      <c r="AJ1464" s="20">
        <v>2.5197047646392954</v>
      </c>
      <c r="AK1464" s="20" t="s">
        <v>27</v>
      </c>
      <c r="AL1464" s="20" t="s">
        <v>27</v>
      </c>
      <c r="AM1464" s="20" t="s">
        <v>27</v>
      </c>
      <c r="AN1464" s="20" t="s">
        <v>27</v>
      </c>
      <c r="AO1464" s="20" t="s">
        <v>27</v>
      </c>
      <c r="AP1464" s="20" t="s">
        <v>27</v>
      </c>
      <c r="AQ1464" s="20" t="s">
        <v>27</v>
      </c>
      <c r="AR1464" s="20">
        <v>100</v>
      </c>
      <c r="AS1464" s="20"/>
      <c r="AT1464" s="49" t="s">
        <v>131</v>
      </c>
      <c r="AU1464" s="20" t="str">
        <f>Z1464</f>
        <v>po</v>
      </c>
      <c r="AV1464" s="56">
        <f>AC1464/AD1464</f>
        <v>0.97972967949031631</v>
      </c>
      <c r="AW1464" s="195">
        <f t="shared" ref="AW1464:AW1466" si="148">SUM(AC1464,AJ1464,AK1464,AL1464,AO1464,AG1464)/AD1464</f>
        <v>1.0309024246493816</v>
      </c>
      <c r="AX1464" s="20"/>
      <c r="AY1464" s="20"/>
    </row>
    <row r="1465" spans="1:51" x14ac:dyDescent="0.2">
      <c r="A1465" s="44" t="s">
        <v>444</v>
      </c>
      <c r="B1465" s="43" t="s">
        <v>451</v>
      </c>
      <c r="C1465" s="3" t="s">
        <v>137</v>
      </c>
      <c r="D1465" s="3" t="s">
        <v>136</v>
      </c>
      <c r="E1465" s="3" t="s">
        <v>135</v>
      </c>
      <c r="F1465" s="3" t="s">
        <v>135</v>
      </c>
      <c r="G1465" s="3">
        <v>12</v>
      </c>
      <c r="H1465" s="78">
        <v>55.260640000000002</v>
      </c>
      <c r="I1465" s="78">
        <v>36.055300000000003</v>
      </c>
      <c r="J1465" s="18">
        <v>1.7059999999999999E-2</v>
      </c>
      <c r="K1465" s="18" t="s">
        <v>27</v>
      </c>
      <c r="L1465" s="18" t="s">
        <v>27</v>
      </c>
      <c r="M1465" s="18" t="s">
        <v>27</v>
      </c>
      <c r="N1465" s="18" t="s">
        <v>27</v>
      </c>
      <c r="O1465" s="18">
        <v>8.397627</v>
      </c>
      <c r="P1465" s="18">
        <v>0.41634199999999999</v>
      </c>
      <c r="Q1465" s="18" t="s">
        <v>27</v>
      </c>
      <c r="R1465" s="18" t="s">
        <v>27</v>
      </c>
      <c r="S1465" s="18" t="s">
        <v>27</v>
      </c>
      <c r="T1465" s="18" t="s">
        <v>27</v>
      </c>
      <c r="U1465" s="1"/>
      <c r="V1465" s="18"/>
      <c r="W1465" s="1"/>
      <c r="X1465" s="18">
        <v>100.14696900000001</v>
      </c>
      <c r="Y1465" s="74"/>
      <c r="Z1465" s="18" t="s">
        <v>85</v>
      </c>
      <c r="AA1465" s="18"/>
      <c r="AB1465" s="501"/>
      <c r="AC1465" s="18">
        <v>43.68930415222389</v>
      </c>
      <c r="AD1465" s="18">
        <v>49.654962077162878</v>
      </c>
      <c r="AE1465" s="18">
        <v>2.6820296521070992E-2</v>
      </c>
      <c r="AF1465" s="18" t="s">
        <v>27</v>
      </c>
      <c r="AG1465" s="18" t="s">
        <v>27</v>
      </c>
      <c r="AH1465" s="18" t="s">
        <v>27</v>
      </c>
      <c r="AI1465" s="18" t="s">
        <v>27</v>
      </c>
      <c r="AJ1465" s="18">
        <v>6.3169992449764036</v>
      </c>
      <c r="AK1465" s="18">
        <v>0.31191422911577815</v>
      </c>
      <c r="AL1465" s="18" t="s">
        <v>27</v>
      </c>
      <c r="AM1465" s="18" t="s">
        <v>27</v>
      </c>
      <c r="AN1465" s="18" t="s">
        <v>27</v>
      </c>
      <c r="AO1465" s="18" t="s">
        <v>27</v>
      </c>
      <c r="AP1465" s="18" t="s">
        <v>27</v>
      </c>
      <c r="AQ1465" s="18" t="s">
        <v>27</v>
      </c>
      <c r="AR1465" s="18">
        <v>100</v>
      </c>
      <c r="AS1465" s="18"/>
      <c r="AT1465" s="23" t="s">
        <v>131</v>
      </c>
      <c r="AU1465" s="18" t="str">
        <f>Z1465</f>
        <v>po</v>
      </c>
      <c r="AV1465" s="44">
        <f>AC1465/AD1465</f>
        <v>0.87985776898452828</v>
      </c>
      <c r="AW1465" s="86">
        <f t="shared" si="148"/>
        <v>1.0133572863900793</v>
      </c>
      <c r="AX1465" s="18"/>
      <c r="AY1465" s="21" t="s">
        <v>509</v>
      </c>
    </row>
    <row r="1466" spans="1:51" x14ac:dyDescent="0.2">
      <c r="A1466" s="44" t="s">
        <v>444</v>
      </c>
      <c r="B1466" s="43" t="s">
        <v>451</v>
      </c>
      <c r="C1466" s="3" t="s">
        <v>137</v>
      </c>
      <c r="D1466" s="3" t="s">
        <v>136</v>
      </c>
      <c r="E1466" s="3" t="s">
        <v>135</v>
      </c>
      <c r="F1466" s="3" t="s">
        <v>135</v>
      </c>
      <c r="G1466" s="3">
        <v>10</v>
      </c>
      <c r="H1466" s="78">
        <v>54.288760000000003</v>
      </c>
      <c r="I1466" s="78">
        <v>35.615540000000003</v>
      </c>
      <c r="J1466" s="18">
        <v>1.5372E-2</v>
      </c>
      <c r="K1466" s="18" t="s">
        <v>27</v>
      </c>
      <c r="L1466" s="18" t="s">
        <v>27</v>
      </c>
      <c r="M1466" s="18" t="s">
        <v>27</v>
      </c>
      <c r="N1466" s="18" t="s">
        <v>27</v>
      </c>
      <c r="O1466" s="18">
        <v>8.6674369999999996</v>
      </c>
      <c r="P1466" s="18">
        <v>0.46400200000000003</v>
      </c>
      <c r="Q1466" s="18" t="s">
        <v>27</v>
      </c>
      <c r="R1466" s="18" t="s">
        <v>27</v>
      </c>
      <c r="S1466" s="18" t="s">
        <v>27</v>
      </c>
      <c r="T1466" s="18" t="s">
        <v>27</v>
      </c>
      <c r="U1466" s="1"/>
      <c r="V1466" s="18"/>
      <c r="W1466" s="1"/>
      <c r="X1466" s="18">
        <v>99.051110999999992</v>
      </c>
      <c r="Y1466" s="74"/>
      <c r="Z1466" s="18" t="s">
        <v>85</v>
      </c>
      <c r="AA1466" s="18"/>
      <c r="AB1466" s="501"/>
      <c r="AC1466" s="18">
        <v>43.414990805454948</v>
      </c>
      <c r="AD1466" s="18">
        <v>49.613932162193834</v>
      </c>
      <c r="AE1466" s="18">
        <v>2.4444744254942693E-2</v>
      </c>
      <c r="AF1466" s="18" t="s">
        <v>27</v>
      </c>
      <c r="AG1466" s="18" t="s">
        <v>27</v>
      </c>
      <c r="AH1466" s="18" t="s">
        <v>27</v>
      </c>
      <c r="AI1466" s="18" t="s">
        <v>27</v>
      </c>
      <c r="AJ1466" s="18">
        <v>6.5950108146279884</v>
      </c>
      <c r="AK1466" s="18">
        <v>0.35162147346830447</v>
      </c>
      <c r="AL1466" s="18" t="s">
        <v>27</v>
      </c>
      <c r="AM1466" s="18" t="s">
        <v>27</v>
      </c>
      <c r="AN1466" s="18" t="s">
        <v>27</v>
      </c>
      <c r="AO1466" s="18" t="s">
        <v>27</v>
      </c>
      <c r="AP1466" s="18" t="s">
        <v>27</v>
      </c>
      <c r="AQ1466" s="18" t="s">
        <v>27</v>
      </c>
      <c r="AR1466" s="18">
        <v>100</v>
      </c>
      <c r="AS1466" s="18"/>
      <c r="AT1466" s="23" t="s">
        <v>131</v>
      </c>
      <c r="AU1466" s="18" t="str">
        <f>Z1466</f>
        <v>po</v>
      </c>
      <c r="AV1466" s="44">
        <f>AC1466/AD1466</f>
        <v>0.87505643905679942</v>
      </c>
      <c r="AW1466" s="86">
        <f t="shared" si="148"/>
        <v>1.0150701808700251</v>
      </c>
      <c r="AX1466" s="18"/>
      <c r="AY1466" s="26">
        <f>COUNT(AV1464:AV1466)</f>
        <v>3</v>
      </c>
    </row>
    <row r="1467" spans="1:51" x14ac:dyDescent="0.2">
      <c r="A1467" s="43"/>
      <c r="B1467" s="43"/>
      <c r="C1467" s="3"/>
      <c r="D1467" s="3"/>
      <c r="E1467" s="3"/>
      <c r="F1467" s="3"/>
      <c r="G1467" s="3"/>
      <c r="H1467" s="78"/>
      <c r="I1467" s="7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"/>
      <c r="V1467" s="18"/>
      <c r="W1467" s="1"/>
      <c r="X1467" s="18"/>
      <c r="Y1467" s="74"/>
      <c r="Z1467" s="18"/>
      <c r="AA1467" s="18"/>
      <c r="AB1467" s="501"/>
      <c r="AC1467" s="18"/>
      <c r="AD1467" s="18"/>
      <c r="AE1467" s="18"/>
      <c r="AF1467" s="18"/>
      <c r="AG1467" s="18"/>
      <c r="AH1467" s="18"/>
      <c r="AI1467" s="18"/>
      <c r="AJ1467" s="18"/>
      <c r="AK1467" s="18"/>
      <c r="AL1467" s="18"/>
      <c r="AM1467" s="18"/>
      <c r="AN1467" s="18"/>
      <c r="AO1467" s="18"/>
      <c r="AP1467" s="18"/>
      <c r="AQ1467" s="18"/>
      <c r="AR1467" s="18"/>
      <c r="AS1467" s="18"/>
      <c r="AT1467" s="23"/>
      <c r="AU1467" s="18"/>
      <c r="AX1467" s="18"/>
      <c r="AY1467" s="18"/>
    </row>
    <row r="1468" spans="1:51" s="201" customFormat="1" x14ac:dyDescent="0.2">
      <c r="A1468" s="44" t="s">
        <v>444</v>
      </c>
      <c r="B1468" s="43" t="s">
        <v>451</v>
      </c>
      <c r="C1468" s="3" t="s">
        <v>137</v>
      </c>
      <c r="D1468" s="3" t="s">
        <v>136</v>
      </c>
      <c r="E1468" s="3" t="s">
        <v>138</v>
      </c>
      <c r="F1468" s="3" t="s">
        <v>138</v>
      </c>
      <c r="G1468" s="3">
        <v>14</v>
      </c>
      <c r="H1468" s="78">
        <v>62.66489</v>
      </c>
      <c r="I1468" s="78">
        <v>36.4651</v>
      </c>
      <c r="J1468" s="18" t="s">
        <v>27</v>
      </c>
      <c r="K1468" s="18" t="s">
        <v>27</v>
      </c>
      <c r="L1468" s="18" t="s">
        <v>27</v>
      </c>
      <c r="M1468" s="18" t="s">
        <v>27</v>
      </c>
      <c r="N1468" s="18">
        <v>2.8472000000000001E-2</v>
      </c>
      <c r="O1468" s="18">
        <v>0.16755</v>
      </c>
      <c r="P1468" s="18" t="s">
        <v>27</v>
      </c>
      <c r="Q1468" s="18" t="s">
        <v>27</v>
      </c>
      <c r="R1468" s="18" t="s">
        <v>27</v>
      </c>
      <c r="S1468" s="18" t="s">
        <v>27</v>
      </c>
      <c r="T1468" s="18" t="s">
        <v>27</v>
      </c>
      <c r="U1468" s="1"/>
      <c r="V1468" s="18"/>
      <c r="W1468" s="1"/>
      <c r="X1468" s="18">
        <v>99.326011999999992</v>
      </c>
      <c r="Y1468" s="74"/>
      <c r="Z1468" s="18" t="s">
        <v>85</v>
      </c>
      <c r="AA1468" s="18"/>
      <c r="AB1468" s="501"/>
      <c r="AC1468" s="18">
        <v>49.582865571919868</v>
      </c>
      <c r="AD1468" s="18">
        <v>50.259605292672269</v>
      </c>
      <c r="AE1468" s="18" t="s">
        <v>27</v>
      </c>
      <c r="AF1468" s="18" t="s">
        <v>27</v>
      </c>
      <c r="AG1468" s="18" t="s">
        <v>27</v>
      </c>
      <c r="AH1468" s="18" t="s">
        <v>27</v>
      </c>
      <c r="AI1468" s="18">
        <v>3.1390885750035916E-2</v>
      </c>
      <c r="AJ1468" s="18">
        <v>0.12613824965783144</v>
      </c>
      <c r="AK1468" s="18" t="s">
        <v>27</v>
      </c>
      <c r="AL1468" s="18" t="s">
        <v>27</v>
      </c>
      <c r="AM1468" s="18" t="s">
        <v>27</v>
      </c>
      <c r="AN1468" s="18" t="s">
        <v>27</v>
      </c>
      <c r="AO1468" s="18" t="s">
        <v>27</v>
      </c>
      <c r="AP1468" s="18" t="s">
        <v>27</v>
      </c>
      <c r="AQ1468" s="18" t="s">
        <v>27</v>
      </c>
      <c r="AR1468" s="18">
        <v>100.00000000000001</v>
      </c>
      <c r="AS1468" s="18"/>
      <c r="AT1468" s="281" t="s">
        <v>134</v>
      </c>
      <c r="AU1468" s="53" t="str">
        <f>Z1468</f>
        <v>po</v>
      </c>
      <c r="AV1468" s="44">
        <f>AC1468/AD1468</f>
        <v>0.98653511668443072</v>
      </c>
      <c r="AW1468" s="86">
        <f t="shared" ref="AW1468:AW1470" si="149">SUM(AC1468,AJ1468,AK1468,AL1468,AO1468,AG1468)/AD1468</f>
        <v>0.98904485087202143</v>
      </c>
      <c r="AX1468" s="18"/>
      <c r="AY1468" s="18"/>
    </row>
    <row r="1469" spans="1:51" x14ac:dyDescent="0.2">
      <c r="A1469" s="44" t="s">
        <v>444</v>
      </c>
      <c r="B1469" s="43" t="s">
        <v>451</v>
      </c>
      <c r="C1469" s="3" t="s">
        <v>137</v>
      </c>
      <c r="D1469" s="3" t="s">
        <v>136</v>
      </c>
      <c r="E1469" s="3" t="s">
        <v>138</v>
      </c>
      <c r="F1469" s="3" t="s">
        <v>138</v>
      </c>
      <c r="G1469" s="3">
        <v>15</v>
      </c>
      <c r="H1469" s="78">
        <v>62.929130000000001</v>
      </c>
      <c r="I1469" s="78">
        <v>36.425190000000001</v>
      </c>
      <c r="J1469" s="18" t="s">
        <v>27</v>
      </c>
      <c r="K1469" s="18" t="s">
        <v>27</v>
      </c>
      <c r="L1469" s="18" t="s">
        <v>27</v>
      </c>
      <c r="M1469" s="18" t="s">
        <v>27</v>
      </c>
      <c r="N1469" s="18">
        <v>2.7539999999999999E-2</v>
      </c>
      <c r="O1469" s="18">
        <v>0.276337</v>
      </c>
      <c r="P1469" s="18" t="s">
        <v>27</v>
      </c>
      <c r="Q1469" s="18" t="s">
        <v>27</v>
      </c>
      <c r="R1469" s="18" t="s">
        <v>27</v>
      </c>
      <c r="S1469" s="18" t="s">
        <v>27</v>
      </c>
      <c r="T1469" s="18" t="s">
        <v>27</v>
      </c>
      <c r="U1469" s="1"/>
      <c r="V1469" s="18"/>
      <c r="W1469" s="1"/>
      <c r="X1469" s="18">
        <v>99.658197000000001</v>
      </c>
      <c r="Y1469" s="74"/>
      <c r="Z1469" s="18" t="s">
        <v>85</v>
      </c>
      <c r="AA1469" s="18"/>
      <c r="AB1469" s="501"/>
      <c r="AC1469" s="18">
        <v>49.675235035653088</v>
      </c>
      <c r="AD1469" s="18">
        <v>50.086923017994266</v>
      </c>
      <c r="AE1469" s="18" t="s">
        <v>27</v>
      </c>
      <c r="AF1469" s="18" t="s">
        <v>27</v>
      </c>
      <c r="AG1469" s="18" t="s">
        <v>27</v>
      </c>
      <c r="AH1469" s="18" t="s">
        <v>27</v>
      </c>
      <c r="AI1469" s="18">
        <v>3.0292170545820608E-2</v>
      </c>
      <c r="AJ1469" s="18">
        <v>0.20754977580683154</v>
      </c>
      <c r="AK1469" s="18" t="s">
        <v>27</v>
      </c>
      <c r="AL1469" s="18" t="s">
        <v>27</v>
      </c>
      <c r="AM1469" s="18" t="s">
        <v>27</v>
      </c>
      <c r="AN1469" s="18" t="s">
        <v>27</v>
      </c>
      <c r="AO1469" s="18" t="s">
        <v>27</v>
      </c>
      <c r="AP1469" s="18" t="s">
        <v>27</v>
      </c>
      <c r="AQ1469" s="18" t="s">
        <v>27</v>
      </c>
      <c r="AR1469" s="18">
        <v>100</v>
      </c>
      <c r="AS1469" s="18"/>
      <c r="AT1469" s="281" t="s">
        <v>134</v>
      </c>
      <c r="AU1469" s="53" t="str">
        <f>Z1469</f>
        <v>po</v>
      </c>
      <c r="AV1469" s="44">
        <f>AC1469/AD1469</f>
        <v>0.99178052957668661</v>
      </c>
      <c r="AW1469" s="86">
        <f t="shared" si="149"/>
        <v>0.9959243212752158</v>
      </c>
      <c r="AX1469" s="18"/>
      <c r="AY1469" s="18"/>
    </row>
    <row r="1470" spans="1:51" x14ac:dyDescent="0.2">
      <c r="A1470" s="44" t="s">
        <v>444</v>
      </c>
      <c r="B1470" s="43" t="s">
        <v>451</v>
      </c>
      <c r="C1470" s="3" t="s">
        <v>137</v>
      </c>
      <c r="D1470" s="3" t="s">
        <v>136</v>
      </c>
      <c r="E1470" s="3" t="s">
        <v>139</v>
      </c>
      <c r="F1470" s="3" t="s">
        <v>139</v>
      </c>
      <c r="G1470" s="3">
        <v>18</v>
      </c>
      <c r="H1470" s="78">
        <v>62.348709999999997</v>
      </c>
      <c r="I1470" s="78">
        <v>37.22278</v>
      </c>
      <c r="J1470" s="18">
        <v>1.7932E-2</v>
      </c>
      <c r="K1470" s="18" t="s">
        <v>27</v>
      </c>
      <c r="L1470" s="18" t="s">
        <v>27</v>
      </c>
      <c r="M1470" s="18" t="s">
        <v>27</v>
      </c>
      <c r="N1470" s="18" t="s">
        <v>27</v>
      </c>
      <c r="O1470" s="18">
        <v>0.44426599999999999</v>
      </c>
      <c r="P1470" s="18" t="s">
        <v>27</v>
      </c>
      <c r="Q1470" s="18">
        <v>2.6054000000000001E-2</v>
      </c>
      <c r="R1470" s="18" t="s">
        <v>27</v>
      </c>
      <c r="S1470" s="18" t="s">
        <v>27</v>
      </c>
      <c r="T1470" s="18" t="s">
        <v>27</v>
      </c>
      <c r="U1470" s="1"/>
      <c r="V1470" s="18"/>
      <c r="W1470" s="1"/>
      <c r="X1470" s="18">
        <v>100.059742</v>
      </c>
      <c r="Y1470" s="74"/>
      <c r="Z1470" s="18" t="s">
        <v>85</v>
      </c>
      <c r="AA1470" s="18"/>
      <c r="AB1470" s="501"/>
      <c r="AC1470" s="18">
        <v>48.833893600083719</v>
      </c>
      <c r="AD1470" s="18">
        <v>50.785181575952485</v>
      </c>
      <c r="AE1470" s="18">
        <v>2.7928521248416303E-2</v>
      </c>
      <c r="AF1470" s="18" t="s">
        <v>27</v>
      </c>
      <c r="AG1470" s="18" t="s">
        <v>27</v>
      </c>
      <c r="AH1470" s="18" t="s">
        <v>27</v>
      </c>
      <c r="AI1470" s="18" t="s">
        <v>27</v>
      </c>
      <c r="AJ1470" s="18">
        <v>0.33107926706501839</v>
      </c>
      <c r="AK1470" s="18" t="s">
        <v>27</v>
      </c>
      <c r="AL1470" s="18">
        <v>2.1917035650339745E-2</v>
      </c>
      <c r="AM1470" s="18" t="s">
        <v>27</v>
      </c>
      <c r="AN1470" s="18" t="s">
        <v>27</v>
      </c>
      <c r="AO1470" s="18" t="s">
        <v>27</v>
      </c>
      <c r="AP1470" s="18" t="s">
        <v>27</v>
      </c>
      <c r="AQ1470" s="18" t="s">
        <v>27</v>
      </c>
      <c r="AR1470" s="18">
        <v>99.999999999999972</v>
      </c>
      <c r="AS1470" s="18"/>
      <c r="AT1470" s="281" t="s">
        <v>134</v>
      </c>
      <c r="AU1470" s="53" t="str">
        <f>Z1470</f>
        <v>po</v>
      </c>
      <c r="AV1470" s="44">
        <f>AC1470/AD1470</f>
        <v>0.96157761151349852</v>
      </c>
      <c r="AW1470" s="86">
        <f t="shared" si="149"/>
        <v>0.96852838517938433</v>
      </c>
      <c r="AX1470" s="18"/>
      <c r="AY1470" s="18"/>
    </row>
    <row r="1471" spans="1:51" ht="16" thickBot="1" x14ac:dyDescent="0.25">
      <c r="A1471" s="43"/>
      <c r="B1471" s="417"/>
      <c r="C1471" s="3"/>
      <c r="D1471" s="3"/>
      <c r="E1471" s="3"/>
      <c r="F1471" s="3"/>
      <c r="G1471" s="3"/>
      <c r="H1471" s="78"/>
      <c r="I1471" s="7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"/>
      <c r="V1471" s="18"/>
      <c r="W1471" s="1"/>
      <c r="X1471" s="18"/>
      <c r="Y1471" s="74"/>
      <c r="Z1471" s="18"/>
      <c r="AA1471" s="18"/>
      <c r="AB1471" s="501"/>
      <c r="AC1471" s="18"/>
      <c r="AD1471" s="18"/>
      <c r="AE1471" s="18"/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  <c r="AP1471" s="18"/>
      <c r="AQ1471" s="18"/>
      <c r="AR1471" s="18"/>
      <c r="AS1471" s="18"/>
      <c r="AT1471" s="23"/>
      <c r="AU1471" s="18"/>
      <c r="AX1471" s="53" t="s">
        <v>84</v>
      </c>
      <c r="AY1471" s="18"/>
    </row>
    <row r="1472" spans="1:51" x14ac:dyDescent="0.2">
      <c r="A1472" s="43"/>
      <c r="B1472" s="417"/>
      <c r="C1472" s="3"/>
      <c r="D1472" s="3"/>
      <c r="E1472" s="339" t="s">
        <v>531</v>
      </c>
      <c r="F1472" s="336" t="s">
        <v>386</v>
      </c>
      <c r="G1472" s="336" t="s">
        <v>511</v>
      </c>
      <c r="H1472" s="364">
        <v>62.647576666666659</v>
      </c>
      <c r="I1472" s="364">
        <v>36.704356666666662</v>
      </c>
      <c r="J1472" s="100">
        <v>5.9773333333333336E-3</v>
      </c>
      <c r="K1472" s="100" t="s">
        <v>27</v>
      </c>
      <c r="L1472" s="100" t="s">
        <v>27</v>
      </c>
      <c r="M1472" s="100" t="s">
        <v>27</v>
      </c>
      <c r="N1472" s="100">
        <v>1.8670666666666665E-2</v>
      </c>
      <c r="O1472" s="100">
        <v>0.29605100000000001</v>
      </c>
      <c r="P1472" s="100" t="s">
        <v>27</v>
      </c>
      <c r="Q1472" s="100">
        <v>8.6846666666666669E-3</v>
      </c>
      <c r="R1472" s="100" t="s">
        <v>27</v>
      </c>
      <c r="S1472" s="100" t="s">
        <v>27</v>
      </c>
      <c r="T1472" s="100" t="s">
        <v>27</v>
      </c>
      <c r="U1472" s="31"/>
      <c r="V1472" s="31"/>
      <c r="W1472" s="459"/>
      <c r="X1472" s="99">
        <v>99.681316999999993</v>
      </c>
      <c r="Y1472" s="74"/>
      <c r="Z1472" s="18"/>
      <c r="AA1472" s="18"/>
      <c r="AB1472" s="501"/>
      <c r="AC1472" s="18"/>
      <c r="AD1472" s="18"/>
      <c r="AE1472" s="18"/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  <c r="AP1472" s="18"/>
      <c r="AQ1472" s="18"/>
      <c r="AR1472" s="18"/>
      <c r="AS1472" s="18"/>
      <c r="AT1472" s="72" t="s">
        <v>505</v>
      </c>
      <c r="AU1472" s="53" t="s">
        <v>129</v>
      </c>
      <c r="AV1472" s="209">
        <f>AVERAGE(AV1468:AV1470)</f>
        <v>0.97996441925820532</v>
      </c>
      <c r="AW1472" s="209">
        <f>AVERAGE(AW1468:AW1470)</f>
        <v>0.98449918577554063</v>
      </c>
      <c r="AX1472" s="317">
        <f>COUNT(AV1468:AV1470)</f>
        <v>3</v>
      </c>
      <c r="AY1472" s="62"/>
    </row>
    <row r="1473" spans="1:51" x14ac:dyDescent="0.2">
      <c r="A1473" s="43"/>
      <c r="B1473" s="417"/>
      <c r="C1473" s="3"/>
      <c r="D1473" s="3"/>
      <c r="E1473" s="340"/>
      <c r="F1473" s="3"/>
      <c r="G1473" s="3" t="s">
        <v>83</v>
      </c>
      <c r="H1473" s="78">
        <v>0.29059707110247074</v>
      </c>
      <c r="I1473" s="78">
        <v>0.44941102170878428</v>
      </c>
      <c r="J1473" s="18">
        <v>1.0353045027108369E-2</v>
      </c>
      <c r="K1473" s="18" t="s">
        <v>27</v>
      </c>
      <c r="L1473" s="18" t="s">
        <v>27</v>
      </c>
      <c r="M1473" s="18" t="s">
        <v>27</v>
      </c>
      <c r="N1473" s="18">
        <v>1.6175985328051375E-2</v>
      </c>
      <c r="O1473" s="18">
        <v>0.13940737968629927</v>
      </c>
      <c r="P1473" s="18" t="s">
        <v>27</v>
      </c>
      <c r="Q1473" s="18">
        <v>1.5042283913466509E-2</v>
      </c>
      <c r="R1473" s="18" t="s">
        <v>27</v>
      </c>
      <c r="S1473" s="18" t="s">
        <v>27</v>
      </c>
      <c r="T1473" s="18" t="s">
        <v>27</v>
      </c>
      <c r="U1473" s="23"/>
      <c r="V1473" s="23"/>
      <c r="W1473" s="30"/>
      <c r="X1473" s="98">
        <v>0.36741098108930137</v>
      </c>
      <c r="Y1473" s="74"/>
      <c r="Z1473" s="18"/>
      <c r="AA1473" s="18"/>
      <c r="AB1473" s="501"/>
      <c r="AC1473" s="18"/>
      <c r="AD1473" s="18"/>
      <c r="AE1473" s="18"/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  <c r="AP1473" s="18"/>
      <c r="AQ1473" s="18"/>
      <c r="AR1473" s="18"/>
      <c r="AS1473" s="18"/>
      <c r="AT1473" s="23"/>
      <c r="AU1473" s="53" t="s">
        <v>83</v>
      </c>
      <c r="AV1473" s="209">
        <f>STDEV(AV1468:AV1470)</f>
        <v>1.6137986658290665E-2</v>
      </c>
      <c r="AW1473" s="209">
        <f>STDEV(AW1468:AW1470)</f>
        <v>1.4252425478449061E-2</v>
      </c>
      <c r="AX1473" s="62"/>
      <c r="AY1473" s="62"/>
    </row>
    <row r="1474" spans="1:51" x14ac:dyDescent="0.2">
      <c r="A1474" s="43"/>
      <c r="B1474" s="417"/>
      <c r="C1474" s="3"/>
      <c r="D1474" s="3"/>
      <c r="E1474" s="337"/>
      <c r="F1474" s="3"/>
      <c r="G1474" s="3" t="s">
        <v>82</v>
      </c>
      <c r="H1474" s="78">
        <v>62.348709999999997</v>
      </c>
      <c r="I1474" s="78">
        <v>36.425190000000001</v>
      </c>
      <c r="J1474" s="18" t="s">
        <v>27</v>
      </c>
      <c r="K1474" s="18" t="s">
        <v>27</v>
      </c>
      <c r="L1474" s="18" t="s">
        <v>27</v>
      </c>
      <c r="M1474" s="18" t="s">
        <v>27</v>
      </c>
      <c r="N1474" s="18" t="s">
        <v>27</v>
      </c>
      <c r="O1474" s="18">
        <v>0.16755</v>
      </c>
      <c r="P1474" s="18" t="s">
        <v>27</v>
      </c>
      <c r="Q1474" s="18" t="s">
        <v>27</v>
      </c>
      <c r="R1474" s="18" t="s">
        <v>27</v>
      </c>
      <c r="S1474" s="18" t="s">
        <v>27</v>
      </c>
      <c r="T1474" s="18" t="s">
        <v>27</v>
      </c>
      <c r="U1474" s="23"/>
      <c r="V1474" s="23"/>
      <c r="W1474" s="30"/>
      <c r="X1474" s="460"/>
      <c r="Y1474" s="74"/>
      <c r="Z1474" s="18"/>
      <c r="AA1474" s="18"/>
      <c r="AB1474" s="501"/>
      <c r="AC1474" s="18"/>
      <c r="AD1474" s="18"/>
      <c r="AE1474" s="18"/>
      <c r="AF1474" s="18"/>
      <c r="AG1474" s="18"/>
      <c r="AH1474" s="18"/>
      <c r="AI1474" s="18"/>
      <c r="AJ1474" s="18"/>
      <c r="AK1474" s="18"/>
      <c r="AL1474" s="18"/>
      <c r="AM1474" s="18"/>
      <c r="AN1474" s="18"/>
      <c r="AO1474" s="18"/>
      <c r="AP1474" s="18"/>
      <c r="AQ1474" s="18"/>
      <c r="AR1474" s="18"/>
      <c r="AS1474" s="18"/>
      <c r="AT1474" s="23"/>
      <c r="AU1474" s="53" t="s">
        <v>82</v>
      </c>
      <c r="AV1474" s="209">
        <f>MIN(AV1468:AV1470)</f>
        <v>0.96157761151349852</v>
      </c>
      <c r="AW1474" s="209">
        <f>MIN(AW1468:AW1470)</f>
        <v>0.96852838517938433</v>
      </c>
      <c r="AX1474" s="62"/>
      <c r="AY1474" s="62"/>
    </row>
    <row r="1475" spans="1:51" ht="16" thickBot="1" x14ac:dyDescent="0.25">
      <c r="A1475" s="107"/>
      <c r="B1475" s="63"/>
      <c r="C1475" s="63"/>
      <c r="D1475" s="63"/>
      <c r="E1475" s="338"/>
      <c r="F1475" s="178"/>
      <c r="G1475" s="178" t="s">
        <v>81</v>
      </c>
      <c r="H1475" s="177">
        <v>62.929130000000001</v>
      </c>
      <c r="I1475" s="177">
        <v>37.22278</v>
      </c>
      <c r="J1475" s="97">
        <v>1.7932E-2</v>
      </c>
      <c r="K1475" s="97" t="s">
        <v>27</v>
      </c>
      <c r="L1475" s="97" t="s">
        <v>27</v>
      </c>
      <c r="M1475" s="97" t="s">
        <v>27</v>
      </c>
      <c r="N1475" s="97">
        <v>2.8472000000000001E-2</v>
      </c>
      <c r="O1475" s="97">
        <v>0.44426599999999999</v>
      </c>
      <c r="P1475" s="97" t="s">
        <v>27</v>
      </c>
      <c r="Q1475" s="97">
        <v>2.6054000000000001E-2</v>
      </c>
      <c r="R1475" s="97" t="s">
        <v>27</v>
      </c>
      <c r="S1475" s="97" t="s">
        <v>27</v>
      </c>
      <c r="T1475" s="97" t="s">
        <v>27</v>
      </c>
      <c r="U1475" s="27"/>
      <c r="V1475" s="27"/>
      <c r="W1475" s="462"/>
      <c r="X1475" s="463"/>
      <c r="Y1475" s="153"/>
      <c r="Z1475" s="19"/>
      <c r="AA1475" s="19"/>
      <c r="AB1475" s="496"/>
      <c r="AC1475" s="19"/>
      <c r="AD1475" s="19"/>
      <c r="AE1475" s="19"/>
      <c r="AF1475" s="19"/>
      <c r="AG1475" s="19"/>
      <c r="AH1475" s="19"/>
      <c r="AI1475" s="19"/>
      <c r="AJ1475" s="19"/>
      <c r="AK1475" s="19"/>
      <c r="AL1475" s="19"/>
      <c r="AM1475" s="19"/>
      <c r="AN1475" s="19"/>
      <c r="AO1475" s="19"/>
      <c r="AP1475" s="19"/>
      <c r="AQ1475" s="19"/>
      <c r="AR1475" s="19"/>
      <c r="AS1475" s="19"/>
      <c r="AT1475" s="39"/>
      <c r="AU1475" s="166" t="s">
        <v>81</v>
      </c>
      <c r="AV1475" s="316">
        <f>MAX(AV1468:AV1470)</f>
        <v>0.99178052957668661</v>
      </c>
      <c r="AW1475" s="316">
        <f>MAX(AW1468:AW1470)</f>
        <v>0.9959243212752158</v>
      </c>
      <c r="AX1475" s="94"/>
      <c r="AY1475" s="94"/>
    </row>
    <row r="1476" spans="1:51" x14ac:dyDescent="0.2">
      <c r="A1476" s="43"/>
      <c r="B1476" s="417"/>
      <c r="C1476" s="3"/>
      <c r="D1476" s="3"/>
      <c r="E1476" s="3"/>
      <c r="F1476" s="3"/>
      <c r="G1476" s="3"/>
      <c r="H1476" s="78"/>
      <c r="I1476" s="7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"/>
      <c r="V1476" s="18"/>
      <c r="W1476" s="1"/>
      <c r="X1476" s="18"/>
      <c r="Y1476" s="74"/>
      <c r="Z1476" s="18"/>
      <c r="AA1476" s="18"/>
      <c r="AB1476" s="501"/>
      <c r="AC1476" s="18"/>
      <c r="AD1476" s="18"/>
      <c r="AE1476" s="18"/>
      <c r="AF1476" s="18"/>
      <c r="AG1476" s="18"/>
      <c r="AH1476" s="18"/>
      <c r="AI1476" s="18"/>
      <c r="AJ1476" s="18"/>
      <c r="AK1476" s="18"/>
      <c r="AL1476" s="18"/>
      <c r="AM1476" s="18"/>
      <c r="AN1476" s="18"/>
      <c r="AO1476" s="18"/>
      <c r="AP1476" s="18"/>
      <c r="AQ1476" s="18"/>
      <c r="AR1476" s="18"/>
      <c r="AS1476" s="18"/>
      <c r="AT1476" s="23"/>
      <c r="AU1476" s="18"/>
      <c r="AX1476" s="18"/>
      <c r="AY1476" s="18"/>
    </row>
    <row r="1477" spans="1:51" s="23" customFormat="1" x14ac:dyDescent="0.2">
      <c r="A1477" s="56" t="s">
        <v>444</v>
      </c>
      <c r="B1477" s="59" t="s">
        <v>451</v>
      </c>
      <c r="C1477" s="59" t="s">
        <v>132</v>
      </c>
      <c r="D1477" s="420" t="s">
        <v>133</v>
      </c>
      <c r="E1477" s="59" t="s">
        <v>49</v>
      </c>
      <c r="F1477" s="59" t="s">
        <v>38</v>
      </c>
      <c r="G1477" s="59">
        <v>605</v>
      </c>
      <c r="H1477" s="379">
        <v>58.711060000000003</v>
      </c>
      <c r="I1477" s="379">
        <v>36.772579999999998</v>
      </c>
      <c r="J1477" s="313">
        <v>0.10247100000000001</v>
      </c>
      <c r="K1477" s="313" t="s">
        <v>27</v>
      </c>
      <c r="L1477" s="313" t="s">
        <v>27</v>
      </c>
      <c r="M1477" s="313" t="s">
        <v>27</v>
      </c>
      <c r="N1477" s="313" t="s">
        <v>27</v>
      </c>
      <c r="O1477" s="313">
        <v>2.0187499999999998</v>
      </c>
      <c r="P1477" s="313" t="s">
        <v>27</v>
      </c>
      <c r="Q1477" s="313">
        <v>6.4454999999999998E-2</v>
      </c>
      <c r="R1477" s="313" t="s">
        <v>27</v>
      </c>
      <c r="S1477" s="313" t="s">
        <v>27</v>
      </c>
      <c r="T1477" s="313" t="s">
        <v>27</v>
      </c>
      <c r="U1477" s="60"/>
      <c r="V1477" s="313"/>
      <c r="W1477" s="60"/>
      <c r="X1477" s="313">
        <v>97.669315999999995</v>
      </c>
      <c r="Y1477" s="480"/>
      <c r="Z1477" s="313" t="s">
        <v>85</v>
      </c>
      <c r="AA1477" s="313"/>
      <c r="AB1477" s="535"/>
      <c r="AC1477" s="313">
        <v>46.983648116309219</v>
      </c>
      <c r="AD1477" s="313">
        <v>51.260783393199596</v>
      </c>
      <c r="AE1477" s="313">
        <v>0.16306213305357495</v>
      </c>
      <c r="AF1477" s="313" t="s">
        <v>27</v>
      </c>
      <c r="AG1477" s="313" t="s">
        <v>27</v>
      </c>
      <c r="AH1477" s="313" t="s">
        <v>27</v>
      </c>
      <c r="AI1477" s="313" t="s">
        <v>27</v>
      </c>
      <c r="AJ1477" s="313">
        <v>1.5371079919150006</v>
      </c>
      <c r="AK1477" s="313" t="s">
        <v>27</v>
      </c>
      <c r="AL1477" s="313">
        <v>5.5398365522589248E-2</v>
      </c>
      <c r="AM1477" s="313" t="s">
        <v>27</v>
      </c>
      <c r="AN1477" s="313" t="s">
        <v>27</v>
      </c>
      <c r="AO1477" s="313" t="s">
        <v>27</v>
      </c>
      <c r="AP1477" s="313" t="s">
        <v>27</v>
      </c>
      <c r="AQ1477" s="313" t="s">
        <v>27</v>
      </c>
      <c r="AR1477" s="313">
        <v>99.999999999999972</v>
      </c>
      <c r="AS1477" s="313"/>
      <c r="AT1477" s="49" t="s">
        <v>131</v>
      </c>
      <c r="AU1477" s="313" t="str">
        <f>Z1477</f>
        <v>po</v>
      </c>
      <c r="AV1477" s="57">
        <f>AC1477/AD1477</f>
        <v>0.91656125806579469</v>
      </c>
      <c r="AW1477" s="195">
        <f t="shared" ref="AW1477:AW1479" si="150">SUM(AC1477,AJ1477,AK1477,AL1477,AO1477,AG1477)/AD1477</f>
        <v>0.9476280161608116</v>
      </c>
      <c r="AX1477" s="313"/>
      <c r="AY1477" s="313"/>
    </row>
    <row r="1478" spans="1:51" s="23" customFormat="1" x14ac:dyDescent="0.2">
      <c r="A1478" s="24" t="s">
        <v>595</v>
      </c>
      <c r="B1478" s="23" t="s">
        <v>606</v>
      </c>
      <c r="C1478" s="43" t="s">
        <v>132</v>
      </c>
      <c r="D1478" s="23" t="s">
        <v>63</v>
      </c>
      <c r="E1478" s="23" t="s">
        <v>32</v>
      </c>
      <c r="F1478" s="23" t="s">
        <v>28</v>
      </c>
      <c r="G1478" s="24">
        <v>111</v>
      </c>
      <c r="H1478" s="30">
        <v>58.991999999999997</v>
      </c>
      <c r="I1478" s="30">
        <v>37.99</v>
      </c>
      <c r="J1478" s="23">
        <v>4.9000000000000002E-2</v>
      </c>
      <c r="K1478" s="23" t="s">
        <v>27</v>
      </c>
      <c r="L1478" s="23" t="s">
        <v>27</v>
      </c>
      <c r="M1478" s="23" t="s">
        <v>27</v>
      </c>
      <c r="N1478" s="23" t="s">
        <v>27</v>
      </c>
      <c r="O1478" s="23">
        <v>2.1259999999999999</v>
      </c>
      <c r="P1478" s="23">
        <v>0.28799999999999998</v>
      </c>
      <c r="Q1478" s="23">
        <v>8.7999999999999995E-2</v>
      </c>
      <c r="R1478" s="23" t="s">
        <v>27</v>
      </c>
      <c r="S1478" s="23" t="s">
        <v>27</v>
      </c>
      <c r="T1478" s="23" t="s">
        <v>27</v>
      </c>
      <c r="U1478" s="23" t="s">
        <v>27</v>
      </c>
      <c r="V1478" s="23" t="s">
        <v>27</v>
      </c>
      <c r="W1478" s="30" t="s">
        <v>27</v>
      </c>
      <c r="X1478" s="23">
        <v>99.533000000000001</v>
      </c>
      <c r="Z1478" s="169" t="s">
        <v>85</v>
      </c>
      <c r="AB1478" s="536"/>
      <c r="AC1478" s="169">
        <v>46.211636862737272</v>
      </c>
      <c r="AD1478" s="169">
        <v>51.839624731314515</v>
      </c>
      <c r="AE1478" s="169">
        <v>7.6327254777051323E-2</v>
      </c>
      <c r="AF1478" s="169" t="s">
        <v>27</v>
      </c>
      <c r="AG1478" s="169" t="s">
        <v>27</v>
      </c>
      <c r="AH1478" s="169" t="s">
        <v>27</v>
      </c>
      <c r="AI1478" s="169" t="s">
        <v>27</v>
      </c>
      <c r="AJ1478" s="169">
        <v>1.5845885703087486</v>
      </c>
      <c r="AK1478" s="169">
        <v>0.21378462344811083</v>
      </c>
      <c r="AL1478" s="169">
        <v>7.4037957414296807E-2</v>
      </c>
      <c r="AM1478" s="169" t="s">
        <v>27</v>
      </c>
      <c r="AN1478" s="169" t="s">
        <v>27</v>
      </c>
      <c r="AO1478" s="169" t="s">
        <v>27</v>
      </c>
      <c r="AP1478" s="169" t="s">
        <v>27</v>
      </c>
      <c r="AQ1478" s="169" t="s">
        <v>27</v>
      </c>
      <c r="AR1478" s="169">
        <v>100</v>
      </c>
      <c r="AT1478" s="23" t="s">
        <v>131</v>
      </c>
      <c r="AU1478" s="169" t="str">
        <f>Z1478</f>
        <v>po</v>
      </c>
      <c r="AV1478" s="45">
        <f>AC1478/AD1478</f>
        <v>0.89143463329938866</v>
      </c>
      <c r="AW1478" s="86">
        <f t="shared" si="150"/>
        <v>0.92755393703424183</v>
      </c>
      <c r="AX1478" s="169"/>
      <c r="AY1478" s="21" t="s">
        <v>509</v>
      </c>
    </row>
    <row r="1479" spans="1:51" s="23" customFormat="1" x14ac:dyDescent="0.2">
      <c r="A1479" s="24" t="s">
        <v>595</v>
      </c>
      <c r="B1479" s="23" t="s">
        <v>606</v>
      </c>
      <c r="C1479" s="43" t="s">
        <v>132</v>
      </c>
      <c r="D1479" s="23" t="s">
        <v>63</v>
      </c>
      <c r="E1479" s="23" t="s">
        <v>32</v>
      </c>
      <c r="F1479" s="23" t="s">
        <v>28</v>
      </c>
      <c r="G1479" s="24">
        <v>110</v>
      </c>
      <c r="H1479" s="30">
        <v>59.002000000000002</v>
      </c>
      <c r="I1479" s="30">
        <v>37.720999999999997</v>
      </c>
      <c r="J1479" s="23">
        <v>5.1999999999999998E-2</v>
      </c>
      <c r="K1479" s="23" t="s">
        <v>27</v>
      </c>
      <c r="L1479" s="23" t="s">
        <v>27</v>
      </c>
      <c r="M1479" s="23" t="s">
        <v>27</v>
      </c>
      <c r="N1479" s="23" t="s">
        <v>27</v>
      </c>
      <c r="O1479" s="23">
        <v>2.6309999999999998</v>
      </c>
      <c r="P1479" s="23">
        <v>0.40300000000000002</v>
      </c>
      <c r="Q1479" s="23">
        <v>8.8999999999999996E-2</v>
      </c>
      <c r="R1479" s="23" t="s">
        <v>27</v>
      </c>
      <c r="S1479" s="23" t="s">
        <v>27</v>
      </c>
      <c r="T1479" s="23" t="s">
        <v>27</v>
      </c>
      <c r="U1479" s="23" t="s">
        <v>27</v>
      </c>
      <c r="V1479" s="23" t="s">
        <v>27</v>
      </c>
      <c r="W1479" s="30" t="s">
        <v>27</v>
      </c>
      <c r="X1479" s="23">
        <v>99.89800000000001</v>
      </c>
      <c r="Z1479" s="169" t="s">
        <v>85</v>
      </c>
      <c r="AB1479" s="536"/>
      <c r="AC1479" s="169">
        <v>46.16958763697793</v>
      </c>
      <c r="AD1479" s="169">
        <v>51.41700594999206</v>
      </c>
      <c r="AE1479" s="169">
        <v>8.091293166805863E-2</v>
      </c>
      <c r="AF1479" s="169" t="s">
        <v>27</v>
      </c>
      <c r="AG1479" s="169" t="s">
        <v>27</v>
      </c>
      <c r="AH1479" s="169" t="s">
        <v>27</v>
      </c>
      <c r="AI1479" s="169" t="s">
        <v>27</v>
      </c>
      <c r="AJ1479" s="169">
        <v>1.9588678466511207</v>
      </c>
      <c r="AK1479" s="169">
        <v>0.29882715101020868</v>
      </c>
      <c r="AL1479" s="169">
        <v>7.4798483700609084E-2</v>
      </c>
      <c r="AM1479" s="169" t="s">
        <v>27</v>
      </c>
      <c r="AN1479" s="169" t="s">
        <v>27</v>
      </c>
      <c r="AO1479" s="169" t="s">
        <v>27</v>
      </c>
      <c r="AP1479" s="169" t="s">
        <v>27</v>
      </c>
      <c r="AQ1479" s="169" t="s">
        <v>27</v>
      </c>
      <c r="AR1479" s="169">
        <v>99.999999999999986</v>
      </c>
      <c r="AT1479" s="23" t="s">
        <v>131</v>
      </c>
      <c r="AU1479" s="169" t="str">
        <f>Z1479</f>
        <v>po</v>
      </c>
      <c r="AV1479" s="45">
        <f>AC1479/AD1479</f>
        <v>0.89794391532409057</v>
      </c>
      <c r="AW1479" s="86">
        <f t="shared" si="150"/>
        <v>0.94330815694544279</v>
      </c>
      <c r="AX1479" s="169"/>
      <c r="AY1479" s="26">
        <f>COUNT(AV1477:AV1479)</f>
        <v>3</v>
      </c>
    </row>
    <row r="1480" spans="1:51" s="23" customFormat="1" x14ac:dyDescent="0.2">
      <c r="A1480" s="24"/>
      <c r="C1480" s="43"/>
      <c r="G1480" s="24"/>
      <c r="H1480" s="30"/>
      <c r="I1480" s="30"/>
      <c r="W1480" s="30"/>
      <c r="Z1480" s="169"/>
      <c r="AB1480" s="536"/>
      <c r="AC1480" s="169"/>
      <c r="AD1480" s="169"/>
      <c r="AE1480" s="169"/>
      <c r="AF1480" s="169"/>
      <c r="AG1480" s="169"/>
      <c r="AH1480" s="169"/>
      <c r="AI1480" s="169"/>
      <c r="AJ1480" s="169"/>
      <c r="AK1480" s="169"/>
      <c r="AL1480" s="169"/>
      <c r="AM1480" s="169"/>
      <c r="AN1480" s="169"/>
      <c r="AO1480" s="169"/>
      <c r="AP1480" s="169"/>
      <c r="AQ1480" s="169"/>
      <c r="AR1480" s="169"/>
      <c r="AU1480" s="169"/>
      <c r="AV1480" s="45"/>
      <c r="AW1480" s="45"/>
      <c r="AX1480" s="169"/>
      <c r="AY1480" s="169"/>
    </row>
    <row r="1481" spans="1:51" s="314" customFormat="1" x14ac:dyDescent="0.2">
      <c r="A1481" s="44" t="s">
        <v>444</v>
      </c>
      <c r="B1481" s="43" t="s">
        <v>451</v>
      </c>
      <c r="C1481" s="43" t="s">
        <v>132</v>
      </c>
      <c r="D1481" s="421" t="s">
        <v>133</v>
      </c>
      <c r="E1481" s="43" t="s">
        <v>32</v>
      </c>
      <c r="F1481" s="43" t="s">
        <v>43</v>
      </c>
      <c r="G1481" s="43">
        <v>602</v>
      </c>
      <c r="H1481" s="380">
        <v>60.26388</v>
      </c>
      <c r="I1481" s="380">
        <v>37.616230000000002</v>
      </c>
      <c r="J1481" s="169">
        <v>0.103431</v>
      </c>
      <c r="K1481" s="169" t="s">
        <v>27</v>
      </c>
      <c r="L1481" s="169" t="s">
        <v>27</v>
      </c>
      <c r="M1481" s="169" t="s">
        <v>27</v>
      </c>
      <c r="N1481" s="169" t="s">
        <v>27</v>
      </c>
      <c r="O1481" s="169">
        <v>0.52017400000000003</v>
      </c>
      <c r="P1481" s="169" t="s">
        <v>27</v>
      </c>
      <c r="Q1481" s="169">
        <v>3.1843999999999997E-2</v>
      </c>
      <c r="R1481" s="169" t="s">
        <v>27</v>
      </c>
      <c r="S1481" s="169" t="s">
        <v>27</v>
      </c>
      <c r="T1481" s="169" t="s">
        <v>27</v>
      </c>
      <c r="U1481" s="46"/>
      <c r="V1481" s="169"/>
      <c r="W1481" s="46"/>
      <c r="X1481" s="169">
        <v>98.535559000000006</v>
      </c>
      <c r="Z1481" s="169" t="s">
        <v>85</v>
      </c>
      <c r="AA1481" s="169"/>
      <c r="AB1481" s="536"/>
      <c r="AC1481" s="169">
        <v>47.630367908035645</v>
      </c>
      <c r="AD1481" s="169">
        <v>51.788870284351972</v>
      </c>
      <c r="AE1481" s="169">
        <v>0.16255596140263973</v>
      </c>
      <c r="AF1481" s="169" t="s">
        <v>27</v>
      </c>
      <c r="AG1481" s="169" t="s">
        <v>27</v>
      </c>
      <c r="AH1481" s="169" t="s">
        <v>27</v>
      </c>
      <c r="AI1481" s="169" t="s">
        <v>27</v>
      </c>
      <c r="AJ1481" s="169">
        <v>0.39117448059386095</v>
      </c>
      <c r="AK1481" s="169" t="s">
        <v>27</v>
      </c>
      <c r="AL1481" s="169">
        <v>2.7031365615888276E-2</v>
      </c>
      <c r="AM1481" s="169" t="s">
        <v>27</v>
      </c>
      <c r="AN1481" s="169" t="s">
        <v>27</v>
      </c>
      <c r="AO1481" s="169" t="s">
        <v>27</v>
      </c>
      <c r="AP1481" s="169" t="s">
        <v>27</v>
      </c>
      <c r="AQ1481" s="169" t="s">
        <v>27</v>
      </c>
      <c r="AR1481" s="169">
        <v>100</v>
      </c>
      <c r="AS1481" s="169"/>
      <c r="AT1481" s="281" t="s">
        <v>134</v>
      </c>
      <c r="AU1481" s="283" t="str">
        <f>Z1481</f>
        <v>po</v>
      </c>
      <c r="AV1481" s="45">
        <f>AC1481/AD1481</f>
        <v>0.91970277873443362</v>
      </c>
      <c r="AW1481" s="86">
        <f t="shared" ref="AW1481:AW1483" si="151">SUM(AC1481,AJ1481,AK1481,AL1481,AO1481,AG1481)/AD1481</f>
        <v>0.92777798570291059</v>
      </c>
      <c r="AX1481" s="169"/>
      <c r="AY1481" s="169"/>
    </row>
    <row r="1482" spans="1:51" s="314" customFormat="1" x14ac:dyDescent="0.2">
      <c r="A1482" s="44" t="s">
        <v>444</v>
      </c>
      <c r="B1482" s="43" t="s">
        <v>451</v>
      </c>
      <c r="C1482" s="43" t="s">
        <v>132</v>
      </c>
      <c r="D1482" s="421" t="s">
        <v>133</v>
      </c>
      <c r="E1482" s="43" t="s">
        <v>32</v>
      </c>
      <c r="F1482" s="43" t="s">
        <v>43</v>
      </c>
      <c r="G1482" s="43">
        <v>601</v>
      </c>
      <c r="H1482" s="380">
        <v>59.364829999999998</v>
      </c>
      <c r="I1482" s="380">
        <v>37.813639999999999</v>
      </c>
      <c r="J1482" s="169">
        <v>6.6929000000000002E-2</v>
      </c>
      <c r="K1482" s="169" t="s">
        <v>27</v>
      </c>
      <c r="L1482" s="169" t="s">
        <v>27</v>
      </c>
      <c r="M1482" s="169" t="s">
        <v>27</v>
      </c>
      <c r="N1482" s="169" t="s">
        <v>27</v>
      </c>
      <c r="O1482" s="169">
        <v>0.61849299999999996</v>
      </c>
      <c r="P1482" s="169" t="s">
        <v>27</v>
      </c>
      <c r="Q1482" s="169" t="s">
        <v>27</v>
      </c>
      <c r="R1482" s="169" t="s">
        <v>27</v>
      </c>
      <c r="S1482" s="169" t="s">
        <v>27</v>
      </c>
      <c r="T1482" s="169" t="s">
        <v>27</v>
      </c>
      <c r="U1482" s="46"/>
      <c r="V1482" s="169"/>
      <c r="W1482" s="46"/>
      <c r="X1482" s="169">
        <v>97.863892000000007</v>
      </c>
      <c r="Z1482" s="169" t="s">
        <v>85</v>
      </c>
      <c r="AA1482" s="169"/>
      <c r="AB1482" s="536"/>
      <c r="AC1482" s="169">
        <v>47.131530479468907</v>
      </c>
      <c r="AD1482" s="169">
        <v>52.29559675272634</v>
      </c>
      <c r="AE1482" s="169">
        <v>0.10566276744352857</v>
      </c>
      <c r="AF1482" s="169" t="s">
        <v>27</v>
      </c>
      <c r="AG1482" s="169" t="s">
        <v>27</v>
      </c>
      <c r="AH1482" s="169" t="s">
        <v>27</v>
      </c>
      <c r="AI1482" s="169" t="s">
        <v>27</v>
      </c>
      <c r="AJ1482" s="169">
        <v>0.46721000036124016</v>
      </c>
      <c r="AK1482" s="169" t="s">
        <v>27</v>
      </c>
      <c r="AL1482" s="169" t="s">
        <v>27</v>
      </c>
      <c r="AM1482" s="169" t="s">
        <v>27</v>
      </c>
      <c r="AN1482" s="169" t="s">
        <v>27</v>
      </c>
      <c r="AO1482" s="169" t="s">
        <v>27</v>
      </c>
      <c r="AP1482" s="169" t="s">
        <v>27</v>
      </c>
      <c r="AQ1482" s="169" t="s">
        <v>27</v>
      </c>
      <c r="AR1482" s="169">
        <v>100.00000000000001</v>
      </c>
      <c r="AS1482" s="169"/>
      <c r="AT1482" s="281" t="s">
        <v>134</v>
      </c>
      <c r="AU1482" s="283" t="str">
        <f>Z1482</f>
        <v>po</v>
      </c>
      <c r="AV1482" s="45">
        <f>AC1482/AD1482</f>
        <v>0.9012523693404797</v>
      </c>
      <c r="AW1482" s="86">
        <f t="shared" si="151"/>
        <v>0.910186391119988</v>
      </c>
      <c r="AX1482" s="169"/>
      <c r="AY1482" s="169"/>
    </row>
    <row r="1483" spans="1:51" s="314" customFormat="1" x14ac:dyDescent="0.2">
      <c r="A1483" s="24" t="s">
        <v>595</v>
      </c>
      <c r="B1483" s="23" t="s">
        <v>606</v>
      </c>
      <c r="C1483" s="43" t="s">
        <v>132</v>
      </c>
      <c r="D1483" s="23" t="s">
        <v>63</v>
      </c>
      <c r="E1483" s="23" t="s">
        <v>32</v>
      </c>
      <c r="F1483" s="23" t="s">
        <v>43</v>
      </c>
      <c r="G1483" s="24">
        <v>95</v>
      </c>
      <c r="H1483" s="30">
        <v>60.466000000000001</v>
      </c>
      <c r="I1483" s="30">
        <v>37.735999999999997</v>
      </c>
      <c r="J1483" s="23" t="s">
        <v>27</v>
      </c>
      <c r="K1483" s="23" t="s">
        <v>27</v>
      </c>
      <c r="L1483" s="23" t="s">
        <v>27</v>
      </c>
      <c r="M1483" s="23" t="s">
        <v>27</v>
      </c>
      <c r="N1483" s="23" t="s">
        <v>27</v>
      </c>
      <c r="O1483" s="23">
        <v>0.67400000000000004</v>
      </c>
      <c r="P1483" s="23" t="s">
        <v>27</v>
      </c>
      <c r="Q1483" s="23">
        <v>3.5999999999999997E-2</v>
      </c>
      <c r="R1483" s="23" t="s">
        <v>27</v>
      </c>
      <c r="S1483" s="23" t="s">
        <v>27</v>
      </c>
      <c r="T1483" s="23" t="s">
        <v>27</v>
      </c>
      <c r="U1483" s="23" t="s">
        <v>27</v>
      </c>
      <c r="V1483" s="23" t="s">
        <v>27</v>
      </c>
      <c r="W1483" s="30" t="s">
        <v>27</v>
      </c>
      <c r="X1483" s="23">
        <v>98.912000000000006</v>
      </c>
      <c r="Y1483" s="23"/>
      <c r="Z1483" s="169" t="s">
        <v>85</v>
      </c>
      <c r="AA1483" s="23"/>
      <c r="AB1483" s="536"/>
      <c r="AC1483" s="169">
        <v>47.65606248549512</v>
      </c>
      <c r="AD1483" s="169">
        <v>51.808033012592389</v>
      </c>
      <c r="AE1483" s="169" t="s">
        <v>27</v>
      </c>
      <c r="AF1483" s="169" t="s">
        <v>27</v>
      </c>
      <c r="AG1483" s="169" t="s">
        <v>27</v>
      </c>
      <c r="AH1483" s="169" t="s">
        <v>27</v>
      </c>
      <c r="AI1483" s="169" t="s">
        <v>27</v>
      </c>
      <c r="AJ1483" s="169">
        <v>0.50543095945963157</v>
      </c>
      <c r="AK1483" s="169" t="s">
        <v>27</v>
      </c>
      <c r="AL1483" s="169">
        <v>3.047354245285943E-2</v>
      </c>
      <c r="AM1483" s="169" t="s">
        <v>27</v>
      </c>
      <c r="AN1483" s="169" t="s">
        <v>27</v>
      </c>
      <c r="AO1483" s="169" t="s">
        <v>27</v>
      </c>
      <c r="AP1483" s="169" t="s">
        <v>27</v>
      </c>
      <c r="AQ1483" s="169" t="s">
        <v>27</v>
      </c>
      <c r="AR1483" s="169">
        <v>100</v>
      </c>
      <c r="AS1483" s="23"/>
      <c r="AT1483" s="281" t="s">
        <v>134</v>
      </c>
      <c r="AU1483" s="283" t="str">
        <f>Z1483</f>
        <v>po</v>
      </c>
      <c r="AV1483" s="45">
        <f>AC1483/AD1483</f>
        <v>0.91985855695219898</v>
      </c>
      <c r="AW1483" s="86">
        <f t="shared" si="151"/>
        <v>0.93020259957937679</v>
      </c>
      <c r="AX1483" s="169"/>
      <c r="AY1483" s="169"/>
    </row>
    <row r="1484" spans="1:51" s="23" customFormat="1" ht="16" thickBot="1" x14ac:dyDescent="0.25">
      <c r="A1484" s="24"/>
      <c r="C1484" s="43"/>
      <c r="G1484" s="24"/>
      <c r="H1484" s="30"/>
      <c r="I1484" s="30"/>
      <c r="W1484" s="30"/>
      <c r="AB1484" s="536"/>
      <c r="AC1484" s="169"/>
      <c r="AD1484" s="169"/>
      <c r="AE1484" s="169"/>
      <c r="AF1484" s="169"/>
      <c r="AG1484" s="169"/>
      <c r="AH1484" s="169"/>
      <c r="AI1484" s="169"/>
      <c r="AJ1484" s="169"/>
      <c r="AK1484" s="169"/>
      <c r="AL1484" s="169"/>
      <c r="AM1484" s="169"/>
      <c r="AN1484" s="169"/>
      <c r="AO1484" s="169"/>
      <c r="AP1484" s="169"/>
      <c r="AQ1484" s="169"/>
      <c r="AR1484" s="169"/>
      <c r="AU1484" s="169"/>
      <c r="AV1484" s="45"/>
      <c r="AW1484" s="403"/>
      <c r="AX1484" s="283" t="s">
        <v>84</v>
      </c>
      <c r="AY1484" s="169"/>
    </row>
    <row r="1485" spans="1:51" s="23" customFormat="1" x14ac:dyDescent="0.2">
      <c r="A1485" s="24"/>
      <c r="C1485" s="43"/>
      <c r="E1485" s="339" t="s">
        <v>530</v>
      </c>
      <c r="F1485" s="336" t="s">
        <v>386</v>
      </c>
      <c r="G1485" s="336" t="s">
        <v>511</v>
      </c>
      <c r="H1485" s="364">
        <v>60.031569999999995</v>
      </c>
      <c r="I1485" s="364">
        <v>37.721956666666664</v>
      </c>
      <c r="J1485" s="100">
        <v>5.6786666666666673E-2</v>
      </c>
      <c r="K1485" s="100" t="s">
        <v>27</v>
      </c>
      <c r="L1485" s="100" t="s">
        <v>27</v>
      </c>
      <c r="M1485" s="100" t="s">
        <v>27</v>
      </c>
      <c r="N1485" s="100" t="s">
        <v>27</v>
      </c>
      <c r="O1485" s="100">
        <v>0.60422233333333331</v>
      </c>
      <c r="P1485" s="100" t="s">
        <v>27</v>
      </c>
      <c r="Q1485" s="100">
        <v>2.2614666666666661E-2</v>
      </c>
      <c r="R1485" s="100" t="s">
        <v>27</v>
      </c>
      <c r="S1485" s="100" t="s">
        <v>27</v>
      </c>
      <c r="T1485" s="100" t="s">
        <v>27</v>
      </c>
      <c r="U1485" s="31"/>
      <c r="V1485" s="31"/>
      <c r="W1485" s="459"/>
      <c r="X1485" s="99">
        <v>98.437150333333349</v>
      </c>
      <c r="AB1485" s="536"/>
      <c r="AC1485" s="169"/>
      <c r="AD1485" s="169"/>
      <c r="AE1485" s="169"/>
      <c r="AF1485" s="169"/>
      <c r="AG1485" s="169"/>
      <c r="AH1485" s="169"/>
      <c r="AI1485" s="169"/>
      <c r="AJ1485" s="169"/>
      <c r="AK1485" s="169"/>
      <c r="AL1485" s="169"/>
      <c r="AM1485" s="169"/>
      <c r="AN1485" s="169"/>
      <c r="AO1485" s="169"/>
      <c r="AP1485" s="169"/>
      <c r="AQ1485" s="169"/>
      <c r="AR1485" s="169"/>
      <c r="AT1485" s="281" t="s">
        <v>506</v>
      </c>
      <c r="AU1485" s="53" t="s">
        <v>129</v>
      </c>
      <c r="AV1485" s="319">
        <f>AVERAGE(AV1481:AV1483)</f>
        <v>0.9136045683423708</v>
      </c>
      <c r="AW1485" s="319">
        <f>AVERAGE(AW1481:AW1483)</f>
        <v>0.92272232546742516</v>
      </c>
      <c r="AX1485" s="318">
        <f>COUNT(AV1481:AV1483)</f>
        <v>3</v>
      </c>
      <c r="AY1485" s="169"/>
    </row>
    <row r="1486" spans="1:51" s="23" customFormat="1" x14ac:dyDescent="0.2">
      <c r="A1486" s="24"/>
      <c r="C1486" s="43"/>
      <c r="E1486" s="340"/>
      <c r="F1486" s="3"/>
      <c r="G1486" s="3" t="s">
        <v>83</v>
      </c>
      <c r="H1486" s="78">
        <v>0.5861909196669649</v>
      </c>
      <c r="I1486" s="78">
        <v>9.9451437562928541E-2</v>
      </c>
      <c r="J1486" s="18">
        <v>5.2456106740143546E-2</v>
      </c>
      <c r="K1486" s="18" t="s">
        <v>27</v>
      </c>
      <c r="L1486" s="18" t="s">
        <v>27</v>
      </c>
      <c r="M1486" s="18" t="s">
        <v>27</v>
      </c>
      <c r="N1486" s="18" t="s">
        <v>27</v>
      </c>
      <c r="O1486" s="18">
        <v>7.7899605354157381E-2</v>
      </c>
      <c r="P1486" s="18" t="s">
        <v>27</v>
      </c>
      <c r="Q1486" s="18">
        <v>1.9694807572894268E-2</v>
      </c>
      <c r="R1486" s="18" t="s">
        <v>27</v>
      </c>
      <c r="S1486" s="18" t="s">
        <v>27</v>
      </c>
      <c r="T1486" s="18" t="s">
        <v>27</v>
      </c>
      <c r="W1486" s="30"/>
      <c r="X1486" s="98">
        <v>0.53093859736539484</v>
      </c>
      <c r="AB1486" s="536"/>
      <c r="AC1486" s="169"/>
      <c r="AD1486" s="169"/>
      <c r="AE1486" s="169"/>
      <c r="AF1486" s="169"/>
      <c r="AG1486" s="169"/>
      <c r="AH1486" s="169"/>
      <c r="AI1486" s="169"/>
      <c r="AJ1486" s="169"/>
      <c r="AK1486" s="169"/>
      <c r="AL1486" s="169"/>
      <c r="AM1486" s="169"/>
      <c r="AN1486" s="169"/>
      <c r="AO1486" s="169"/>
      <c r="AP1486" s="169"/>
      <c r="AQ1486" s="169"/>
      <c r="AR1486" s="169"/>
      <c r="AU1486" s="283" t="s">
        <v>83</v>
      </c>
      <c r="AV1486" s="319">
        <f>STDEV(AV1481:AV1483)</f>
        <v>1.0697601686827828E-2</v>
      </c>
      <c r="AW1486" s="319">
        <f>STDEV(AW1481:AW1483)</f>
        <v>1.0923915304730648E-2</v>
      </c>
      <c r="AX1486" s="169"/>
      <c r="AY1486" s="169"/>
    </row>
    <row r="1487" spans="1:51" s="23" customFormat="1" x14ac:dyDescent="0.2">
      <c r="A1487" s="24"/>
      <c r="C1487" s="43"/>
      <c r="E1487" s="337"/>
      <c r="F1487" s="3"/>
      <c r="G1487" s="3" t="s">
        <v>82</v>
      </c>
      <c r="H1487" s="78">
        <v>59.364829999999998</v>
      </c>
      <c r="I1487" s="78">
        <v>37.616230000000002</v>
      </c>
      <c r="J1487" s="18" t="s">
        <v>27</v>
      </c>
      <c r="K1487" s="18" t="s">
        <v>27</v>
      </c>
      <c r="L1487" s="18" t="s">
        <v>27</v>
      </c>
      <c r="M1487" s="18" t="s">
        <v>27</v>
      </c>
      <c r="N1487" s="18" t="s">
        <v>27</v>
      </c>
      <c r="O1487" s="18">
        <v>0.52017400000000003</v>
      </c>
      <c r="P1487" s="18" t="s">
        <v>27</v>
      </c>
      <c r="Q1487" s="18" t="s">
        <v>27</v>
      </c>
      <c r="R1487" s="18" t="s">
        <v>27</v>
      </c>
      <c r="S1487" s="18" t="s">
        <v>27</v>
      </c>
      <c r="T1487" s="18" t="s">
        <v>27</v>
      </c>
      <c r="W1487" s="30"/>
      <c r="X1487" s="460"/>
      <c r="AB1487" s="536"/>
      <c r="AC1487" s="169"/>
      <c r="AD1487" s="169"/>
      <c r="AE1487" s="169"/>
      <c r="AF1487" s="169"/>
      <c r="AG1487" s="169"/>
      <c r="AH1487" s="169"/>
      <c r="AI1487" s="169"/>
      <c r="AJ1487" s="169"/>
      <c r="AK1487" s="169"/>
      <c r="AL1487" s="169"/>
      <c r="AM1487" s="169"/>
      <c r="AN1487" s="169"/>
      <c r="AO1487" s="169"/>
      <c r="AP1487" s="169"/>
      <c r="AQ1487" s="169"/>
      <c r="AR1487" s="169"/>
      <c r="AU1487" s="283" t="s">
        <v>82</v>
      </c>
      <c r="AV1487" s="319">
        <f>MIN(AV1481:AV1483)</f>
        <v>0.9012523693404797</v>
      </c>
      <c r="AW1487" s="319">
        <f>MIN(AW1481:AW1483)</f>
        <v>0.910186391119988</v>
      </c>
      <c r="AX1487" s="169"/>
      <c r="AY1487" s="169"/>
    </row>
    <row r="1488" spans="1:51" s="23" customFormat="1" ht="16" thickBot="1" x14ac:dyDescent="0.25">
      <c r="A1488" s="41"/>
      <c r="B1488" s="39"/>
      <c r="C1488" s="107"/>
      <c r="D1488" s="39"/>
      <c r="E1488" s="338"/>
      <c r="F1488" s="178"/>
      <c r="G1488" s="178" t="s">
        <v>81</v>
      </c>
      <c r="H1488" s="177">
        <v>60.466000000000001</v>
      </c>
      <c r="I1488" s="177">
        <v>37.813639999999999</v>
      </c>
      <c r="J1488" s="97">
        <v>0.103431</v>
      </c>
      <c r="K1488" s="97" t="s">
        <v>27</v>
      </c>
      <c r="L1488" s="97" t="s">
        <v>27</v>
      </c>
      <c r="M1488" s="97" t="s">
        <v>27</v>
      </c>
      <c r="N1488" s="97" t="s">
        <v>27</v>
      </c>
      <c r="O1488" s="97">
        <v>0.67400000000000004</v>
      </c>
      <c r="P1488" s="97" t="s">
        <v>27</v>
      </c>
      <c r="Q1488" s="97">
        <v>3.5999999999999997E-2</v>
      </c>
      <c r="R1488" s="97" t="s">
        <v>27</v>
      </c>
      <c r="S1488" s="97" t="s">
        <v>27</v>
      </c>
      <c r="T1488" s="97" t="s">
        <v>27</v>
      </c>
      <c r="U1488" s="27"/>
      <c r="V1488" s="27"/>
      <c r="W1488" s="462"/>
      <c r="X1488" s="463"/>
      <c r="Y1488" s="39"/>
      <c r="Z1488" s="39"/>
      <c r="AA1488" s="39"/>
      <c r="AB1488" s="537"/>
      <c r="AC1488" s="108"/>
      <c r="AD1488" s="108"/>
      <c r="AE1488" s="108"/>
      <c r="AF1488" s="108"/>
      <c r="AG1488" s="108"/>
      <c r="AH1488" s="108"/>
      <c r="AI1488" s="108"/>
      <c r="AJ1488" s="108"/>
      <c r="AK1488" s="108"/>
      <c r="AL1488" s="108"/>
      <c r="AM1488" s="108"/>
      <c r="AN1488" s="108"/>
      <c r="AO1488" s="108"/>
      <c r="AP1488" s="108"/>
      <c r="AQ1488" s="108"/>
      <c r="AR1488" s="108"/>
      <c r="AS1488" s="39"/>
      <c r="AT1488" s="39"/>
      <c r="AU1488" s="284" t="s">
        <v>81</v>
      </c>
      <c r="AV1488" s="320">
        <f>MAX(AV1481:AV1483)</f>
        <v>0.91985855695219898</v>
      </c>
      <c r="AW1488" s="320">
        <f>MAX(AW1481:AW1483)</f>
        <v>0.93020259957937679</v>
      </c>
      <c r="AX1488" s="108"/>
      <c r="AY1488" s="108"/>
    </row>
    <row r="1489" spans="1:51" s="21" customFormat="1" x14ac:dyDescent="0.2">
      <c r="A1489" s="26"/>
      <c r="D1489" s="23"/>
      <c r="E1489" s="23"/>
      <c r="F1489" s="23"/>
      <c r="G1489" s="24"/>
      <c r="H1489" s="30"/>
      <c r="I1489" s="30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30"/>
      <c r="X1489" s="23"/>
      <c r="AB1489" s="501"/>
      <c r="AC1489" s="18"/>
      <c r="AD1489" s="18"/>
      <c r="AE1489" s="18"/>
      <c r="AF1489" s="18"/>
      <c r="AG1489" s="18"/>
      <c r="AH1489" s="18"/>
      <c r="AI1489" s="18"/>
      <c r="AJ1489" s="18"/>
      <c r="AK1489" s="18"/>
      <c r="AL1489" s="18"/>
      <c r="AM1489" s="18"/>
      <c r="AN1489" s="18"/>
      <c r="AO1489" s="18"/>
      <c r="AP1489" s="18"/>
      <c r="AQ1489" s="18"/>
      <c r="AR1489" s="18"/>
      <c r="AU1489" s="18"/>
      <c r="AV1489" s="44"/>
      <c r="AW1489" s="44"/>
      <c r="AX1489" s="18"/>
      <c r="AY1489" s="18"/>
    </row>
    <row r="1490" spans="1:51" s="21" customFormat="1" x14ac:dyDescent="0.2">
      <c r="A1490" s="51" t="s">
        <v>595</v>
      </c>
      <c r="B1490" s="49" t="s">
        <v>606</v>
      </c>
      <c r="C1490" s="47" t="s">
        <v>130</v>
      </c>
      <c r="D1490" s="49" t="s">
        <v>53</v>
      </c>
      <c r="E1490" s="49" t="s">
        <v>32</v>
      </c>
      <c r="F1490" s="49" t="s">
        <v>34</v>
      </c>
      <c r="G1490" s="51">
        <v>113</v>
      </c>
      <c r="H1490" s="50">
        <v>61.500999999999998</v>
      </c>
      <c r="I1490" s="50">
        <v>36.731000000000002</v>
      </c>
      <c r="J1490" s="49">
        <v>4.2000000000000003E-2</v>
      </c>
      <c r="K1490" s="49" t="s">
        <v>27</v>
      </c>
      <c r="L1490" s="49" t="s">
        <v>27</v>
      </c>
      <c r="M1490" s="49" t="s">
        <v>27</v>
      </c>
      <c r="N1490" s="49" t="s">
        <v>27</v>
      </c>
      <c r="O1490" s="49">
        <v>1.0169999999999999</v>
      </c>
      <c r="P1490" s="49" t="s">
        <v>27</v>
      </c>
      <c r="Q1490" s="49">
        <v>3.7999999999999999E-2</v>
      </c>
      <c r="R1490" s="49" t="s">
        <v>27</v>
      </c>
      <c r="S1490" s="49" t="s">
        <v>27</v>
      </c>
      <c r="T1490" s="49" t="s">
        <v>27</v>
      </c>
      <c r="U1490" s="49" t="s">
        <v>27</v>
      </c>
      <c r="V1490" s="49" t="s">
        <v>27</v>
      </c>
      <c r="W1490" s="50" t="s">
        <v>27</v>
      </c>
      <c r="X1490" s="49">
        <v>99.328999999999994</v>
      </c>
      <c r="Y1490" s="47"/>
      <c r="Z1490" s="20" t="s">
        <v>85</v>
      </c>
      <c r="AA1490" s="47"/>
      <c r="AB1490" s="508"/>
      <c r="AC1490" s="20">
        <v>48.588069638636469</v>
      </c>
      <c r="AD1490" s="20">
        <v>50.54922991458205</v>
      </c>
      <c r="AE1490" s="20">
        <v>6.5981485527555492E-2</v>
      </c>
      <c r="AF1490" s="20" t="s">
        <v>27</v>
      </c>
      <c r="AG1490" s="20" t="s">
        <v>27</v>
      </c>
      <c r="AH1490" s="20" t="s">
        <v>27</v>
      </c>
      <c r="AI1490" s="20" t="s">
        <v>27</v>
      </c>
      <c r="AJ1490" s="20">
        <v>0.76447528221649563</v>
      </c>
      <c r="AK1490" s="20" t="s">
        <v>27</v>
      </c>
      <c r="AL1490" s="20">
        <v>3.2243679037431014E-2</v>
      </c>
      <c r="AM1490" s="20" t="s">
        <v>27</v>
      </c>
      <c r="AN1490" s="20" t="s">
        <v>27</v>
      </c>
      <c r="AO1490" s="20" t="s">
        <v>27</v>
      </c>
      <c r="AP1490" s="20" t="s">
        <v>27</v>
      </c>
      <c r="AQ1490" s="20" t="s">
        <v>27</v>
      </c>
      <c r="AR1490" s="20">
        <v>100.00000000000001</v>
      </c>
      <c r="AS1490" s="47"/>
      <c r="AT1490" s="49" t="s">
        <v>131</v>
      </c>
      <c r="AU1490" s="20" t="str">
        <f t="shared" ref="AU1490:AU1496" si="152">Z1490</f>
        <v>po</v>
      </c>
      <c r="AV1490" s="56">
        <f t="shared" ref="AV1490:AV1496" si="153">AC1490/AD1490</f>
        <v>0.96120296433279906</v>
      </c>
      <c r="AW1490" s="195">
        <f t="shared" ref="AW1490:AW1496" si="154">SUM(AC1490,AJ1490,AK1490,AL1490,AO1490,AG1490)/AD1490</f>
        <v>0.97696421257733645</v>
      </c>
      <c r="AX1490" s="20"/>
      <c r="AY1490" s="20"/>
    </row>
    <row r="1491" spans="1:51" s="21" customFormat="1" x14ac:dyDescent="0.2">
      <c r="A1491" s="24" t="s">
        <v>595</v>
      </c>
      <c r="B1491" s="23" t="s">
        <v>606</v>
      </c>
      <c r="C1491" s="21" t="s">
        <v>130</v>
      </c>
      <c r="D1491" s="23" t="s">
        <v>58</v>
      </c>
      <c r="E1491" s="23" t="s">
        <v>37</v>
      </c>
      <c r="F1491" s="23" t="s">
        <v>43</v>
      </c>
      <c r="G1491" s="24">
        <v>17</v>
      </c>
      <c r="H1491" s="30">
        <v>61.69</v>
      </c>
      <c r="I1491" s="30">
        <v>36.375</v>
      </c>
      <c r="J1491" s="23">
        <v>3.3000000000000002E-2</v>
      </c>
      <c r="K1491" s="23" t="s">
        <v>27</v>
      </c>
      <c r="L1491" s="23" t="s">
        <v>27</v>
      </c>
      <c r="M1491" s="23" t="s">
        <v>27</v>
      </c>
      <c r="N1491" s="23" t="s">
        <v>27</v>
      </c>
      <c r="O1491" s="23">
        <v>1.0780000000000001</v>
      </c>
      <c r="P1491" s="23" t="s">
        <v>27</v>
      </c>
      <c r="Q1491" s="23" t="s">
        <v>27</v>
      </c>
      <c r="R1491" s="23">
        <v>0.76500000000000001</v>
      </c>
      <c r="S1491" s="23" t="s">
        <v>27</v>
      </c>
      <c r="T1491" s="23" t="s">
        <v>27</v>
      </c>
      <c r="U1491" s="23" t="s">
        <v>27</v>
      </c>
      <c r="V1491" s="23" t="s">
        <v>27</v>
      </c>
      <c r="W1491" s="30" t="s">
        <v>27</v>
      </c>
      <c r="X1491" s="23">
        <v>99.941000000000003</v>
      </c>
      <c r="Z1491" s="18" t="s">
        <v>85</v>
      </c>
      <c r="AB1491" s="501"/>
      <c r="AC1491" s="18">
        <v>48.232115274222345</v>
      </c>
      <c r="AD1491" s="18">
        <v>49.540326479660983</v>
      </c>
      <c r="AE1491" s="18">
        <v>5.1305132005238972E-2</v>
      </c>
      <c r="AF1491" s="18" t="s">
        <v>27</v>
      </c>
      <c r="AG1491" s="18" t="s">
        <v>27</v>
      </c>
      <c r="AH1491" s="18" t="s">
        <v>27</v>
      </c>
      <c r="AI1491" s="18" t="s">
        <v>27</v>
      </c>
      <c r="AJ1491" s="18">
        <v>0.80192790597149977</v>
      </c>
      <c r="AK1491" s="18" t="s">
        <v>27</v>
      </c>
      <c r="AL1491" s="18" t="s">
        <v>27</v>
      </c>
      <c r="AM1491" s="18">
        <v>1.3743252081399189</v>
      </c>
      <c r="AN1491" s="18" t="s">
        <v>27</v>
      </c>
      <c r="AO1491" s="18" t="s">
        <v>27</v>
      </c>
      <c r="AP1491" s="18" t="s">
        <v>27</v>
      </c>
      <c r="AQ1491" s="18" t="s">
        <v>27</v>
      </c>
      <c r="AR1491" s="18">
        <v>99.999999999999986</v>
      </c>
      <c r="AT1491" s="23" t="s">
        <v>131</v>
      </c>
      <c r="AU1491" s="18" t="str">
        <f t="shared" si="152"/>
        <v>po</v>
      </c>
      <c r="AV1491" s="44">
        <f t="shared" si="153"/>
        <v>0.97359300395455139</v>
      </c>
      <c r="AW1491" s="86">
        <f t="shared" si="154"/>
        <v>0.98978038023881432</v>
      </c>
      <c r="AX1491" s="18"/>
      <c r="AY1491" s="18"/>
    </row>
    <row r="1492" spans="1:51" s="21" customFormat="1" x14ac:dyDescent="0.2">
      <c r="A1492" s="24" t="s">
        <v>595</v>
      </c>
      <c r="B1492" s="23" t="s">
        <v>606</v>
      </c>
      <c r="C1492" s="21" t="s">
        <v>130</v>
      </c>
      <c r="D1492" s="23" t="s">
        <v>58</v>
      </c>
      <c r="E1492" s="23" t="s">
        <v>42</v>
      </c>
      <c r="F1492" s="23" t="s">
        <v>43</v>
      </c>
      <c r="G1492" s="24">
        <v>63</v>
      </c>
      <c r="H1492" s="30">
        <v>60.771000000000001</v>
      </c>
      <c r="I1492" s="30">
        <v>36.451999999999998</v>
      </c>
      <c r="J1492" s="23">
        <v>0.04</v>
      </c>
      <c r="K1492" s="23" t="s">
        <v>27</v>
      </c>
      <c r="L1492" s="23" t="s">
        <v>27</v>
      </c>
      <c r="M1492" s="23" t="s">
        <v>27</v>
      </c>
      <c r="N1492" s="23">
        <v>3.7999999999999999E-2</v>
      </c>
      <c r="O1492" s="23">
        <v>1.504</v>
      </c>
      <c r="P1492" s="23">
        <v>0.10100000000000001</v>
      </c>
      <c r="Q1492" s="23" t="s">
        <v>27</v>
      </c>
      <c r="R1492" s="23" t="s">
        <v>27</v>
      </c>
      <c r="S1492" s="23" t="s">
        <v>27</v>
      </c>
      <c r="T1492" s="23">
        <v>0.127</v>
      </c>
      <c r="U1492" s="23" t="s">
        <v>27</v>
      </c>
      <c r="V1492" s="23" t="s">
        <v>27</v>
      </c>
      <c r="W1492" s="30" t="s">
        <v>27</v>
      </c>
      <c r="X1492" s="23">
        <v>99.033000000000001</v>
      </c>
      <c r="Z1492" s="18" t="s">
        <v>85</v>
      </c>
      <c r="AB1492" s="501"/>
      <c r="AC1492" s="18">
        <v>48.215959759486807</v>
      </c>
      <c r="AD1492" s="18">
        <v>50.37906680052744</v>
      </c>
      <c r="AE1492" s="18">
        <v>6.3107322643304778E-2</v>
      </c>
      <c r="AF1492" s="18" t="s">
        <v>27</v>
      </c>
      <c r="AG1492" s="18" t="s">
        <v>27</v>
      </c>
      <c r="AH1492" s="18" t="s">
        <v>27</v>
      </c>
      <c r="AI1492" s="18">
        <v>4.2010348486921568E-2</v>
      </c>
      <c r="AJ1492" s="18">
        <v>1.1353696914254054</v>
      </c>
      <c r="AK1492" s="18">
        <v>7.5934922267902424E-2</v>
      </c>
      <c r="AL1492" s="18" t="s">
        <v>27</v>
      </c>
      <c r="AM1492" s="18" t="s">
        <v>27</v>
      </c>
      <c r="AN1492" s="18" t="s">
        <v>27</v>
      </c>
      <c r="AO1492" s="18">
        <v>8.8551155162225212E-2</v>
      </c>
      <c r="AP1492" s="18" t="s">
        <v>27</v>
      </c>
      <c r="AQ1492" s="18" t="s">
        <v>27</v>
      </c>
      <c r="AR1492" s="18">
        <v>100.00000000000001</v>
      </c>
      <c r="AT1492" s="23" t="s">
        <v>131</v>
      </c>
      <c r="AU1492" s="18" t="str">
        <f t="shared" si="152"/>
        <v>po</v>
      </c>
      <c r="AV1492" s="44">
        <f t="shared" si="153"/>
        <v>0.95706337615173953</v>
      </c>
      <c r="AW1492" s="86">
        <f t="shared" si="154"/>
        <v>0.9828648816461194</v>
      </c>
      <c r="AX1492" s="18"/>
      <c r="AY1492" s="18"/>
    </row>
    <row r="1493" spans="1:51" s="21" customFormat="1" x14ac:dyDescent="0.2">
      <c r="A1493" s="24" t="s">
        <v>595</v>
      </c>
      <c r="B1493" s="23" t="s">
        <v>606</v>
      </c>
      <c r="C1493" s="21" t="s">
        <v>130</v>
      </c>
      <c r="D1493" s="23" t="s">
        <v>58</v>
      </c>
      <c r="E1493" s="23" t="s">
        <v>42</v>
      </c>
      <c r="F1493" s="23" t="s">
        <v>43</v>
      </c>
      <c r="G1493" s="24">
        <v>62</v>
      </c>
      <c r="H1493" s="30">
        <v>61.040999999999997</v>
      </c>
      <c r="I1493" s="30">
        <v>36.543999999999997</v>
      </c>
      <c r="J1493" s="23">
        <v>2.7E-2</v>
      </c>
      <c r="K1493" s="23" t="s">
        <v>27</v>
      </c>
      <c r="L1493" s="23" t="s">
        <v>27</v>
      </c>
      <c r="M1493" s="23" t="s">
        <v>27</v>
      </c>
      <c r="N1493" s="23" t="s">
        <v>27</v>
      </c>
      <c r="O1493" s="23">
        <v>1.595</v>
      </c>
      <c r="P1493" s="23" t="s">
        <v>27</v>
      </c>
      <c r="Q1493" s="23">
        <v>4.9000000000000002E-2</v>
      </c>
      <c r="R1493" s="23" t="s">
        <v>27</v>
      </c>
      <c r="S1493" s="23" t="s">
        <v>27</v>
      </c>
      <c r="T1493" s="23" t="s">
        <v>27</v>
      </c>
      <c r="U1493" s="23" t="s">
        <v>27</v>
      </c>
      <c r="V1493" s="23" t="s">
        <v>27</v>
      </c>
      <c r="W1493" s="30" t="s">
        <v>27</v>
      </c>
      <c r="X1493" s="23">
        <v>99.256</v>
      </c>
      <c r="Z1493" s="18" t="s">
        <v>85</v>
      </c>
      <c r="AB1493" s="501"/>
      <c r="AC1493" s="18">
        <v>48.321545582498871</v>
      </c>
      <c r="AD1493" s="18">
        <v>50.39292684305984</v>
      </c>
      <c r="AE1493" s="18">
        <v>4.2501892859450843E-2</v>
      </c>
      <c r="AF1493" s="18" t="s">
        <v>27</v>
      </c>
      <c r="AG1493" s="18" t="s">
        <v>27</v>
      </c>
      <c r="AH1493" s="18" t="s">
        <v>27</v>
      </c>
      <c r="AI1493" s="18" t="s">
        <v>27</v>
      </c>
      <c r="AJ1493" s="18">
        <v>1.2013647686984454</v>
      </c>
      <c r="AK1493" s="18" t="s">
        <v>27</v>
      </c>
      <c r="AL1493" s="18">
        <v>4.1660912883406474E-2</v>
      </c>
      <c r="AM1493" s="18" t="s">
        <v>27</v>
      </c>
      <c r="AN1493" s="18" t="s">
        <v>27</v>
      </c>
      <c r="AO1493" s="18" t="s">
        <v>27</v>
      </c>
      <c r="AP1493" s="18" t="s">
        <v>27</v>
      </c>
      <c r="AQ1493" s="18" t="s">
        <v>27</v>
      </c>
      <c r="AR1493" s="18">
        <v>100</v>
      </c>
      <c r="AT1493" s="23" t="s">
        <v>131</v>
      </c>
      <c r="AU1493" s="18" t="str">
        <f t="shared" si="152"/>
        <v>po</v>
      </c>
      <c r="AV1493" s="44">
        <f t="shared" si="153"/>
        <v>0.95889539682797287</v>
      </c>
      <c r="AW1493" s="86">
        <f t="shared" si="154"/>
        <v>0.98356206652654077</v>
      </c>
      <c r="AX1493" s="18"/>
      <c r="AY1493" s="18"/>
    </row>
    <row r="1494" spans="1:51" s="21" customFormat="1" x14ac:dyDescent="0.2">
      <c r="A1494" s="24" t="s">
        <v>595</v>
      </c>
      <c r="B1494" s="23" t="s">
        <v>606</v>
      </c>
      <c r="C1494" s="21" t="s">
        <v>130</v>
      </c>
      <c r="D1494" s="23" t="s">
        <v>58</v>
      </c>
      <c r="E1494" s="23" t="s">
        <v>42</v>
      </c>
      <c r="F1494" s="23" t="s">
        <v>43</v>
      </c>
      <c r="G1494" s="24">
        <v>61</v>
      </c>
      <c r="H1494" s="30">
        <v>60.954000000000001</v>
      </c>
      <c r="I1494" s="30">
        <v>36.155000000000001</v>
      </c>
      <c r="J1494" s="23">
        <v>3.6999999999999998E-2</v>
      </c>
      <c r="K1494" s="23" t="s">
        <v>27</v>
      </c>
      <c r="L1494" s="23" t="s">
        <v>27</v>
      </c>
      <c r="M1494" s="23" t="s">
        <v>27</v>
      </c>
      <c r="N1494" s="23">
        <v>2.9000000000000001E-2</v>
      </c>
      <c r="O1494" s="23">
        <v>1.829</v>
      </c>
      <c r="P1494" s="23">
        <v>9.6000000000000002E-2</v>
      </c>
      <c r="Q1494" s="23" t="s">
        <v>27</v>
      </c>
      <c r="R1494" s="23" t="s">
        <v>27</v>
      </c>
      <c r="S1494" s="23" t="s">
        <v>27</v>
      </c>
      <c r="T1494" s="23">
        <v>0.17699999999999999</v>
      </c>
      <c r="U1494" s="23" t="s">
        <v>27</v>
      </c>
      <c r="V1494" s="23" t="s">
        <v>27</v>
      </c>
      <c r="W1494" s="30" t="s">
        <v>27</v>
      </c>
      <c r="X1494" s="23">
        <v>99.277000000000015</v>
      </c>
      <c r="Z1494" s="18" t="s">
        <v>85</v>
      </c>
      <c r="AB1494" s="501"/>
      <c r="AC1494" s="18">
        <v>48.362853857839639</v>
      </c>
      <c r="AD1494" s="18">
        <v>49.970350916973395</v>
      </c>
      <c r="AE1494" s="18">
        <v>5.8376326816760388E-2</v>
      </c>
      <c r="AF1494" s="18" t="s">
        <v>27</v>
      </c>
      <c r="AG1494" s="18" t="s">
        <v>27</v>
      </c>
      <c r="AH1494" s="18" t="s">
        <v>27</v>
      </c>
      <c r="AI1494" s="18">
        <v>3.2061656868656835E-2</v>
      </c>
      <c r="AJ1494" s="18">
        <v>1.3807607790731629</v>
      </c>
      <c r="AK1494" s="18">
        <v>7.2178306552838647E-2</v>
      </c>
      <c r="AL1494" s="18" t="s">
        <v>27</v>
      </c>
      <c r="AM1494" s="18" t="s">
        <v>27</v>
      </c>
      <c r="AN1494" s="18" t="s">
        <v>27</v>
      </c>
      <c r="AO1494" s="18">
        <v>0.12341815587558025</v>
      </c>
      <c r="AP1494" s="18" t="s">
        <v>27</v>
      </c>
      <c r="AQ1494" s="18" t="s">
        <v>27</v>
      </c>
      <c r="AR1494" s="18">
        <v>100.00000000000003</v>
      </c>
      <c r="AT1494" s="23" t="s">
        <v>131</v>
      </c>
      <c r="AU1494" s="18" t="str">
        <f t="shared" si="152"/>
        <v>po</v>
      </c>
      <c r="AV1494" s="44">
        <f t="shared" si="153"/>
        <v>0.96783098318031346</v>
      </c>
      <c r="AW1494" s="86">
        <f t="shared" si="154"/>
        <v>0.99937683412141909</v>
      </c>
      <c r="AX1494" s="18"/>
      <c r="AY1494" s="18"/>
    </row>
    <row r="1495" spans="1:51" s="21" customFormat="1" x14ac:dyDescent="0.2">
      <c r="A1495" s="24" t="s">
        <v>595</v>
      </c>
      <c r="B1495" s="23" t="s">
        <v>606</v>
      </c>
      <c r="C1495" s="21" t="s">
        <v>130</v>
      </c>
      <c r="D1495" s="23" t="s">
        <v>58</v>
      </c>
      <c r="E1495" s="23" t="s">
        <v>42</v>
      </c>
      <c r="F1495" s="23" t="s">
        <v>43</v>
      </c>
      <c r="G1495" s="24">
        <v>65</v>
      </c>
      <c r="H1495" s="30">
        <v>61.109000000000002</v>
      </c>
      <c r="I1495" s="30">
        <v>36.896999999999998</v>
      </c>
      <c r="J1495" s="23">
        <v>2.8000000000000001E-2</v>
      </c>
      <c r="K1495" s="23" t="s">
        <v>27</v>
      </c>
      <c r="L1495" s="23" t="s">
        <v>27</v>
      </c>
      <c r="M1495" s="23" t="s">
        <v>27</v>
      </c>
      <c r="N1495" s="23" t="s">
        <v>27</v>
      </c>
      <c r="O1495" s="23">
        <v>1.885</v>
      </c>
      <c r="P1495" s="23">
        <v>0.155</v>
      </c>
      <c r="Q1495" s="23" t="s">
        <v>27</v>
      </c>
      <c r="R1495" s="23" t="s">
        <v>27</v>
      </c>
      <c r="S1495" s="23" t="s">
        <v>27</v>
      </c>
      <c r="T1495" s="23">
        <v>0.22</v>
      </c>
      <c r="U1495" s="23" t="s">
        <v>27</v>
      </c>
      <c r="V1495" s="23" t="s">
        <v>27</v>
      </c>
      <c r="W1495" s="30" t="s">
        <v>27</v>
      </c>
      <c r="X1495" s="23">
        <v>100.29400000000001</v>
      </c>
      <c r="Z1495" s="18" t="s">
        <v>85</v>
      </c>
      <c r="AB1495" s="501"/>
      <c r="AC1495" s="18">
        <v>47.901973958907035</v>
      </c>
      <c r="AD1495" s="18">
        <v>50.381792327810793</v>
      </c>
      <c r="AE1495" s="18">
        <v>4.364470834555137E-2</v>
      </c>
      <c r="AF1495" s="18" t="s">
        <v>27</v>
      </c>
      <c r="AG1495" s="18" t="s">
        <v>27</v>
      </c>
      <c r="AH1495" s="18" t="s">
        <v>27</v>
      </c>
      <c r="AI1495" s="18" t="s">
        <v>27</v>
      </c>
      <c r="AJ1495" s="18">
        <v>1.4059005962690596</v>
      </c>
      <c r="AK1495" s="18">
        <v>0.11513455250778246</v>
      </c>
      <c r="AL1495" s="18" t="s">
        <v>27</v>
      </c>
      <c r="AM1495" s="18" t="s">
        <v>27</v>
      </c>
      <c r="AN1495" s="18" t="s">
        <v>27</v>
      </c>
      <c r="AO1495" s="18">
        <v>0.15155385615977976</v>
      </c>
      <c r="AP1495" s="18" t="s">
        <v>27</v>
      </c>
      <c r="AQ1495" s="18" t="s">
        <v>27</v>
      </c>
      <c r="AR1495" s="18">
        <v>100</v>
      </c>
      <c r="AT1495" s="23" t="s">
        <v>131</v>
      </c>
      <c r="AU1495" s="18" t="str">
        <f t="shared" si="152"/>
        <v>po</v>
      </c>
      <c r="AV1495" s="44">
        <f t="shared" si="153"/>
        <v>0.95077947301341048</v>
      </c>
      <c r="AW1495" s="86">
        <f t="shared" si="154"/>
        <v>0.98397775611643834</v>
      </c>
      <c r="AX1495" s="18"/>
      <c r="AY1495" s="21" t="s">
        <v>509</v>
      </c>
    </row>
    <row r="1496" spans="1:51" s="21" customFormat="1" x14ac:dyDescent="0.2">
      <c r="A1496" s="24" t="s">
        <v>595</v>
      </c>
      <c r="B1496" s="23" t="s">
        <v>606</v>
      </c>
      <c r="C1496" s="21" t="s">
        <v>130</v>
      </c>
      <c r="D1496" s="23" t="s">
        <v>58</v>
      </c>
      <c r="E1496" s="23" t="s">
        <v>42</v>
      </c>
      <c r="F1496" s="23" t="s">
        <v>43</v>
      </c>
      <c r="G1496" s="24">
        <v>64</v>
      </c>
      <c r="H1496" s="30">
        <v>60.65</v>
      </c>
      <c r="I1496" s="30">
        <v>36.506999999999998</v>
      </c>
      <c r="J1496" s="23">
        <v>8.5000000000000006E-2</v>
      </c>
      <c r="K1496" s="23" t="s">
        <v>27</v>
      </c>
      <c r="L1496" s="23" t="s">
        <v>27</v>
      </c>
      <c r="M1496" s="23" t="s">
        <v>27</v>
      </c>
      <c r="N1496" s="23">
        <v>3.5999999999999997E-2</v>
      </c>
      <c r="O1496" s="23">
        <v>1.9770000000000001</v>
      </c>
      <c r="P1496" s="23">
        <v>0.26100000000000001</v>
      </c>
      <c r="Q1496" s="23" t="s">
        <v>27</v>
      </c>
      <c r="R1496" s="23" t="s">
        <v>27</v>
      </c>
      <c r="S1496" s="23" t="s">
        <v>27</v>
      </c>
      <c r="T1496" s="23">
        <v>0.16200000000000001</v>
      </c>
      <c r="U1496" s="23" t="s">
        <v>27</v>
      </c>
      <c r="V1496" s="23" t="s">
        <v>27</v>
      </c>
      <c r="W1496" s="30" t="s">
        <v>27</v>
      </c>
      <c r="X1496" s="23">
        <v>99.677999999999997</v>
      </c>
      <c r="Z1496" s="18" t="s">
        <v>85</v>
      </c>
      <c r="AB1496" s="501"/>
      <c r="AC1496" s="18">
        <v>47.856478788147363</v>
      </c>
      <c r="AD1496" s="18">
        <v>50.178815470576879</v>
      </c>
      <c r="AE1496" s="18">
        <v>0.13336878419243955</v>
      </c>
      <c r="AF1496" s="18" t="s">
        <v>27</v>
      </c>
      <c r="AG1496" s="18" t="s">
        <v>27</v>
      </c>
      <c r="AH1496" s="18" t="s">
        <v>27</v>
      </c>
      <c r="AI1496" s="18">
        <v>3.9581358019326121E-2</v>
      </c>
      <c r="AJ1496" s="18">
        <v>1.4842656334362783</v>
      </c>
      <c r="AK1496" s="18">
        <v>0.19515342988757586</v>
      </c>
      <c r="AL1496" s="18" t="s">
        <v>27</v>
      </c>
      <c r="AM1496" s="18" t="s">
        <v>27</v>
      </c>
      <c r="AN1496" s="18" t="s">
        <v>27</v>
      </c>
      <c r="AO1496" s="18">
        <v>0.11233653574014868</v>
      </c>
      <c r="AP1496" s="18" t="s">
        <v>27</v>
      </c>
      <c r="AQ1496" s="18" t="s">
        <v>27</v>
      </c>
      <c r="AR1496" s="18">
        <v>100.00000000000001</v>
      </c>
      <c r="AT1496" s="23" t="s">
        <v>131</v>
      </c>
      <c r="AU1496" s="18" t="str">
        <f t="shared" si="152"/>
        <v>po</v>
      </c>
      <c r="AV1496" s="44">
        <f t="shared" si="153"/>
        <v>0.95371878230582674</v>
      </c>
      <c r="AW1496" s="86">
        <f t="shared" si="154"/>
        <v>0.98942619353626182</v>
      </c>
      <c r="AX1496" s="18"/>
      <c r="AY1496" s="26">
        <f>COUNT(AV1490:AV1496)</f>
        <v>7</v>
      </c>
    </row>
    <row r="1497" spans="1:51" s="21" customFormat="1" x14ac:dyDescent="0.2">
      <c r="A1497" s="26"/>
      <c r="D1497" s="23"/>
      <c r="E1497" s="23"/>
      <c r="F1497" s="23"/>
      <c r="G1497" s="24"/>
      <c r="H1497" s="30"/>
      <c r="I1497" s="30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30"/>
      <c r="X1497" s="23"/>
      <c r="Z1497" s="18"/>
      <c r="AB1497" s="501"/>
      <c r="AC1497" s="18"/>
      <c r="AD1497" s="18"/>
      <c r="AE1497" s="18"/>
      <c r="AF1497" s="18"/>
      <c r="AG1497" s="18"/>
      <c r="AH1497" s="18"/>
      <c r="AI1497" s="18"/>
      <c r="AJ1497" s="18"/>
      <c r="AK1497" s="18"/>
      <c r="AL1497" s="18"/>
      <c r="AM1497" s="18"/>
      <c r="AN1497" s="18"/>
      <c r="AO1497" s="18"/>
      <c r="AP1497" s="18"/>
      <c r="AQ1497" s="18"/>
      <c r="AR1497" s="18"/>
      <c r="AT1497" s="23"/>
      <c r="AU1497" s="18"/>
      <c r="AV1497" s="44"/>
      <c r="AW1497" s="44"/>
      <c r="AX1497" s="18"/>
      <c r="AY1497" s="18"/>
    </row>
    <row r="1498" spans="1:51" s="21" customFormat="1" x14ac:dyDescent="0.2">
      <c r="A1498" s="24" t="s">
        <v>595</v>
      </c>
      <c r="B1498" s="23" t="s">
        <v>606</v>
      </c>
      <c r="C1498" s="21" t="s">
        <v>130</v>
      </c>
      <c r="D1498" s="23" t="s">
        <v>58</v>
      </c>
      <c r="E1498" s="23" t="s">
        <v>32</v>
      </c>
      <c r="F1498" s="23" t="s">
        <v>43</v>
      </c>
      <c r="G1498" s="24">
        <v>4</v>
      </c>
      <c r="H1498" s="30">
        <v>61.095999999999997</v>
      </c>
      <c r="I1498" s="30">
        <v>37.978999999999999</v>
      </c>
      <c r="J1498" s="23" t="s">
        <v>27</v>
      </c>
      <c r="K1498" s="23" t="s">
        <v>27</v>
      </c>
      <c r="L1498" s="23" t="s">
        <v>27</v>
      </c>
      <c r="M1498" s="23" t="s">
        <v>27</v>
      </c>
      <c r="N1498" s="23" t="s">
        <v>27</v>
      </c>
      <c r="O1498" s="23">
        <v>0.153</v>
      </c>
      <c r="P1498" s="23" t="s">
        <v>27</v>
      </c>
      <c r="Q1498" s="23" t="s">
        <v>27</v>
      </c>
      <c r="R1498" s="23" t="s">
        <v>27</v>
      </c>
      <c r="S1498" s="23" t="s">
        <v>27</v>
      </c>
      <c r="T1498" s="23" t="s">
        <v>27</v>
      </c>
      <c r="U1498" s="23" t="s">
        <v>27</v>
      </c>
      <c r="V1498" s="23" t="s">
        <v>27</v>
      </c>
      <c r="W1498" s="30" t="s">
        <v>27</v>
      </c>
      <c r="X1498" s="23">
        <v>99.227999999999994</v>
      </c>
      <c r="Z1498" s="18" t="s">
        <v>85</v>
      </c>
      <c r="AB1498" s="501"/>
      <c r="AC1498" s="18">
        <v>47.956463081561857</v>
      </c>
      <c r="AD1498" s="18">
        <v>51.929269918394596</v>
      </c>
      <c r="AE1498" s="18" t="s">
        <v>27</v>
      </c>
      <c r="AF1498" s="18" t="s">
        <v>27</v>
      </c>
      <c r="AG1498" s="18" t="s">
        <v>27</v>
      </c>
      <c r="AH1498" s="18" t="s">
        <v>27</v>
      </c>
      <c r="AI1498" s="18" t="s">
        <v>27</v>
      </c>
      <c r="AJ1498" s="18">
        <v>0.11426700004356299</v>
      </c>
      <c r="AK1498" s="18" t="s">
        <v>27</v>
      </c>
      <c r="AL1498" s="18" t="s">
        <v>27</v>
      </c>
      <c r="AM1498" s="18" t="s">
        <v>27</v>
      </c>
      <c r="AN1498" s="18" t="s">
        <v>27</v>
      </c>
      <c r="AO1498" s="18" t="s">
        <v>27</v>
      </c>
      <c r="AP1498" s="18" t="s">
        <v>27</v>
      </c>
      <c r="AQ1498" s="18" t="s">
        <v>27</v>
      </c>
      <c r="AR1498" s="18">
        <v>100.00000000000001</v>
      </c>
      <c r="AT1498" s="281" t="s">
        <v>134</v>
      </c>
      <c r="AU1498" s="53" t="str">
        <f t="shared" ref="AU1498:AU1534" si="155">Z1498</f>
        <v>po</v>
      </c>
      <c r="AV1498" s="44">
        <f t="shared" ref="AV1498:AV1534" si="156">AC1498/AD1498</f>
        <v>0.92349580798890696</v>
      </c>
      <c r="AW1498" s="86">
        <f t="shared" ref="AW1498:AW1534" si="157">SUM(AC1498,AJ1498,AK1498,AL1498,AO1498,AG1498)/AD1498</f>
        <v>0.92569624331609579</v>
      </c>
      <c r="AX1498" s="18"/>
      <c r="AY1498" s="18"/>
    </row>
    <row r="1499" spans="1:51" s="21" customFormat="1" x14ac:dyDescent="0.2">
      <c r="A1499" s="24" t="s">
        <v>595</v>
      </c>
      <c r="B1499" s="23" t="s">
        <v>606</v>
      </c>
      <c r="C1499" s="21" t="s">
        <v>130</v>
      </c>
      <c r="D1499" s="23" t="s">
        <v>58</v>
      </c>
      <c r="E1499" s="23" t="s">
        <v>32</v>
      </c>
      <c r="F1499" s="23" t="s">
        <v>43</v>
      </c>
      <c r="G1499" s="24">
        <v>26</v>
      </c>
      <c r="H1499" s="30">
        <v>61.238999999999997</v>
      </c>
      <c r="I1499" s="30">
        <v>37.984000000000002</v>
      </c>
      <c r="J1499" s="23">
        <v>3.7999999999999999E-2</v>
      </c>
      <c r="K1499" s="23" t="s">
        <v>27</v>
      </c>
      <c r="L1499" s="23" t="s">
        <v>27</v>
      </c>
      <c r="M1499" s="23" t="s">
        <v>27</v>
      </c>
      <c r="N1499" s="23" t="s">
        <v>27</v>
      </c>
      <c r="O1499" s="23">
        <v>0.153</v>
      </c>
      <c r="P1499" s="23" t="s">
        <v>27</v>
      </c>
      <c r="Q1499" s="23" t="s">
        <v>27</v>
      </c>
      <c r="R1499" s="23" t="s">
        <v>27</v>
      </c>
      <c r="S1499" s="23" t="s">
        <v>27</v>
      </c>
      <c r="T1499" s="23" t="s">
        <v>27</v>
      </c>
      <c r="U1499" s="23" t="s">
        <v>27</v>
      </c>
      <c r="V1499" s="23" t="s">
        <v>27</v>
      </c>
      <c r="W1499" s="30" t="s">
        <v>27</v>
      </c>
      <c r="X1499" s="23">
        <v>99.414000000000001</v>
      </c>
      <c r="Z1499" s="18" t="s">
        <v>85</v>
      </c>
      <c r="AB1499" s="501"/>
      <c r="AC1499" s="18">
        <v>47.983109705506266</v>
      </c>
      <c r="AD1499" s="18">
        <v>51.843620299472256</v>
      </c>
      <c r="AE1499" s="18">
        <v>5.9206478081316814E-2</v>
      </c>
      <c r="AF1499" s="18" t="s">
        <v>27</v>
      </c>
      <c r="AG1499" s="18" t="s">
        <v>27</v>
      </c>
      <c r="AH1499" s="18" t="s">
        <v>27</v>
      </c>
      <c r="AI1499" s="18" t="s">
        <v>27</v>
      </c>
      <c r="AJ1499" s="18">
        <v>0.11406351694015551</v>
      </c>
      <c r="AK1499" s="18" t="s">
        <v>27</v>
      </c>
      <c r="AL1499" s="18" t="s">
        <v>27</v>
      </c>
      <c r="AM1499" s="18" t="s">
        <v>27</v>
      </c>
      <c r="AN1499" s="18" t="s">
        <v>27</v>
      </c>
      <c r="AO1499" s="18" t="s">
        <v>27</v>
      </c>
      <c r="AP1499" s="18" t="s">
        <v>27</v>
      </c>
      <c r="AQ1499" s="18" t="s">
        <v>27</v>
      </c>
      <c r="AR1499" s="18">
        <v>99.999999999999986</v>
      </c>
      <c r="AT1499" s="281" t="s">
        <v>134</v>
      </c>
      <c r="AU1499" s="53" t="str">
        <f t="shared" si="155"/>
        <v>po</v>
      </c>
      <c r="AV1499" s="44">
        <f t="shared" si="156"/>
        <v>0.92553547434253369</v>
      </c>
      <c r="AW1499" s="86">
        <f t="shared" si="157"/>
        <v>0.92773562001679943</v>
      </c>
      <c r="AX1499" s="18"/>
      <c r="AY1499" s="18"/>
    </row>
    <row r="1500" spans="1:51" s="21" customFormat="1" x14ac:dyDescent="0.2">
      <c r="A1500" s="24" t="s">
        <v>595</v>
      </c>
      <c r="B1500" s="23" t="s">
        <v>606</v>
      </c>
      <c r="C1500" s="21" t="s">
        <v>130</v>
      </c>
      <c r="D1500" s="23" t="s">
        <v>58</v>
      </c>
      <c r="E1500" s="23" t="s">
        <v>32</v>
      </c>
      <c r="F1500" s="23" t="s">
        <v>38</v>
      </c>
      <c r="G1500" s="24">
        <v>38</v>
      </c>
      <c r="H1500" s="30">
        <v>60.965000000000003</v>
      </c>
      <c r="I1500" s="30">
        <v>37.457000000000001</v>
      </c>
      <c r="J1500" s="23">
        <v>7.5999999999999998E-2</v>
      </c>
      <c r="K1500" s="23" t="s">
        <v>27</v>
      </c>
      <c r="L1500" s="23" t="s">
        <v>27</v>
      </c>
      <c r="M1500" s="23" t="s">
        <v>27</v>
      </c>
      <c r="N1500" s="23" t="s">
        <v>27</v>
      </c>
      <c r="O1500" s="23">
        <v>0.14299999999999999</v>
      </c>
      <c r="P1500" s="23" t="s">
        <v>27</v>
      </c>
      <c r="Q1500" s="23" t="s">
        <v>27</v>
      </c>
      <c r="R1500" s="23" t="s">
        <v>27</v>
      </c>
      <c r="S1500" s="23" t="s">
        <v>27</v>
      </c>
      <c r="T1500" s="23" t="s">
        <v>27</v>
      </c>
      <c r="U1500" s="23" t="s">
        <v>27</v>
      </c>
      <c r="V1500" s="23" t="s">
        <v>27</v>
      </c>
      <c r="W1500" s="30" t="s">
        <v>27</v>
      </c>
      <c r="X1500" s="23">
        <v>98.640999999999991</v>
      </c>
      <c r="Z1500" s="18" t="s">
        <v>85</v>
      </c>
      <c r="AB1500" s="501"/>
      <c r="AC1500" s="18">
        <v>48.193598657301976</v>
      </c>
      <c r="AD1500" s="18">
        <v>51.579377125218862</v>
      </c>
      <c r="AE1500" s="18">
        <v>0.11946692949078286</v>
      </c>
      <c r="AF1500" s="18" t="s">
        <v>27</v>
      </c>
      <c r="AG1500" s="18" t="s">
        <v>27</v>
      </c>
      <c r="AH1500" s="18" t="s">
        <v>27</v>
      </c>
      <c r="AI1500" s="18" t="s">
        <v>27</v>
      </c>
      <c r="AJ1500" s="18">
        <v>0.10755728798838717</v>
      </c>
      <c r="AK1500" s="18" t="s">
        <v>27</v>
      </c>
      <c r="AL1500" s="18" t="s">
        <v>27</v>
      </c>
      <c r="AM1500" s="18" t="s">
        <v>27</v>
      </c>
      <c r="AN1500" s="18" t="s">
        <v>27</v>
      </c>
      <c r="AO1500" s="18" t="s">
        <v>27</v>
      </c>
      <c r="AP1500" s="18" t="s">
        <v>27</v>
      </c>
      <c r="AQ1500" s="18" t="s">
        <v>27</v>
      </c>
      <c r="AR1500" s="18">
        <v>100</v>
      </c>
      <c r="AT1500" s="281" t="s">
        <v>134</v>
      </c>
      <c r="AU1500" s="53" t="str">
        <f t="shared" si="155"/>
        <v>po</v>
      </c>
      <c r="AV1500" s="44">
        <f t="shared" si="156"/>
        <v>0.93435790316549849</v>
      </c>
      <c r="AW1500" s="86">
        <f t="shared" si="157"/>
        <v>0.93644318014988848</v>
      </c>
      <c r="AX1500" s="18"/>
      <c r="AY1500" s="18"/>
    </row>
    <row r="1501" spans="1:51" s="21" customFormat="1" x14ac:dyDescent="0.2">
      <c r="A1501" s="24" t="s">
        <v>595</v>
      </c>
      <c r="B1501" s="23" t="s">
        <v>606</v>
      </c>
      <c r="C1501" s="21" t="s">
        <v>130</v>
      </c>
      <c r="D1501" s="23" t="s">
        <v>58</v>
      </c>
      <c r="E1501" s="23" t="s">
        <v>32</v>
      </c>
      <c r="F1501" s="23" t="s">
        <v>38</v>
      </c>
      <c r="G1501" s="24">
        <v>37</v>
      </c>
      <c r="H1501" s="30">
        <v>61.396999999999998</v>
      </c>
      <c r="I1501" s="30">
        <v>37.636000000000003</v>
      </c>
      <c r="J1501" s="23" t="s">
        <v>27</v>
      </c>
      <c r="K1501" s="23" t="s">
        <v>27</v>
      </c>
      <c r="L1501" s="23" t="s">
        <v>27</v>
      </c>
      <c r="M1501" s="23" t="s">
        <v>27</v>
      </c>
      <c r="N1501" s="23" t="s">
        <v>27</v>
      </c>
      <c r="O1501" s="23">
        <v>0.215</v>
      </c>
      <c r="P1501" s="23" t="s">
        <v>27</v>
      </c>
      <c r="Q1501" s="23" t="s">
        <v>27</v>
      </c>
      <c r="R1501" s="23" t="s">
        <v>27</v>
      </c>
      <c r="S1501" s="23" t="s">
        <v>27</v>
      </c>
      <c r="T1501" s="23" t="s">
        <v>27</v>
      </c>
      <c r="U1501" s="23" t="s">
        <v>27</v>
      </c>
      <c r="V1501" s="23" t="s">
        <v>27</v>
      </c>
      <c r="W1501" s="30" t="s">
        <v>27</v>
      </c>
      <c r="X1501" s="23">
        <v>99.248000000000005</v>
      </c>
      <c r="Z1501" s="18" t="s">
        <v>85</v>
      </c>
      <c r="AB1501" s="501"/>
      <c r="AC1501" s="18">
        <v>48.282737122633932</v>
      </c>
      <c r="AD1501" s="18">
        <v>51.556391708222982</v>
      </c>
      <c r="AE1501" s="18" t="s">
        <v>27</v>
      </c>
      <c r="AF1501" s="18" t="s">
        <v>27</v>
      </c>
      <c r="AG1501" s="18" t="s">
        <v>27</v>
      </c>
      <c r="AH1501" s="18" t="s">
        <v>27</v>
      </c>
      <c r="AI1501" s="18" t="s">
        <v>27</v>
      </c>
      <c r="AJ1501" s="18">
        <v>0.16087116914308425</v>
      </c>
      <c r="AK1501" s="18" t="s">
        <v>27</v>
      </c>
      <c r="AL1501" s="18" t="s">
        <v>27</v>
      </c>
      <c r="AM1501" s="18" t="s">
        <v>27</v>
      </c>
      <c r="AN1501" s="18" t="s">
        <v>27</v>
      </c>
      <c r="AO1501" s="18" t="s">
        <v>27</v>
      </c>
      <c r="AP1501" s="18" t="s">
        <v>27</v>
      </c>
      <c r="AQ1501" s="18" t="s">
        <v>27</v>
      </c>
      <c r="AR1501" s="18">
        <v>99.999999999999986</v>
      </c>
      <c r="AT1501" s="281" t="s">
        <v>134</v>
      </c>
      <c r="AU1501" s="53" t="str">
        <f t="shared" si="155"/>
        <v>po</v>
      </c>
      <c r="AV1501" s="44">
        <f t="shared" si="156"/>
        <v>0.93650341932158687</v>
      </c>
      <c r="AW1501" s="86">
        <f t="shared" si="157"/>
        <v>0.93962371466835037</v>
      </c>
      <c r="AX1501" s="18"/>
      <c r="AY1501" s="18"/>
    </row>
    <row r="1502" spans="1:51" s="21" customFormat="1" x14ac:dyDescent="0.2">
      <c r="A1502" s="24" t="s">
        <v>595</v>
      </c>
      <c r="B1502" s="23" t="s">
        <v>606</v>
      </c>
      <c r="C1502" s="21" t="s">
        <v>130</v>
      </c>
      <c r="D1502" s="23" t="s">
        <v>58</v>
      </c>
      <c r="E1502" s="23" t="s">
        <v>32</v>
      </c>
      <c r="F1502" s="23" t="s">
        <v>43</v>
      </c>
      <c r="G1502" s="24">
        <v>25</v>
      </c>
      <c r="H1502" s="30">
        <v>61.488999999999997</v>
      </c>
      <c r="I1502" s="30">
        <v>37.634</v>
      </c>
      <c r="J1502" s="23">
        <v>3.6999999999999998E-2</v>
      </c>
      <c r="K1502" s="23" t="s">
        <v>27</v>
      </c>
      <c r="L1502" s="23" t="s">
        <v>27</v>
      </c>
      <c r="M1502" s="23" t="s">
        <v>27</v>
      </c>
      <c r="N1502" s="23" t="s">
        <v>27</v>
      </c>
      <c r="O1502" s="23" t="s">
        <v>27</v>
      </c>
      <c r="P1502" s="23" t="s">
        <v>27</v>
      </c>
      <c r="Q1502" s="23" t="s">
        <v>27</v>
      </c>
      <c r="R1502" s="23" t="s">
        <v>27</v>
      </c>
      <c r="S1502" s="23" t="s">
        <v>27</v>
      </c>
      <c r="T1502" s="23" t="s">
        <v>27</v>
      </c>
      <c r="U1502" s="23" t="s">
        <v>27</v>
      </c>
      <c r="V1502" s="23" t="s">
        <v>27</v>
      </c>
      <c r="W1502" s="30" t="s">
        <v>27</v>
      </c>
      <c r="X1502" s="23">
        <v>99.16</v>
      </c>
      <c r="Z1502" s="18" t="s">
        <v>85</v>
      </c>
      <c r="AB1502" s="501"/>
      <c r="AC1502" s="18">
        <v>48.371243470836696</v>
      </c>
      <c r="AD1502" s="18">
        <v>51.570878081213358</v>
      </c>
      <c r="AE1502" s="18">
        <v>5.7878447949949723E-2</v>
      </c>
      <c r="AF1502" s="18" t="s">
        <v>27</v>
      </c>
      <c r="AG1502" s="18" t="s">
        <v>27</v>
      </c>
      <c r="AH1502" s="18" t="s">
        <v>27</v>
      </c>
      <c r="AI1502" s="18" t="s">
        <v>27</v>
      </c>
      <c r="AJ1502" s="18" t="s">
        <v>27</v>
      </c>
      <c r="AK1502" s="18" t="s">
        <v>27</v>
      </c>
      <c r="AL1502" s="18" t="s">
        <v>27</v>
      </c>
      <c r="AM1502" s="18" t="s">
        <v>27</v>
      </c>
      <c r="AN1502" s="18" t="s">
        <v>27</v>
      </c>
      <c r="AO1502" s="18" t="s">
        <v>27</v>
      </c>
      <c r="AP1502" s="18" t="s">
        <v>27</v>
      </c>
      <c r="AQ1502" s="18" t="s">
        <v>27</v>
      </c>
      <c r="AR1502" s="18">
        <v>100</v>
      </c>
      <c r="AT1502" s="281" t="s">
        <v>134</v>
      </c>
      <c r="AU1502" s="53" t="str">
        <f t="shared" si="155"/>
        <v>po</v>
      </c>
      <c r="AV1502" s="44">
        <f t="shared" si="156"/>
        <v>0.93795656134964567</v>
      </c>
      <c r="AW1502" s="86">
        <f t="shared" si="157"/>
        <v>0.93795656134964567</v>
      </c>
      <c r="AX1502" s="18"/>
      <c r="AY1502" s="18"/>
    </row>
    <row r="1503" spans="1:51" x14ac:dyDescent="0.2">
      <c r="A1503" s="24" t="s">
        <v>595</v>
      </c>
      <c r="B1503" s="23" t="s">
        <v>606</v>
      </c>
      <c r="C1503" s="21" t="s">
        <v>130</v>
      </c>
      <c r="D1503" s="23" t="s">
        <v>58</v>
      </c>
      <c r="E1503" s="23" t="s">
        <v>37</v>
      </c>
      <c r="F1503" s="23" t="s">
        <v>28</v>
      </c>
      <c r="G1503" s="24">
        <v>60</v>
      </c>
      <c r="H1503" s="30">
        <v>61.67</v>
      </c>
      <c r="I1503" s="30">
        <v>37.457000000000001</v>
      </c>
      <c r="J1503" s="23">
        <v>3.9E-2</v>
      </c>
      <c r="K1503" s="23" t="s">
        <v>27</v>
      </c>
      <c r="L1503" s="23" t="s">
        <v>27</v>
      </c>
      <c r="M1503" s="23" t="s">
        <v>27</v>
      </c>
      <c r="N1503" s="23" t="s">
        <v>27</v>
      </c>
      <c r="O1503" s="23">
        <v>0.129</v>
      </c>
      <c r="P1503" s="23" t="s">
        <v>27</v>
      </c>
      <c r="Q1503" s="23">
        <v>0.04</v>
      </c>
      <c r="R1503" s="23" t="s">
        <v>27</v>
      </c>
      <c r="S1503" s="23" t="s">
        <v>27</v>
      </c>
      <c r="T1503" s="23" t="s">
        <v>27</v>
      </c>
      <c r="U1503" s="23" t="s">
        <v>27</v>
      </c>
      <c r="V1503" s="23" t="s">
        <v>27</v>
      </c>
      <c r="W1503" s="30" t="s">
        <v>27</v>
      </c>
      <c r="X1503" s="23">
        <v>99.335000000000022</v>
      </c>
      <c r="Y1503" s="21"/>
      <c r="Z1503" s="18" t="s">
        <v>85</v>
      </c>
      <c r="AA1503" s="21"/>
      <c r="AB1503" s="501"/>
      <c r="AC1503" s="18">
        <v>48.497471500433008</v>
      </c>
      <c r="AD1503" s="18">
        <v>51.311234421268828</v>
      </c>
      <c r="AE1503" s="18">
        <v>6.0986693225776573E-2</v>
      </c>
      <c r="AF1503" s="18" t="s">
        <v>27</v>
      </c>
      <c r="AG1503" s="18" t="s">
        <v>27</v>
      </c>
      <c r="AH1503" s="18" t="s">
        <v>27</v>
      </c>
      <c r="AI1503" s="18" t="s">
        <v>27</v>
      </c>
      <c r="AJ1503" s="18">
        <v>9.652279417573946E-2</v>
      </c>
      <c r="AK1503" s="18" t="s">
        <v>27</v>
      </c>
      <c r="AL1503" s="18">
        <v>3.3784590896638926E-2</v>
      </c>
      <c r="AM1503" s="18" t="s">
        <v>27</v>
      </c>
      <c r="AN1503" s="18" t="s">
        <v>27</v>
      </c>
      <c r="AO1503" s="18" t="s">
        <v>27</v>
      </c>
      <c r="AP1503" s="18" t="s">
        <v>27</v>
      </c>
      <c r="AQ1503" s="18" t="s">
        <v>27</v>
      </c>
      <c r="AR1503" s="18">
        <v>99.999999999999986</v>
      </c>
      <c r="AS1503" s="21"/>
      <c r="AT1503" s="281" t="s">
        <v>134</v>
      </c>
      <c r="AU1503" s="53" t="str">
        <f t="shared" si="155"/>
        <v>po</v>
      </c>
      <c r="AV1503" s="44">
        <f t="shared" si="156"/>
        <v>0.94516282929904527</v>
      </c>
      <c r="AW1503" s="86">
        <f t="shared" si="157"/>
        <v>0.94770237812382208</v>
      </c>
      <c r="AX1503" s="18"/>
      <c r="AY1503" s="18"/>
    </row>
    <row r="1504" spans="1:51" x14ac:dyDescent="0.2">
      <c r="A1504" s="44" t="s">
        <v>444</v>
      </c>
      <c r="B1504" s="43" t="s">
        <v>451</v>
      </c>
      <c r="C1504" s="21" t="s">
        <v>130</v>
      </c>
      <c r="D1504" s="3" t="s">
        <v>58</v>
      </c>
      <c r="E1504" s="3" t="s">
        <v>32</v>
      </c>
      <c r="F1504" s="3" t="s">
        <v>41</v>
      </c>
      <c r="G1504" s="3">
        <v>602</v>
      </c>
      <c r="H1504" s="78">
        <v>62.522590000000001</v>
      </c>
      <c r="I1504" s="78">
        <v>37.354909999999997</v>
      </c>
      <c r="J1504" s="18">
        <v>8.2928000000000002E-2</v>
      </c>
      <c r="K1504" s="18" t="s">
        <v>27</v>
      </c>
      <c r="L1504" s="18" t="s">
        <v>27</v>
      </c>
      <c r="M1504" s="18" t="s">
        <v>27</v>
      </c>
      <c r="N1504" s="18" t="s">
        <v>27</v>
      </c>
      <c r="O1504" s="18">
        <v>0.25048199999999998</v>
      </c>
      <c r="P1504" s="18" t="s">
        <v>27</v>
      </c>
      <c r="Q1504" s="18" t="s">
        <v>27</v>
      </c>
      <c r="R1504" s="18" t="s">
        <v>27</v>
      </c>
      <c r="S1504" s="18" t="s">
        <v>27</v>
      </c>
      <c r="T1504" s="18" t="s">
        <v>27</v>
      </c>
      <c r="U1504" s="1"/>
      <c r="V1504" s="18"/>
      <c r="W1504" s="1"/>
      <c r="X1504" s="18">
        <v>100.21091</v>
      </c>
      <c r="Y1504" s="74"/>
      <c r="Z1504" s="18" t="s">
        <v>85</v>
      </c>
      <c r="AA1504" s="18"/>
      <c r="AB1504" s="501"/>
      <c r="AC1504" s="18">
        <v>48.847299990423878</v>
      </c>
      <c r="AD1504" s="18">
        <v>50.837668057733943</v>
      </c>
      <c r="AE1504" s="18">
        <v>0.12883389157116309</v>
      </c>
      <c r="AF1504" s="18" t="s">
        <v>27</v>
      </c>
      <c r="AG1504" s="18" t="s">
        <v>27</v>
      </c>
      <c r="AH1504" s="18" t="s">
        <v>27</v>
      </c>
      <c r="AI1504" s="18" t="s">
        <v>27</v>
      </c>
      <c r="AJ1504" s="18">
        <v>0.18619806027101454</v>
      </c>
      <c r="AK1504" s="18" t="s">
        <v>27</v>
      </c>
      <c r="AL1504" s="18" t="s">
        <v>27</v>
      </c>
      <c r="AM1504" s="18" t="s">
        <v>27</v>
      </c>
      <c r="AN1504" s="18" t="s">
        <v>27</v>
      </c>
      <c r="AO1504" s="18" t="s">
        <v>27</v>
      </c>
      <c r="AP1504" s="18" t="s">
        <v>27</v>
      </c>
      <c r="AQ1504" s="18" t="s">
        <v>27</v>
      </c>
      <c r="AR1504" s="18">
        <v>100</v>
      </c>
      <c r="AS1504" s="18"/>
      <c r="AT1504" s="281" t="s">
        <v>134</v>
      </c>
      <c r="AU1504" s="53" t="str">
        <f t="shared" si="155"/>
        <v>po</v>
      </c>
      <c r="AV1504" s="44">
        <f t="shared" si="156"/>
        <v>0.96084855691945392</v>
      </c>
      <c r="AW1504" s="86">
        <f t="shared" si="157"/>
        <v>0.96451115725862691</v>
      </c>
      <c r="AX1504" s="18"/>
      <c r="AY1504" s="18"/>
    </row>
    <row r="1505" spans="1:51" x14ac:dyDescent="0.2">
      <c r="A1505" s="24" t="s">
        <v>595</v>
      </c>
      <c r="B1505" s="23" t="s">
        <v>606</v>
      </c>
      <c r="C1505" s="21" t="s">
        <v>130</v>
      </c>
      <c r="D1505" s="23" t="s">
        <v>58</v>
      </c>
      <c r="E1505" s="23" t="s">
        <v>35</v>
      </c>
      <c r="F1505" s="23" t="s">
        <v>41</v>
      </c>
      <c r="G1505" s="24">
        <v>114</v>
      </c>
      <c r="H1505" s="30">
        <v>62.161000000000001</v>
      </c>
      <c r="I1505" s="30">
        <v>36.97</v>
      </c>
      <c r="J1505" s="23">
        <v>3.3000000000000002E-2</v>
      </c>
      <c r="K1505" s="23" t="s">
        <v>27</v>
      </c>
      <c r="L1505" s="23" t="s">
        <v>27</v>
      </c>
      <c r="M1505" s="23" t="s">
        <v>27</v>
      </c>
      <c r="N1505" s="23">
        <v>3.3000000000000002E-2</v>
      </c>
      <c r="O1505" s="23">
        <v>0.20899999999999999</v>
      </c>
      <c r="P1505" s="23" t="s">
        <v>27</v>
      </c>
      <c r="Q1505" s="23" t="s">
        <v>27</v>
      </c>
      <c r="R1505" s="23" t="s">
        <v>27</v>
      </c>
      <c r="S1505" s="23" t="s">
        <v>27</v>
      </c>
      <c r="T1505" s="23" t="s">
        <v>27</v>
      </c>
      <c r="U1505" s="23" t="s">
        <v>27</v>
      </c>
      <c r="V1505" s="23" t="s">
        <v>27</v>
      </c>
      <c r="W1505" s="30" t="s">
        <v>27</v>
      </c>
      <c r="X1505" s="23">
        <v>99.406000000000006</v>
      </c>
      <c r="Y1505" s="21"/>
      <c r="Z1505" s="18" t="s">
        <v>85</v>
      </c>
      <c r="AA1505" s="21"/>
      <c r="AB1505" s="501"/>
      <c r="AC1505" s="18">
        <v>48.995378478131038</v>
      </c>
      <c r="AD1505" s="18">
        <v>50.759916467367972</v>
      </c>
      <c r="AE1505" s="18">
        <v>5.1722129244730887E-2</v>
      </c>
      <c r="AF1505" s="18" t="s">
        <v>27</v>
      </c>
      <c r="AG1505" s="18" t="s">
        <v>27</v>
      </c>
      <c r="AH1505" s="18" t="s">
        <v>27</v>
      </c>
      <c r="AI1505" s="18">
        <v>3.6243432249838364E-2</v>
      </c>
      <c r="AJ1505" s="18">
        <v>0.15673949300643353</v>
      </c>
      <c r="AK1505" s="18" t="s">
        <v>27</v>
      </c>
      <c r="AL1505" s="18" t="s">
        <v>27</v>
      </c>
      <c r="AM1505" s="18" t="s">
        <v>27</v>
      </c>
      <c r="AN1505" s="18" t="s">
        <v>27</v>
      </c>
      <c r="AO1505" s="18" t="s">
        <v>27</v>
      </c>
      <c r="AP1505" s="18" t="s">
        <v>27</v>
      </c>
      <c r="AQ1505" s="18" t="s">
        <v>27</v>
      </c>
      <c r="AR1505" s="18">
        <v>100</v>
      </c>
      <c r="AS1505" s="21"/>
      <c r="AT1505" s="281" t="s">
        <v>134</v>
      </c>
      <c r="AU1505" s="53" t="str">
        <f t="shared" si="155"/>
        <v>po</v>
      </c>
      <c r="AV1505" s="44">
        <f t="shared" si="156"/>
        <v>0.96523757105921748</v>
      </c>
      <c r="AW1505" s="86">
        <f t="shared" si="157"/>
        <v>0.96832543061287135</v>
      </c>
      <c r="AX1505" s="18"/>
      <c r="AY1505" s="18"/>
    </row>
    <row r="1506" spans="1:51" s="21" customFormat="1" x14ac:dyDescent="0.2">
      <c r="A1506" s="24" t="s">
        <v>595</v>
      </c>
      <c r="B1506" s="23" t="s">
        <v>606</v>
      </c>
      <c r="C1506" s="21" t="s">
        <v>130</v>
      </c>
      <c r="D1506" s="23" t="s">
        <v>58</v>
      </c>
      <c r="E1506" s="23" t="s">
        <v>35</v>
      </c>
      <c r="F1506" s="23" t="s">
        <v>38</v>
      </c>
      <c r="G1506" s="24">
        <v>103</v>
      </c>
      <c r="H1506" s="30">
        <v>62.362000000000002</v>
      </c>
      <c r="I1506" s="30">
        <v>37.04</v>
      </c>
      <c r="J1506" s="23">
        <v>0.03</v>
      </c>
      <c r="K1506" s="23" t="s">
        <v>27</v>
      </c>
      <c r="L1506" s="23" t="s">
        <v>27</v>
      </c>
      <c r="M1506" s="23" t="s">
        <v>27</v>
      </c>
      <c r="N1506" s="23">
        <v>3.1E-2</v>
      </c>
      <c r="O1506" s="23">
        <v>0.32</v>
      </c>
      <c r="P1506" s="23" t="s">
        <v>27</v>
      </c>
      <c r="Q1506" s="23" t="s">
        <v>27</v>
      </c>
      <c r="R1506" s="23" t="s">
        <v>27</v>
      </c>
      <c r="S1506" s="23" t="s">
        <v>27</v>
      </c>
      <c r="T1506" s="23" t="s">
        <v>27</v>
      </c>
      <c r="U1506" s="23" t="s">
        <v>27</v>
      </c>
      <c r="V1506" s="23" t="s">
        <v>27</v>
      </c>
      <c r="W1506" s="30" t="s">
        <v>27</v>
      </c>
      <c r="X1506" s="23">
        <v>99.783000000000001</v>
      </c>
      <c r="Z1506" s="18" t="s">
        <v>85</v>
      </c>
      <c r="AB1506" s="501"/>
      <c r="AC1506" s="18">
        <v>48.991700990774554</v>
      </c>
      <c r="AD1506" s="18">
        <v>50.688306922582015</v>
      </c>
      <c r="AE1506" s="18">
        <v>4.6865048318608375E-2</v>
      </c>
      <c r="AF1506" s="18" t="s">
        <v>27</v>
      </c>
      <c r="AG1506" s="18" t="s">
        <v>27</v>
      </c>
      <c r="AH1506" s="18" t="s">
        <v>27</v>
      </c>
      <c r="AI1506" s="18">
        <v>3.3934576348099307E-2</v>
      </c>
      <c r="AJ1506" s="18">
        <v>0.23919246197672156</v>
      </c>
      <c r="AK1506" s="18" t="s">
        <v>27</v>
      </c>
      <c r="AL1506" s="18" t="s">
        <v>27</v>
      </c>
      <c r="AM1506" s="18" t="s">
        <v>27</v>
      </c>
      <c r="AN1506" s="18" t="s">
        <v>27</v>
      </c>
      <c r="AO1506" s="18" t="s">
        <v>27</v>
      </c>
      <c r="AP1506" s="18" t="s">
        <v>27</v>
      </c>
      <c r="AQ1506" s="18" t="s">
        <v>27</v>
      </c>
      <c r="AR1506" s="18">
        <v>100.00000000000001</v>
      </c>
      <c r="AT1506" s="281" t="s">
        <v>134</v>
      </c>
      <c r="AU1506" s="53" t="str">
        <f t="shared" si="155"/>
        <v>po</v>
      </c>
      <c r="AV1506" s="44">
        <f t="shared" si="156"/>
        <v>0.96652865256677944</v>
      </c>
      <c r="AW1506" s="86">
        <f t="shared" si="157"/>
        <v>0.97124754093568966</v>
      </c>
      <c r="AX1506" s="18"/>
      <c r="AY1506" s="18"/>
    </row>
    <row r="1507" spans="1:51" s="21" customFormat="1" x14ac:dyDescent="0.2">
      <c r="A1507" s="24" t="s">
        <v>595</v>
      </c>
      <c r="B1507" s="23" t="s">
        <v>606</v>
      </c>
      <c r="C1507" s="21" t="s">
        <v>130</v>
      </c>
      <c r="D1507" s="23" t="s">
        <v>58</v>
      </c>
      <c r="E1507" s="23" t="s">
        <v>42</v>
      </c>
      <c r="F1507" s="23" t="s">
        <v>43</v>
      </c>
      <c r="G1507" s="24">
        <v>66</v>
      </c>
      <c r="H1507" s="30">
        <v>61.887</v>
      </c>
      <c r="I1507" s="30">
        <v>36.750999999999998</v>
      </c>
      <c r="J1507" s="23">
        <v>2.8000000000000001E-2</v>
      </c>
      <c r="K1507" s="23" t="s">
        <v>27</v>
      </c>
      <c r="L1507" s="23" t="s">
        <v>27</v>
      </c>
      <c r="M1507" s="23" t="s">
        <v>27</v>
      </c>
      <c r="N1507" s="23" t="s">
        <v>27</v>
      </c>
      <c r="O1507" s="23">
        <v>0.83799999999999997</v>
      </c>
      <c r="P1507" s="23" t="s">
        <v>27</v>
      </c>
      <c r="Q1507" s="23" t="s">
        <v>27</v>
      </c>
      <c r="R1507" s="23" t="s">
        <v>27</v>
      </c>
      <c r="S1507" s="23" t="s">
        <v>27</v>
      </c>
      <c r="T1507" s="23" t="s">
        <v>27</v>
      </c>
      <c r="U1507" s="23" t="s">
        <v>27</v>
      </c>
      <c r="V1507" s="23" t="s">
        <v>27</v>
      </c>
      <c r="W1507" s="30" t="s">
        <v>27</v>
      </c>
      <c r="X1507" s="23">
        <v>99.504000000000005</v>
      </c>
      <c r="Z1507" s="18" t="s">
        <v>85</v>
      </c>
      <c r="AB1507" s="501"/>
      <c r="AC1507" s="18">
        <v>48.822871752411793</v>
      </c>
      <c r="AD1507" s="18">
        <v>50.504185903284416</v>
      </c>
      <c r="AE1507" s="18">
        <v>4.3924543093350504E-2</v>
      </c>
      <c r="AF1507" s="18" t="s">
        <v>27</v>
      </c>
      <c r="AG1507" s="18" t="s">
        <v>27</v>
      </c>
      <c r="AH1507" s="18" t="s">
        <v>27</v>
      </c>
      <c r="AI1507" s="18" t="s">
        <v>27</v>
      </c>
      <c r="AJ1507" s="18">
        <v>0.62901780121043249</v>
      </c>
      <c r="AK1507" s="18" t="s">
        <v>27</v>
      </c>
      <c r="AL1507" s="18" t="s">
        <v>27</v>
      </c>
      <c r="AM1507" s="18" t="s">
        <v>27</v>
      </c>
      <c r="AN1507" s="18" t="s">
        <v>27</v>
      </c>
      <c r="AO1507" s="18" t="s">
        <v>27</v>
      </c>
      <c r="AP1507" s="18" t="s">
        <v>27</v>
      </c>
      <c r="AQ1507" s="18" t="s">
        <v>27</v>
      </c>
      <c r="AR1507" s="18">
        <v>100</v>
      </c>
      <c r="AT1507" s="281" t="s">
        <v>134</v>
      </c>
      <c r="AU1507" s="53" t="str">
        <f t="shared" si="155"/>
        <v>po</v>
      </c>
      <c r="AV1507" s="44">
        <f t="shared" si="156"/>
        <v>0.96670940990728293</v>
      </c>
      <c r="AW1507" s="86">
        <f t="shared" si="157"/>
        <v>0.97916417558581492</v>
      </c>
      <c r="AX1507" s="18"/>
      <c r="AY1507" s="18"/>
    </row>
    <row r="1508" spans="1:51" s="21" customFormat="1" x14ac:dyDescent="0.2">
      <c r="A1508" s="24" t="s">
        <v>595</v>
      </c>
      <c r="B1508" s="23" t="s">
        <v>606</v>
      </c>
      <c r="C1508" s="21" t="s">
        <v>130</v>
      </c>
      <c r="D1508" s="23" t="s">
        <v>58</v>
      </c>
      <c r="E1508" s="23" t="s">
        <v>37</v>
      </c>
      <c r="F1508" s="23" t="s">
        <v>34</v>
      </c>
      <c r="G1508" s="24">
        <v>49</v>
      </c>
      <c r="H1508" s="30">
        <v>62.011000000000003</v>
      </c>
      <c r="I1508" s="30">
        <v>36.783000000000001</v>
      </c>
      <c r="J1508" s="23">
        <v>6.0999999999999999E-2</v>
      </c>
      <c r="K1508" s="23" t="s">
        <v>27</v>
      </c>
      <c r="L1508" s="23" t="s">
        <v>27</v>
      </c>
      <c r="M1508" s="23" t="s">
        <v>27</v>
      </c>
      <c r="N1508" s="23" t="s">
        <v>27</v>
      </c>
      <c r="O1508" s="23" t="s">
        <v>27</v>
      </c>
      <c r="P1508" s="23" t="s">
        <v>27</v>
      </c>
      <c r="Q1508" s="23" t="s">
        <v>27</v>
      </c>
      <c r="R1508" s="23" t="s">
        <v>27</v>
      </c>
      <c r="S1508" s="23" t="s">
        <v>27</v>
      </c>
      <c r="T1508" s="23" t="s">
        <v>27</v>
      </c>
      <c r="U1508" s="23" t="s">
        <v>27</v>
      </c>
      <c r="V1508" s="23" t="s">
        <v>27</v>
      </c>
      <c r="W1508" s="30" t="s">
        <v>27</v>
      </c>
      <c r="X1508" s="23">
        <v>98.855000000000018</v>
      </c>
      <c r="Z1508" s="18" t="s">
        <v>85</v>
      </c>
      <c r="AB1508" s="501"/>
      <c r="AC1508" s="18">
        <v>49.134652789256542</v>
      </c>
      <c r="AD1508" s="18">
        <v>50.769235939311464</v>
      </c>
      <c r="AE1508" s="18">
        <v>9.6111271431995521E-2</v>
      </c>
      <c r="AF1508" s="18" t="s">
        <v>27</v>
      </c>
      <c r="AG1508" s="18" t="s">
        <v>27</v>
      </c>
      <c r="AH1508" s="18" t="s">
        <v>27</v>
      </c>
      <c r="AI1508" s="18" t="s">
        <v>27</v>
      </c>
      <c r="AJ1508" s="18" t="s">
        <v>27</v>
      </c>
      <c r="AK1508" s="18" t="s">
        <v>27</v>
      </c>
      <c r="AL1508" s="18" t="s">
        <v>27</v>
      </c>
      <c r="AM1508" s="18" t="s">
        <v>27</v>
      </c>
      <c r="AN1508" s="18" t="s">
        <v>27</v>
      </c>
      <c r="AO1508" s="18" t="s">
        <v>27</v>
      </c>
      <c r="AP1508" s="18" t="s">
        <v>27</v>
      </c>
      <c r="AQ1508" s="18" t="s">
        <v>27</v>
      </c>
      <c r="AR1508" s="18">
        <v>100</v>
      </c>
      <c r="AT1508" s="281" t="s">
        <v>134</v>
      </c>
      <c r="AU1508" s="53" t="str">
        <f t="shared" si="155"/>
        <v>po</v>
      </c>
      <c r="AV1508" s="44">
        <f t="shared" si="156"/>
        <v>0.96780366850490185</v>
      </c>
      <c r="AW1508" s="86">
        <f t="shared" si="157"/>
        <v>0.96780366850490185</v>
      </c>
      <c r="AX1508" s="18"/>
      <c r="AY1508" s="18"/>
    </row>
    <row r="1509" spans="1:51" s="21" customFormat="1" x14ac:dyDescent="0.2">
      <c r="A1509" s="44" t="s">
        <v>444</v>
      </c>
      <c r="B1509" s="43" t="s">
        <v>451</v>
      </c>
      <c r="C1509" s="21" t="s">
        <v>130</v>
      </c>
      <c r="D1509" s="3" t="s">
        <v>58</v>
      </c>
      <c r="E1509" s="3" t="s">
        <v>32</v>
      </c>
      <c r="F1509" s="3" t="s">
        <v>41</v>
      </c>
      <c r="G1509" s="3">
        <v>604</v>
      </c>
      <c r="H1509" s="78">
        <v>62.246659999999999</v>
      </c>
      <c r="I1509" s="78">
        <v>36.838039999999999</v>
      </c>
      <c r="J1509" s="18">
        <v>0.113869</v>
      </c>
      <c r="K1509" s="18" t="s">
        <v>27</v>
      </c>
      <c r="L1509" s="18" t="s">
        <v>27</v>
      </c>
      <c r="M1509" s="18" t="s">
        <v>27</v>
      </c>
      <c r="N1509" s="18" t="s">
        <v>27</v>
      </c>
      <c r="O1509" s="18">
        <v>0.162606</v>
      </c>
      <c r="P1509" s="18" t="s">
        <v>27</v>
      </c>
      <c r="Q1509" s="18" t="s">
        <v>27</v>
      </c>
      <c r="R1509" s="18">
        <v>6.0116999999999997E-2</v>
      </c>
      <c r="S1509" s="18" t="s">
        <v>27</v>
      </c>
      <c r="T1509" s="18" t="s">
        <v>27</v>
      </c>
      <c r="U1509" s="1"/>
      <c r="V1509" s="18"/>
      <c r="W1509" s="1"/>
      <c r="X1509" s="18">
        <v>99.421291999999994</v>
      </c>
      <c r="Y1509" s="74"/>
      <c r="Z1509" s="18" t="s">
        <v>85</v>
      </c>
      <c r="AA1509" s="18"/>
      <c r="AB1509" s="501"/>
      <c r="AC1509" s="18">
        <v>49.037922518184359</v>
      </c>
      <c r="AD1509" s="18">
        <v>50.552990157157396</v>
      </c>
      <c r="AE1509" s="18">
        <v>0.1783802825322143</v>
      </c>
      <c r="AF1509" s="18" t="s">
        <v>27</v>
      </c>
      <c r="AG1509" s="18" t="s">
        <v>27</v>
      </c>
      <c r="AH1509" s="18" t="s">
        <v>27</v>
      </c>
      <c r="AI1509" s="18" t="s">
        <v>27</v>
      </c>
      <c r="AJ1509" s="18">
        <v>0.1218842540175209</v>
      </c>
      <c r="AK1509" s="18" t="s">
        <v>27</v>
      </c>
      <c r="AL1509" s="18" t="s">
        <v>27</v>
      </c>
      <c r="AM1509" s="18">
        <v>0.10882278810852067</v>
      </c>
      <c r="AN1509" s="18" t="s">
        <v>27</v>
      </c>
      <c r="AO1509" s="18" t="s">
        <v>27</v>
      </c>
      <c r="AP1509" s="18" t="s">
        <v>27</v>
      </c>
      <c r="AQ1509" s="18" t="s">
        <v>27</v>
      </c>
      <c r="AR1509" s="18">
        <v>100.00000000000001</v>
      </c>
      <c r="AS1509" s="18"/>
      <c r="AT1509" s="281" t="s">
        <v>134</v>
      </c>
      <c r="AU1509" s="53" t="str">
        <f t="shared" si="155"/>
        <v>po</v>
      </c>
      <c r="AV1509" s="44">
        <f t="shared" si="156"/>
        <v>0.97003010832271153</v>
      </c>
      <c r="AW1509" s="86">
        <f t="shared" si="157"/>
        <v>0.97244112800005633</v>
      </c>
      <c r="AX1509" s="18"/>
      <c r="AY1509" s="18"/>
    </row>
    <row r="1510" spans="1:51" s="21" customFormat="1" x14ac:dyDescent="0.2">
      <c r="A1510" s="44" t="s">
        <v>444</v>
      </c>
      <c r="B1510" s="43" t="s">
        <v>451</v>
      </c>
      <c r="C1510" s="21" t="s">
        <v>130</v>
      </c>
      <c r="D1510" s="3" t="s">
        <v>58</v>
      </c>
      <c r="E1510" s="3" t="s">
        <v>32</v>
      </c>
      <c r="F1510" s="3" t="s">
        <v>41</v>
      </c>
      <c r="G1510" s="3">
        <v>603</v>
      </c>
      <c r="H1510" s="78">
        <v>62.639339999999997</v>
      </c>
      <c r="I1510" s="78">
        <v>37.048389999999998</v>
      </c>
      <c r="J1510" s="18">
        <v>2.0749E-2</v>
      </c>
      <c r="K1510" s="18" t="s">
        <v>27</v>
      </c>
      <c r="L1510" s="18" t="s">
        <v>27</v>
      </c>
      <c r="M1510" s="18" t="s">
        <v>27</v>
      </c>
      <c r="N1510" s="18" t="s">
        <v>27</v>
      </c>
      <c r="O1510" s="18">
        <v>0.27610200000000001</v>
      </c>
      <c r="P1510" s="18" t="s">
        <v>27</v>
      </c>
      <c r="Q1510" s="18" t="s">
        <v>27</v>
      </c>
      <c r="R1510" s="18" t="s">
        <v>27</v>
      </c>
      <c r="S1510" s="18" t="s">
        <v>27</v>
      </c>
      <c r="T1510" s="18" t="s">
        <v>27</v>
      </c>
      <c r="U1510" s="1"/>
      <c r="V1510" s="18"/>
      <c r="W1510" s="1"/>
      <c r="X1510" s="18">
        <v>99.984580999999977</v>
      </c>
      <c r="Y1510" s="74"/>
      <c r="Z1510" s="18" t="s">
        <v>85</v>
      </c>
      <c r="AA1510" s="18"/>
      <c r="AB1510" s="501"/>
      <c r="AC1510" s="18">
        <v>49.136778063668693</v>
      </c>
      <c r="AD1510" s="18">
        <v>50.624782041574456</v>
      </c>
      <c r="AE1510" s="18">
        <v>3.2365476443156987E-2</v>
      </c>
      <c r="AF1510" s="18" t="s">
        <v>27</v>
      </c>
      <c r="AG1510" s="18" t="s">
        <v>27</v>
      </c>
      <c r="AH1510" s="18" t="s">
        <v>27</v>
      </c>
      <c r="AI1510" s="18" t="s">
        <v>27</v>
      </c>
      <c r="AJ1510" s="18">
        <v>0.20607441831370552</v>
      </c>
      <c r="AK1510" s="18" t="s">
        <v>27</v>
      </c>
      <c r="AL1510" s="18" t="s">
        <v>27</v>
      </c>
      <c r="AM1510" s="18" t="s">
        <v>27</v>
      </c>
      <c r="AN1510" s="18" t="s">
        <v>27</v>
      </c>
      <c r="AO1510" s="18" t="s">
        <v>27</v>
      </c>
      <c r="AP1510" s="18" t="s">
        <v>27</v>
      </c>
      <c r="AQ1510" s="18" t="s">
        <v>27</v>
      </c>
      <c r="AR1510" s="18">
        <v>100.00000000000001</v>
      </c>
      <c r="AS1510" s="18"/>
      <c r="AT1510" s="281" t="s">
        <v>134</v>
      </c>
      <c r="AU1510" s="53" t="str">
        <f t="shared" si="155"/>
        <v>po</v>
      </c>
      <c r="AV1510" s="44">
        <f t="shared" si="156"/>
        <v>0.97060720228516195</v>
      </c>
      <c r="AW1510" s="86">
        <f t="shared" si="157"/>
        <v>0.97467782560447758</v>
      </c>
      <c r="AX1510" s="18"/>
      <c r="AY1510" s="18"/>
    </row>
    <row r="1511" spans="1:51" s="21" customFormat="1" x14ac:dyDescent="0.2">
      <c r="A1511" s="24" t="s">
        <v>595</v>
      </c>
      <c r="B1511" s="23" t="s">
        <v>606</v>
      </c>
      <c r="C1511" s="21" t="s">
        <v>130</v>
      </c>
      <c r="D1511" s="23" t="s">
        <v>58</v>
      </c>
      <c r="E1511" s="23" t="s">
        <v>35</v>
      </c>
      <c r="F1511" s="23" t="s">
        <v>77</v>
      </c>
      <c r="G1511" s="24">
        <v>79</v>
      </c>
      <c r="H1511" s="30">
        <v>62.216999999999999</v>
      </c>
      <c r="I1511" s="30">
        <v>36.697000000000003</v>
      </c>
      <c r="J1511" s="23" t="s">
        <v>27</v>
      </c>
      <c r="K1511" s="23" t="s">
        <v>27</v>
      </c>
      <c r="L1511" s="23" t="s">
        <v>27</v>
      </c>
      <c r="M1511" s="23" t="s">
        <v>27</v>
      </c>
      <c r="N1511" s="23" t="s">
        <v>27</v>
      </c>
      <c r="O1511" s="23">
        <v>0.217</v>
      </c>
      <c r="P1511" s="23" t="s">
        <v>27</v>
      </c>
      <c r="Q1511" s="23" t="s">
        <v>27</v>
      </c>
      <c r="R1511" s="23" t="s">
        <v>27</v>
      </c>
      <c r="S1511" s="23" t="s">
        <v>27</v>
      </c>
      <c r="T1511" s="23" t="s">
        <v>27</v>
      </c>
      <c r="U1511" s="23" t="s">
        <v>27</v>
      </c>
      <c r="V1511" s="23" t="s">
        <v>27</v>
      </c>
      <c r="W1511" s="30" t="s">
        <v>27</v>
      </c>
      <c r="X1511" s="23">
        <v>99.131</v>
      </c>
      <c r="Z1511" s="18" t="s">
        <v>85</v>
      </c>
      <c r="AB1511" s="501"/>
      <c r="AC1511" s="18">
        <v>49.242721027579492</v>
      </c>
      <c r="AD1511" s="18">
        <v>50.593865545501338</v>
      </c>
      <c r="AE1511" s="18" t="s">
        <v>27</v>
      </c>
      <c r="AF1511" s="18" t="s">
        <v>27</v>
      </c>
      <c r="AG1511" s="18" t="s">
        <v>27</v>
      </c>
      <c r="AH1511" s="18" t="s">
        <v>27</v>
      </c>
      <c r="AI1511" s="18" t="s">
        <v>27</v>
      </c>
      <c r="AJ1511" s="18">
        <v>0.16341342691917213</v>
      </c>
      <c r="AK1511" s="18" t="s">
        <v>27</v>
      </c>
      <c r="AL1511" s="18" t="s">
        <v>27</v>
      </c>
      <c r="AM1511" s="18" t="s">
        <v>27</v>
      </c>
      <c r="AN1511" s="18" t="s">
        <v>27</v>
      </c>
      <c r="AO1511" s="18" t="s">
        <v>27</v>
      </c>
      <c r="AP1511" s="18" t="s">
        <v>27</v>
      </c>
      <c r="AQ1511" s="18" t="s">
        <v>27</v>
      </c>
      <c r="AR1511" s="18">
        <v>100.00000000000001</v>
      </c>
      <c r="AT1511" s="281" t="s">
        <v>134</v>
      </c>
      <c r="AU1511" s="53" t="str">
        <f t="shared" si="155"/>
        <v>po</v>
      </c>
      <c r="AV1511" s="44">
        <f t="shared" si="156"/>
        <v>0.97329430152541518</v>
      </c>
      <c r="AW1511" s="86">
        <f t="shared" si="157"/>
        <v>0.97652420746672353</v>
      </c>
      <c r="AX1511" s="18"/>
      <c r="AY1511" s="18"/>
    </row>
    <row r="1512" spans="1:51" s="21" customFormat="1" x14ac:dyDescent="0.2">
      <c r="A1512" s="24" t="s">
        <v>595</v>
      </c>
      <c r="B1512" s="23" t="s">
        <v>606</v>
      </c>
      <c r="C1512" s="21" t="s">
        <v>130</v>
      </c>
      <c r="D1512" s="23" t="s">
        <v>58</v>
      </c>
      <c r="E1512" s="23" t="s">
        <v>35</v>
      </c>
      <c r="F1512" s="23" t="s">
        <v>38</v>
      </c>
      <c r="G1512" s="24">
        <v>102</v>
      </c>
      <c r="H1512" s="30">
        <v>62.491999999999997</v>
      </c>
      <c r="I1512" s="30">
        <v>36.853999999999999</v>
      </c>
      <c r="J1512" s="23" t="s">
        <v>27</v>
      </c>
      <c r="K1512" s="23" t="s">
        <v>27</v>
      </c>
      <c r="L1512" s="23" t="s">
        <v>27</v>
      </c>
      <c r="M1512" s="23" t="s">
        <v>27</v>
      </c>
      <c r="N1512" s="23" t="s">
        <v>27</v>
      </c>
      <c r="O1512" s="23">
        <v>0.251</v>
      </c>
      <c r="P1512" s="23" t="s">
        <v>27</v>
      </c>
      <c r="Q1512" s="23" t="s">
        <v>27</v>
      </c>
      <c r="R1512" s="23" t="s">
        <v>27</v>
      </c>
      <c r="S1512" s="23" t="s">
        <v>27</v>
      </c>
      <c r="T1512" s="23" t="s">
        <v>27</v>
      </c>
      <c r="U1512" s="23" t="s">
        <v>27</v>
      </c>
      <c r="V1512" s="23" t="s">
        <v>27</v>
      </c>
      <c r="W1512" s="30" t="s">
        <v>27</v>
      </c>
      <c r="X1512" s="23">
        <v>99.597000000000008</v>
      </c>
      <c r="Z1512" s="18" t="s">
        <v>85</v>
      </c>
      <c r="AB1512" s="501"/>
      <c r="AC1512" s="18">
        <v>49.234039687075118</v>
      </c>
      <c r="AD1512" s="18">
        <v>50.577807898386439</v>
      </c>
      <c r="AE1512" s="18" t="s">
        <v>27</v>
      </c>
      <c r="AF1512" s="18" t="s">
        <v>27</v>
      </c>
      <c r="AG1512" s="18" t="s">
        <v>27</v>
      </c>
      <c r="AH1512" s="18" t="s">
        <v>27</v>
      </c>
      <c r="AI1512" s="18" t="s">
        <v>27</v>
      </c>
      <c r="AJ1512" s="18">
        <v>0.18815241453844475</v>
      </c>
      <c r="AK1512" s="18" t="s">
        <v>27</v>
      </c>
      <c r="AL1512" s="18" t="s">
        <v>27</v>
      </c>
      <c r="AM1512" s="18" t="s">
        <v>27</v>
      </c>
      <c r="AN1512" s="18" t="s">
        <v>27</v>
      </c>
      <c r="AO1512" s="18" t="s">
        <v>27</v>
      </c>
      <c r="AP1512" s="18" t="s">
        <v>27</v>
      </c>
      <c r="AQ1512" s="18" t="s">
        <v>27</v>
      </c>
      <c r="AR1512" s="18">
        <v>100</v>
      </c>
      <c r="AT1512" s="281" t="s">
        <v>134</v>
      </c>
      <c r="AU1512" s="53" t="str">
        <f t="shared" si="155"/>
        <v>po</v>
      </c>
      <c r="AV1512" s="44">
        <f t="shared" si="156"/>
        <v>0.97343166366539602</v>
      </c>
      <c r="AW1512" s="86">
        <f t="shared" si="157"/>
        <v>0.97715172237012382</v>
      </c>
      <c r="AX1512" s="18"/>
      <c r="AY1512" s="18"/>
    </row>
    <row r="1513" spans="1:51" s="21" customFormat="1" x14ac:dyDescent="0.2">
      <c r="A1513" s="24" t="s">
        <v>595</v>
      </c>
      <c r="B1513" s="23" t="s">
        <v>606</v>
      </c>
      <c r="C1513" s="21" t="s">
        <v>130</v>
      </c>
      <c r="D1513" s="23" t="s">
        <v>58</v>
      </c>
      <c r="E1513" s="23" t="s">
        <v>37</v>
      </c>
      <c r="F1513" s="23" t="s">
        <v>34</v>
      </c>
      <c r="G1513" s="24">
        <v>48</v>
      </c>
      <c r="H1513" s="30">
        <v>62.405000000000001</v>
      </c>
      <c r="I1513" s="30">
        <v>36.746000000000002</v>
      </c>
      <c r="J1513" s="23">
        <v>2.9000000000000001E-2</v>
      </c>
      <c r="K1513" s="23" t="s">
        <v>27</v>
      </c>
      <c r="L1513" s="23" t="s">
        <v>27</v>
      </c>
      <c r="M1513" s="23" t="s">
        <v>27</v>
      </c>
      <c r="N1513" s="23" t="s">
        <v>27</v>
      </c>
      <c r="O1513" s="23" t="s">
        <v>27</v>
      </c>
      <c r="P1513" s="23" t="s">
        <v>27</v>
      </c>
      <c r="Q1513" s="23" t="s">
        <v>27</v>
      </c>
      <c r="R1513" s="23" t="s">
        <v>27</v>
      </c>
      <c r="S1513" s="23" t="s">
        <v>27</v>
      </c>
      <c r="T1513" s="23" t="s">
        <v>27</v>
      </c>
      <c r="U1513" s="23" t="s">
        <v>27</v>
      </c>
      <c r="V1513" s="23" t="s">
        <v>27</v>
      </c>
      <c r="W1513" s="30" t="s">
        <v>27</v>
      </c>
      <c r="X1513" s="23">
        <v>99.18</v>
      </c>
      <c r="Z1513" s="18" t="s">
        <v>85</v>
      </c>
      <c r="AB1513" s="501"/>
      <c r="AC1513" s="18">
        <v>49.342874939491807</v>
      </c>
      <c r="AD1513" s="18">
        <v>50.611528887680358</v>
      </c>
      <c r="AE1513" s="18">
        <v>4.5596172827838136E-2</v>
      </c>
      <c r="AF1513" s="18" t="s">
        <v>27</v>
      </c>
      <c r="AG1513" s="18" t="s">
        <v>27</v>
      </c>
      <c r="AH1513" s="18" t="s">
        <v>27</v>
      </c>
      <c r="AI1513" s="18" t="s">
        <v>27</v>
      </c>
      <c r="AJ1513" s="18" t="s">
        <v>27</v>
      </c>
      <c r="AK1513" s="18" t="s">
        <v>27</v>
      </c>
      <c r="AL1513" s="18" t="s">
        <v>27</v>
      </c>
      <c r="AM1513" s="18" t="s">
        <v>27</v>
      </c>
      <c r="AN1513" s="18" t="s">
        <v>27</v>
      </c>
      <c r="AO1513" s="18" t="s">
        <v>27</v>
      </c>
      <c r="AP1513" s="18" t="s">
        <v>27</v>
      </c>
      <c r="AQ1513" s="18" t="s">
        <v>27</v>
      </c>
      <c r="AR1513" s="18">
        <v>100.00000000000001</v>
      </c>
      <c r="AT1513" s="281" t="s">
        <v>134</v>
      </c>
      <c r="AU1513" s="53" t="str">
        <f t="shared" si="155"/>
        <v>po</v>
      </c>
      <c r="AV1513" s="44">
        <f t="shared" si="156"/>
        <v>0.97493349882782609</v>
      </c>
      <c r="AW1513" s="86">
        <f t="shared" si="157"/>
        <v>0.97493349882782609</v>
      </c>
      <c r="AX1513" s="18"/>
      <c r="AY1513" s="18"/>
    </row>
    <row r="1514" spans="1:51" s="21" customFormat="1" x14ac:dyDescent="0.2">
      <c r="A1514" s="24" t="s">
        <v>595</v>
      </c>
      <c r="B1514" s="23" t="s">
        <v>606</v>
      </c>
      <c r="C1514" s="21" t="s">
        <v>130</v>
      </c>
      <c r="D1514" s="23" t="s">
        <v>58</v>
      </c>
      <c r="E1514" s="23" t="s">
        <v>35</v>
      </c>
      <c r="F1514" s="23" t="s">
        <v>41</v>
      </c>
      <c r="G1514" s="24">
        <v>109</v>
      </c>
      <c r="H1514" s="30">
        <v>62.247</v>
      </c>
      <c r="I1514" s="30">
        <v>36.584000000000003</v>
      </c>
      <c r="J1514" s="23" t="s">
        <v>27</v>
      </c>
      <c r="K1514" s="23" t="s">
        <v>27</v>
      </c>
      <c r="L1514" s="23" t="s">
        <v>27</v>
      </c>
      <c r="M1514" s="23" t="s">
        <v>27</v>
      </c>
      <c r="N1514" s="23" t="s">
        <v>27</v>
      </c>
      <c r="O1514" s="23">
        <v>0.14099999999999999</v>
      </c>
      <c r="P1514" s="23" t="s">
        <v>27</v>
      </c>
      <c r="Q1514" s="23" t="s">
        <v>27</v>
      </c>
      <c r="R1514" s="23" t="s">
        <v>27</v>
      </c>
      <c r="S1514" s="23" t="s">
        <v>27</v>
      </c>
      <c r="T1514" s="23" t="s">
        <v>27</v>
      </c>
      <c r="U1514" s="23" t="s">
        <v>27</v>
      </c>
      <c r="V1514" s="23" t="s">
        <v>27</v>
      </c>
      <c r="W1514" s="30" t="s">
        <v>27</v>
      </c>
      <c r="X1514" s="23">
        <v>98.972000000000008</v>
      </c>
      <c r="Z1514" s="18" t="s">
        <v>85</v>
      </c>
      <c r="AB1514" s="501"/>
      <c r="AC1514" s="18">
        <v>49.359893722614224</v>
      </c>
      <c r="AD1514" s="18">
        <v>50.533723841496872</v>
      </c>
      <c r="AE1514" s="18" t="s">
        <v>27</v>
      </c>
      <c r="AF1514" s="18" t="s">
        <v>27</v>
      </c>
      <c r="AG1514" s="18" t="s">
        <v>27</v>
      </c>
      <c r="AH1514" s="18" t="s">
        <v>27</v>
      </c>
      <c r="AI1514" s="18" t="s">
        <v>27</v>
      </c>
      <c r="AJ1514" s="18">
        <v>0.10638243588892592</v>
      </c>
      <c r="AK1514" s="18" t="s">
        <v>27</v>
      </c>
      <c r="AL1514" s="18" t="s">
        <v>27</v>
      </c>
      <c r="AM1514" s="18" t="s">
        <v>27</v>
      </c>
      <c r="AN1514" s="18" t="s">
        <v>27</v>
      </c>
      <c r="AO1514" s="18" t="s">
        <v>27</v>
      </c>
      <c r="AP1514" s="18" t="s">
        <v>27</v>
      </c>
      <c r="AQ1514" s="18" t="s">
        <v>27</v>
      </c>
      <c r="AR1514" s="18">
        <v>100.00000000000003</v>
      </c>
      <c r="AT1514" s="281" t="s">
        <v>134</v>
      </c>
      <c r="AU1514" s="53" t="str">
        <f t="shared" si="155"/>
        <v>po</v>
      </c>
      <c r="AV1514" s="44">
        <f t="shared" si="156"/>
        <v>0.97677135129474202</v>
      </c>
      <c r="AW1514" s="86">
        <f t="shared" si="157"/>
        <v>0.97887652834883376</v>
      </c>
      <c r="AX1514" s="18"/>
      <c r="AY1514" s="18"/>
    </row>
    <row r="1515" spans="1:51" s="21" customFormat="1" x14ac:dyDescent="0.2">
      <c r="A1515" s="24" t="s">
        <v>595</v>
      </c>
      <c r="B1515" s="23" t="s">
        <v>606</v>
      </c>
      <c r="C1515" s="21" t="s">
        <v>130</v>
      </c>
      <c r="D1515" s="23" t="s">
        <v>58</v>
      </c>
      <c r="E1515" s="23" t="s">
        <v>42</v>
      </c>
      <c r="F1515" s="23" t="s">
        <v>43</v>
      </c>
      <c r="G1515" s="24">
        <v>67</v>
      </c>
      <c r="H1515" s="30">
        <v>61.996000000000002</v>
      </c>
      <c r="I1515" s="30">
        <v>36.387999999999998</v>
      </c>
      <c r="J1515" s="23">
        <v>4.2999999999999997E-2</v>
      </c>
      <c r="K1515" s="23" t="s">
        <v>27</v>
      </c>
      <c r="L1515" s="23" t="s">
        <v>27</v>
      </c>
      <c r="M1515" s="23" t="s">
        <v>27</v>
      </c>
      <c r="N1515" s="23" t="s">
        <v>27</v>
      </c>
      <c r="O1515" s="23">
        <v>0.83099999999999996</v>
      </c>
      <c r="P1515" s="23" t="s">
        <v>27</v>
      </c>
      <c r="Q1515" s="23">
        <v>3.5000000000000003E-2</v>
      </c>
      <c r="R1515" s="23" t="s">
        <v>27</v>
      </c>
      <c r="S1515" s="23" t="s">
        <v>27</v>
      </c>
      <c r="T1515" s="23" t="s">
        <v>27</v>
      </c>
      <c r="U1515" s="23" t="s">
        <v>27</v>
      </c>
      <c r="V1515" s="23" t="s">
        <v>27</v>
      </c>
      <c r="W1515" s="30" t="s">
        <v>27</v>
      </c>
      <c r="X1515" s="23">
        <v>99.293000000000006</v>
      </c>
      <c r="Z1515" s="18" t="s">
        <v>85</v>
      </c>
      <c r="AB1515" s="501"/>
      <c r="AC1515" s="18">
        <v>49.087994844141178</v>
      </c>
      <c r="AD1515" s="18">
        <v>50.188490356877921</v>
      </c>
      <c r="AE1515" s="18">
        <v>6.7702609647677423E-2</v>
      </c>
      <c r="AF1515" s="18" t="s">
        <v>27</v>
      </c>
      <c r="AG1515" s="18" t="s">
        <v>27</v>
      </c>
      <c r="AH1515" s="18" t="s">
        <v>27</v>
      </c>
      <c r="AI1515" s="18" t="s">
        <v>27</v>
      </c>
      <c r="AJ1515" s="18">
        <v>0.62604805938166375</v>
      </c>
      <c r="AK1515" s="18" t="s">
        <v>27</v>
      </c>
      <c r="AL1515" s="18">
        <v>2.9764129951556771E-2</v>
      </c>
      <c r="AM1515" s="18" t="s">
        <v>27</v>
      </c>
      <c r="AN1515" s="18" t="s">
        <v>27</v>
      </c>
      <c r="AO1515" s="18" t="s">
        <v>27</v>
      </c>
      <c r="AP1515" s="18" t="s">
        <v>27</v>
      </c>
      <c r="AQ1515" s="18" t="s">
        <v>27</v>
      </c>
      <c r="AR1515" s="18">
        <v>100</v>
      </c>
      <c r="AT1515" s="281" t="s">
        <v>134</v>
      </c>
      <c r="AU1515" s="53" t="str">
        <f t="shared" si="155"/>
        <v>po</v>
      </c>
      <c r="AV1515" s="44">
        <f t="shared" si="156"/>
        <v>0.97807275124413207</v>
      </c>
      <c r="AW1515" s="86">
        <f t="shared" si="157"/>
        <v>0.99113973502208408</v>
      </c>
      <c r="AX1515" s="18"/>
      <c r="AY1515" s="18"/>
    </row>
    <row r="1516" spans="1:51" s="21" customFormat="1" x14ac:dyDescent="0.2">
      <c r="A1516" s="24" t="s">
        <v>595</v>
      </c>
      <c r="B1516" s="23" t="s">
        <v>606</v>
      </c>
      <c r="C1516" s="21" t="s">
        <v>130</v>
      </c>
      <c r="D1516" s="23" t="s">
        <v>58</v>
      </c>
      <c r="E1516" s="23" t="s">
        <v>71</v>
      </c>
      <c r="F1516" s="23" t="s">
        <v>77</v>
      </c>
      <c r="G1516" s="24">
        <v>148</v>
      </c>
      <c r="H1516" s="30">
        <v>62.106999999999999</v>
      </c>
      <c r="I1516" s="30">
        <v>36.442999999999998</v>
      </c>
      <c r="J1516" s="23" t="s">
        <v>27</v>
      </c>
      <c r="K1516" s="23" t="s">
        <v>27</v>
      </c>
      <c r="L1516" s="23" t="s">
        <v>27</v>
      </c>
      <c r="M1516" s="23" t="s">
        <v>27</v>
      </c>
      <c r="N1516" s="23" t="s">
        <v>27</v>
      </c>
      <c r="O1516" s="23">
        <v>0.16300000000000001</v>
      </c>
      <c r="P1516" s="23" t="s">
        <v>27</v>
      </c>
      <c r="Q1516" s="23" t="s">
        <v>27</v>
      </c>
      <c r="R1516" s="23" t="s">
        <v>27</v>
      </c>
      <c r="S1516" s="23" t="s">
        <v>27</v>
      </c>
      <c r="T1516" s="23" t="s">
        <v>27</v>
      </c>
      <c r="U1516" s="23" t="s">
        <v>27</v>
      </c>
      <c r="V1516" s="23" t="s">
        <v>27</v>
      </c>
      <c r="W1516" s="30" t="s">
        <v>27</v>
      </c>
      <c r="X1516" s="23">
        <v>98.712999999999994</v>
      </c>
      <c r="Z1516" s="18" t="s">
        <v>85</v>
      </c>
      <c r="AB1516" s="501"/>
      <c r="AC1516" s="18">
        <v>49.391709667855331</v>
      </c>
      <c r="AD1516" s="18">
        <v>50.484952548734853</v>
      </c>
      <c r="AE1516" s="18" t="s">
        <v>27</v>
      </c>
      <c r="AF1516" s="18" t="s">
        <v>27</v>
      </c>
      <c r="AG1516" s="18" t="s">
        <v>27</v>
      </c>
      <c r="AH1516" s="18" t="s">
        <v>27</v>
      </c>
      <c r="AI1516" s="18" t="s">
        <v>27</v>
      </c>
      <c r="AJ1516" s="18">
        <v>0.12333778340982587</v>
      </c>
      <c r="AK1516" s="18" t="s">
        <v>27</v>
      </c>
      <c r="AL1516" s="18" t="s">
        <v>27</v>
      </c>
      <c r="AM1516" s="18" t="s">
        <v>27</v>
      </c>
      <c r="AN1516" s="18" t="s">
        <v>27</v>
      </c>
      <c r="AO1516" s="18" t="s">
        <v>27</v>
      </c>
      <c r="AP1516" s="18" t="s">
        <v>27</v>
      </c>
      <c r="AQ1516" s="18" t="s">
        <v>27</v>
      </c>
      <c r="AR1516" s="18">
        <v>100</v>
      </c>
      <c r="AT1516" s="281" t="s">
        <v>134</v>
      </c>
      <c r="AU1516" s="53" t="str">
        <f t="shared" si="155"/>
        <v>po</v>
      </c>
      <c r="AV1516" s="44">
        <f t="shared" si="156"/>
        <v>0.97834517364705498</v>
      </c>
      <c r="AW1516" s="86">
        <f t="shared" si="157"/>
        <v>0.98078823394885006</v>
      </c>
      <c r="AX1516" s="18"/>
      <c r="AY1516" s="18"/>
    </row>
    <row r="1517" spans="1:51" s="21" customFormat="1" x14ac:dyDescent="0.2">
      <c r="A1517" s="24" t="s">
        <v>595</v>
      </c>
      <c r="B1517" s="23" t="s">
        <v>606</v>
      </c>
      <c r="C1517" s="21" t="s">
        <v>130</v>
      </c>
      <c r="D1517" s="23" t="s">
        <v>58</v>
      </c>
      <c r="E1517" s="23" t="s">
        <v>37</v>
      </c>
      <c r="F1517" s="23" t="s">
        <v>34</v>
      </c>
      <c r="G1517" s="24">
        <v>46</v>
      </c>
      <c r="H1517" s="30">
        <v>62.465000000000003</v>
      </c>
      <c r="I1517" s="30">
        <v>36.631</v>
      </c>
      <c r="J1517" s="23" t="s">
        <v>27</v>
      </c>
      <c r="K1517" s="23" t="s">
        <v>27</v>
      </c>
      <c r="L1517" s="23" t="s">
        <v>27</v>
      </c>
      <c r="M1517" s="23" t="s">
        <v>27</v>
      </c>
      <c r="N1517" s="23" t="s">
        <v>27</v>
      </c>
      <c r="O1517" s="23" t="s">
        <v>27</v>
      </c>
      <c r="P1517" s="23" t="s">
        <v>27</v>
      </c>
      <c r="Q1517" s="23">
        <v>5.7000000000000002E-2</v>
      </c>
      <c r="R1517" s="23" t="s">
        <v>27</v>
      </c>
      <c r="S1517" s="23" t="s">
        <v>27</v>
      </c>
      <c r="T1517" s="23" t="s">
        <v>27</v>
      </c>
      <c r="U1517" s="23" t="s">
        <v>27</v>
      </c>
      <c r="V1517" s="23" t="s">
        <v>27</v>
      </c>
      <c r="W1517" s="30" t="s">
        <v>27</v>
      </c>
      <c r="X1517" s="23">
        <v>99.153000000000006</v>
      </c>
      <c r="Z1517" s="18" t="s">
        <v>85</v>
      </c>
      <c r="AB1517" s="501"/>
      <c r="AC1517" s="18">
        <v>49.443786202088134</v>
      </c>
      <c r="AD1517" s="18">
        <v>50.507756035512287</v>
      </c>
      <c r="AE1517" s="18" t="s">
        <v>27</v>
      </c>
      <c r="AF1517" s="18" t="s">
        <v>27</v>
      </c>
      <c r="AG1517" s="18" t="s">
        <v>27</v>
      </c>
      <c r="AH1517" s="18" t="s">
        <v>27</v>
      </c>
      <c r="AI1517" s="18" t="s">
        <v>27</v>
      </c>
      <c r="AJ1517" s="18" t="s">
        <v>27</v>
      </c>
      <c r="AK1517" s="18" t="s">
        <v>27</v>
      </c>
      <c r="AL1517" s="18">
        <v>4.8457762399580752E-2</v>
      </c>
      <c r="AM1517" s="18" t="s">
        <v>27</v>
      </c>
      <c r="AN1517" s="18" t="s">
        <v>27</v>
      </c>
      <c r="AO1517" s="18" t="s">
        <v>27</v>
      </c>
      <c r="AP1517" s="18" t="s">
        <v>27</v>
      </c>
      <c r="AQ1517" s="18" t="s">
        <v>27</v>
      </c>
      <c r="AR1517" s="18">
        <v>100</v>
      </c>
      <c r="AT1517" s="281" t="s">
        <v>134</v>
      </c>
      <c r="AU1517" s="53" t="str">
        <f t="shared" si="155"/>
        <v>po</v>
      </c>
      <c r="AV1517" s="44">
        <f t="shared" si="156"/>
        <v>0.97893452576519002</v>
      </c>
      <c r="AW1517" s="86">
        <f t="shared" si="157"/>
        <v>0.97989393806546143</v>
      </c>
      <c r="AX1517" s="18"/>
      <c r="AY1517" s="18"/>
    </row>
    <row r="1518" spans="1:51" s="21" customFormat="1" x14ac:dyDescent="0.2">
      <c r="A1518" s="24" t="s">
        <v>595</v>
      </c>
      <c r="B1518" s="23" t="s">
        <v>606</v>
      </c>
      <c r="C1518" s="21" t="s">
        <v>130</v>
      </c>
      <c r="D1518" s="23" t="s">
        <v>58</v>
      </c>
      <c r="E1518" s="23" t="s">
        <v>35</v>
      </c>
      <c r="F1518" s="23" t="s">
        <v>77</v>
      </c>
      <c r="G1518" s="24">
        <v>80</v>
      </c>
      <c r="H1518" s="30">
        <v>62.521999999999998</v>
      </c>
      <c r="I1518" s="30">
        <v>36.659999999999997</v>
      </c>
      <c r="J1518" s="23" t="s">
        <v>27</v>
      </c>
      <c r="K1518" s="23" t="s">
        <v>27</v>
      </c>
      <c r="L1518" s="23" t="s">
        <v>27</v>
      </c>
      <c r="M1518" s="23" t="s">
        <v>27</v>
      </c>
      <c r="N1518" s="23" t="s">
        <v>27</v>
      </c>
      <c r="O1518" s="23" t="s">
        <v>27</v>
      </c>
      <c r="P1518" s="23" t="s">
        <v>27</v>
      </c>
      <c r="Q1518" s="23" t="s">
        <v>27</v>
      </c>
      <c r="R1518" s="23" t="s">
        <v>27</v>
      </c>
      <c r="S1518" s="23" t="s">
        <v>27</v>
      </c>
      <c r="T1518" s="23" t="s">
        <v>27</v>
      </c>
      <c r="U1518" s="23" t="s">
        <v>27</v>
      </c>
      <c r="V1518" s="23" t="s">
        <v>27</v>
      </c>
      <c r="W1518" s="30" t="s">
        <v>27</v>
      </c>
      <c r="X1518" s="23">
        <v>99.181999999999988</v>
      </c>
      <c r="Z1518" s="18" t="s">
        <v>85</v>
      </c>
      <c r="AB1518" s="501"/>
      <c r="AC1518" s="18">
        <v>49.470775054126825</v>
      </c>
      <c r="AD1518" s="18">
        <v>50.529224945873189</v>
      </c>
      <c r="AE1518" s="18" t="s">
        <v>27</v>
      </c>
      <c r="AF1518" s="18" t="s">
        <v>27</v>
      </c>
      <c r="AG1518" s="18" t="s">
        <v>27</v>
      </c>
      <c r="AH1518" s="18" t="s">
        <v>27</v>
      </c>
      <c r="AI1518" s="18" t="s">
        <v>27</v>
      </c>
      <c r="AJ1518" s="18" t="s">
        <v>27</v>
      </c>
      <c r="AK1518" s="18" t="s">
        <v>27</v>
      </c>
      <c r="AL1518" s="18" t="s">
        <v>27</v>
      </c>
      <c r="AM1518" s="18" t="s">
        <v>27</v>
      </c>
      <c r="AN1518" s="18" t="s">
        <v>27</v>
      </c>
      <c r="AO1518" s="18" t="s">
        <v>27</v>
      </c>
      <c r="AP1518" s="18" t="s">
        <v>27</v>
      </c>
      <c r="AQ1518" s="18" t="s">
        <v>27</v>
      </c>
      <c r="AR1518" s="18">
        <v>100.00000000000001</v>
      </c>
      <c r="AT1518" s="281" t="s">
        <v>134</v>
      </c>
      <c r="AU1518" s="53" t="str">
        <f t="shared" si="155"/>
        <v>po</v>
      </c>
      <c r="AV1518" s="44">
        <f t="shared" si="156"/>
        <v>0.979052718641931</v>
      </c>
      <c r="AW1518" s="86">
        <f t="shared" si="157"/>
        <v>0.979052718641931</v>
      </c>
      <c r="AX1518" s="18"/>
      <c r="AY1518" s="18"/>
    </row>
    <row r="1519" spans="1:51" s="21" customFormat="1" x14ac:dyDescent="0.2">
      <c r="A1519" s="24" t="s">
        <v>595</v>
      </c>
      <c r="B1519" s="23" t="s">
        <v>606</v>
      </c>
      <c r="C1519" s="21" t="s">
        <v>130</v>
      </c>
      <c r="D1519" s="23" t="s">
        <v>58</v>
      </c>
      <c r="E1519" s="23" t="s">
        <v>35</v>
      </c>
      <c r="F1519" s="23" t="s">
        <v>55</v>
      </c>
      <c r="G1519" s="24">
        <v>70</v>
      </c>
      <c r="H1519" s="30">
        <v>62.378999999999998</v>
      </c>
      <c r="I1519" s="30">
        <v>36.540999999999997</v>
      </c>
      <c r="J1519" s="23" t="s">
        <v>27</v>
      </c>
      <c r="K1519" s="23" t="s">
        <v>27</v>
      </c>
      <c r="L1519" s="23" t="s">
        <v>27</v>
      </c>
      <c r="M1519" s="23" t="s">
        <v>27</v>
      </c>
      <c r="N1519" s="23" t="s">
        <v>27</v>
      </c>
      <c r="O1519" s="23">
        <v>0.13500000000000001</v>
      </c>
      <c r="P1519" s="23" t="s">
        <v>27</v>
      </c>
      <c r="Q1519" s="23">
        <v>3.6999999999999998E-2</v>
      </c>
      <c r="R1519" s="23" t="s">
        <v>27</v>
      </c>
      <c r="S1519" s="23" t="s">
        <v>27</v>
      </c>
      <c r="T1519" s="23" t="s">
        <v>27</v>
      </c>
      <c r="U1519" s="23" t="s">
        <v>27</v>
      </c>
      <c r="V1519" s="23" t="s">
        <v>27</v>
      </c>
      <c r="W1519" s="30" t="s">
        <v>27</v>
      </c>
      <c r="X1519" s="23">
        <v>99.091999999999999</v>
      </c>
      <c r="Z1519" s="18" t="s">
        <v>85</v>
      </c>
      <c r="AB1519" s="501"/>
      <c r="AC1519" s="18">
        <v>49.428848071153418</v>
      </c>
      <c r="AD1519" s="18">
        <v>50.437881064703141</v>
      </c>
      <c r="AE1519" s="18" t="s">
        <v>27</v>
      </c>
      <c r="AF1519" s="18" t="s">
        <v>27</v>
      </c>
      <c r="AG1519" s="18" t="s">
        <v>27</v>
      </c>
      <c r="AH1519" s="18" t="s">
        <v>27</v>
      </c>
      <c r="AI1519" s="18" t="s">
        <v>27</v>
      </c>
      <c r="AJ1519" s="18">
        <v>0.10178197571184047</v>
      </c>
      <c r="AK1519" s="18" t="s">
        <v>27</v>
      </c>
      <c r="AL1519" s="18">
        <v>3.1488888431600671E-2</v>
      </c>
      <c r="AM1519" s="18" t="s">
        <v>27</v>
      </c>
      <c r="AN1519" s="18" t="s">
        <v>27</v>
      </c>
      <c r="AO1519" s="18" t="s">
        <v>27</v>
      </c>
      <c r="AP1519" s="18" t="s">
        <v>27</v>
      </c>
      <c r="AQ1519" s="18" t="s">
        <v>27</v>
      </c>
      <c r="AR1519" s="18">
        <v>100</v>
      </c>
      <c r="AT1519" s="281" t="s">
        <v>134</v>
      </c>
      <c r="AU1519" s="53" t="str">
        <f t="shared" si="155"/>
        <v>po</v>
      </c>
      <c r="AV1519" s="44">
        <f t="shared" si="156"/>
        <v>0.97999454036827383</v>
      </c>
      <c r="AW1519" s="86">
        <f t="shared" si="157"/>
        <v>0.98263681758789923</v>
      </c>
      <c r="AX1519" s="18"/>
      <c r="AY1519" s="18"/>
    </row>
    <row r="1520" spans="1:51" s="21" customFormat="1" x14ac:dyDescent="0.2">
      <c r="A1520" s="24" t="s">
        <v>595</v>
      </c>
      <c r="B1520" s="23" t="s">
        <v>606</v>
      </c>
      <c r="C1520" s="21" t="s">
        <v>130</v>
      </c>
      <c r="D1520" s="23" t="s">
        <v>58</v>
      </c>
      <c r="E1520" s="23" t="s">
        <v>35</v>
      </c>
      <c r="F1520" s="23" t="s">
        <v>55</v>
      </c>
      <c r="G1520" s="24">
        <v>74</v>
      </c>
      <c r="H1520" s="30">
        <v>62.66</v>
      </c>
      <c r="I1520" s="30">
        <v>36.65</v>
      </c>
      <c r="J1520" s="23" t="s">
        <v>27</v>
      </c>
      <c r="K1520" s="23" t="s">
        <v>27</v>
      </c>
      <c r="L1520" s="23" t="s">
        <v>27</v>
      </c>
      <c r="M1520" s="23" t="s">
        <v>27</v>
      </c>
      <c r="N1520" s="23" t="s">
        <v>27</v>
      </c>
      <c r="O1520" s="23" t="s">
        <v>27</v>
      </c>
      <c r="P1520" s="23" t="s">
        <v>27</v>
      </c>
      <c r="Q1520" s="23" t="s">
        <v>27</v>
      </c>
      <c r="R1520" s="23" t="s">
        <v>27</v>
      </c>
      <c r="S1520" s="23" t="s">
        <v>27</v>
      </c>
      <c r="T1520" s="23" t="s">
        <v>27</v>
      </c>
      <c r="U1520" s="23" t="s">
        <v>27</v>
      </c>
      <c r="V1520" s="23" t="s">
        <v>27</v>
      </c>
      <c r="W1520" s="30" t="s">
        <v>27</v>
      </c>
      <c r="X1520" s="23">
        <v>99.31</v>
      </c>
      <c r="Z1520" s="18" t="s">
        <v>85</v>
      </c>
      <c r="AB1520" s="501"/>
      <c r="AC1520" s="18">
        <v>49.532709015228882</v>
      </c>
      <c r="AD1520" s="18">
        <v>50.467290984771104</v>
      </c>
      <c r="AE1520" s="18" t="s">
        <v>27</v>
      </c>
      <c r="AF1520" s="18" t="s">
        <v>27</v>
      </c>
      <c r="AG1520" s="18" t="s">
        <v>27</v>
      </c>
      <c r="AH1520" s="18" t="s">
        <v>27</v>
      </c>
      <c r="AI1520" s="18" t="s">
        <v>27</v>
      </c>
      <c r="AJ1520" s="18" t="s">
        <v>27</v>
      </c>
      <c r="AK1520" s="18" t="s">
        <v>27</v>
      </c>
      <c r="AL1520" s="18" t="s">
        <v>27</v>
      </c>
      <c r="AM1520" s="18" t="s">
        <v>27</v>
      </c>
      <c r="AN1520" s="18" t="s">
        <v>27</v>
      </c>
      <c r="AO1520" s="18" t="s">
        <v>27</v>
      </c>
      <c r="AP1520" s="18" t="s">
        <v>27</v>
      </c>
      <c r="AQ1520" s="18" t="s">
        <v>27</v>
      </c>
      <c r="AR1520" s="18">
        <v>99.999999999999986</v>
      </c>
      <c r="AT1520" s="281" t="s">
        <v>134</v>
      </c>
      <c r="AU1520" s="53" t="str">
        <f t="shared" si="155"/>
        <v>po</v>
      </c>
      <c r="AV1520" s="44">
        <f t="shared" si="156"/>
        <v>0.98148143180849079</v>
      </c>
      <c r="AW1520" s="86">
        <f t="shared" si="157"/>
        <v>0.98148143180849079</v>
      </c>
      <c r="AX1520" s="18"/>
      <c r="AY1520" s="18"/>
    </row>
    <row r="1521" spans="1:51" s="21" customFormat="1" x14ac:dyDescent="0.2">
      <c r="A1521" s="24" t="s">
        <v>595</v>
      </c>
      <c r="B1521" s="23" t="s">
        <v>606</v>
      </c>
      <c r="C1521" s="21" t="s">
        <v>130</v>
      </c>
      <c r="D1521" s="23" t="s">
        <v>58</v>
      </c>
      <c r="E1521" s="23" t="s">
        <v>35</v>
      </c>
      <c r="F1521" s="23" t="s">
        <v>41</v>
      </c>
      <c r="G1521" s="24">
        <v>110</v>
      </c>
      <c r="H1521" s="30">
        <v>62.777999999999999</v>
      </c>
      <c r="I1521" s="30">
        <v>36.706000000000003</v>
      </c>
      <c r="J1521" s="23">
        <v>3.2000000000000001E-2</v>
      </c>
      <c r="K1521" s="23" t="s">
        <v>27</v>
      </c>
      <c r="L1521" s="23" t="s">
        <v>27</v>
      </c>
      <c r="M1521" s="23" t="s">
        <v>27</v>
      </c>
      <c r="N1521" s="23" t="s">
        <v>27</v>
      </c>
      <c r="O1521" s="23" t="s">
        <v>27</v>
      </c>
      <c r="P1521" s="23" t="s">
        <v>27</v>
      </c>
      <c r="Q1521" s="23" t="s">
        <v>27</v>
      </c>
      <c r="R1521" s="23" t="s">
        <v>27</v>
      </c>
      <c r="S1521" s="23" t="s">
        <v>27</v>
      </c>
      <c r="T1521" s="23" t="s">
        <v>27</v>
      </c>
      <c r="U1521" s="23" t="s">
        <v>27</v>
      </c>
      <c r="V1521" s="23" t="s">
        <v>27</v>
      </c>
      <c r="W1521" s="30" t="s">
        <v>27</v>
      </c>
      <c r="X1521" s="23">
        <v>99.516000000000005</v>
      </c>
      <c r="Z1521" s="18" t="s">
        <v>85</v>
      </c>
      <c r="AB1521" s="501"/>
      <c r="AC1521" s="18">
        <v>49.516708377078906</v>
      </c>
      <c r="AD1521" s="18">
        <v>50.433101344971391</v>
      </c>
      <c r="AE1521" s="18">
        <v>5.0190277949718719E-2</v>
      </c>
      <c r="AF1521" s="18" t="s">
        <v>27</v>
      </c>
      <c r="AG1521" s="18" t="s">
        <v>27</v>
      </c>
      <c r="AH1521" s="18" t="s">
        <v>27</v>
      </c>
      <c r="AI1521" s="18" t="s">
        <v>27</v>
      </c>
      <c r="AJ1521" s="18" t="s">
        <v>27</v>
      </c>
      <c r="AK1521" s="18" t="s">
        <v>27</v>
      </c>
      <c r="AL1521" s="18" t="s">
        <v>27</v>
      </c>
      <c r="AM1521" s="18" t="s">
        <v>27</v>
      </c>
      <c r="AN1521" s="18" t="s">
        <v>27</v>
      </c>
      <c r="AO1521" s="18" t="s">
        <v>27</v>
      </c>
      <c r="AP1521" s="18" t="s">
        <v>27</v>
      </c>
      <c r="AQ1521" s="18" t="s">
        <v>27</v>
      </c>
      <c r="AR1521" s="18">
        <v>100.00000000000003</v>
      </c>
      <c r="AT1521" s="281" t="s">
        <v>134</v>
      </c>
      <c r="AU1521" s="53" t="str">
        <f t="shared" si="155"/>
        <v>po</v>
      </c>
      <c r="AV1521" s="44">
        <f t="shared" si="156"/>
        <v>0.98182953370993009</v>
      </c>
      <c r="AW1521" s="86">
        <f t="shared" si="157"/>
        <v>0.98182953370993009</v>
      </c>
      <c r="AX1521" s="18"/>
      <c r="AY1521" s="18"/>
    </row>
    <row r="1522" spans="1:51" s="21" customFormat="1" x14ac:dyDescent="0.2">
      <c r="A1522" s="24" t="s">
        <v>595</v>
      </c>
      <c r="B1522" s="23" t="s">
        <v>606</v>
      </c>
      <c r="C1522" s="21" t="s">
        <v>130</v>
      </c>
      <c r="D1522" s="23" t="s">
        <v>58</v>
      </c>
      <c r="E1522" s="23" t="s">
        <v>61</v>
      </c>
      <c r="F1522" s="23" t="s">
        <v>34</v>
      </c>
      <c r="G1522" s="24">
        <v>140</v>
      </c>
      <c r="H1522" s="30">
        <v>62.773000000000003</v>
      </c>
      <c r="I1522" s="30">
        <v>36.630000000000003</v>
      </c>
      <c r="J1522" s="23">
        <v>7.1999999999999995E-2</v>
      </c>
      <c r="K1522" s="23" t="s">
        <v>27</v>
      </c>
      <c r="L1522" s="23" t="s">
        <v>27</v>
      </c>
      <c r="M1522" s="23" t="s">
        <v>27</v>
      </c>
      <c r="N1522" s="23" t="s">
        <v>27</v>
      </c>
      <c r="O1522" s="23">
        <v>0.223</v>
      </c>
      <c r="P1522" s="23" t="s">
        <v>27</v>
      </c>
      <c r="Q1522" s="23" t="s">
        <v>27</v>
      </c>
      <c r="R1522" s="23" t="s">
        <v>27</v>
      </c>
      <c r="S1522" s="23" t="s">
        <v>27</v>
      </c>
      <c r="T1522" s="23" t="s">
        <v>27</v>
      </c>
      <c r="U1522" s="23" t="s">
        <v>27</v>
      </c>
      <c r="V1522" s="23" t="s">
        <v>27</v>
      </c>
      <c r="W1522" s="30" t="s">
        <v>27</v>
      </c>
      <c r="X1522" s="23">
        <v>99.698000000000008</v>
      </c>
      <c r="Z1522" s="18" t="s">
        <v>85</v>
      </c>
      <c r="AB1522" s="501"/>
      <c r="AC1522" s="18">
        <v>49.45256640851543</v>
      </c>
      <c r="AD1522" s="18">
        <v>50.267489124601703</v>
      </c>
      <c r="AE1522" s="18">
        <v>0.11279082610683958</v>
      </c>
      <c r="AF1522" s="18" t="s">
        <v>27</v>
      </c>
      <c r="AG1522" s="18" t="s">
        <v>27</v>
      </c>
      <c r="AH1522" s="18" t="s">
        <v>27</v>
      </c>
      <c r="AI1522" s="18" t="s">
        <v>27</v>
      </c>
      <c r="AJ1522" s="18">
        <v>0.16715364077603551</v>
      </c>
      <c r="AK1522" s="18" t="s">
        <v>27</v>
      </c>
      <c r="AL1522" s="18" t="s">
        <v>27</v>
      </c>
      <c r="AM1522" s="18" t="s">
        <v>27</v>
      </c>
      <c r="AN1522" s="18" t="s">
        <v>27</v>
      </c>
      <c r="AO1522" s="18" t="s">
        <v>27</v>
      </c>
      <c r="AP1522" s="18" t="s">
        <v>27</v>
      </c>
      <c r="AQ1522" s="18" t="s">
        <v>27</v>
      </c>
      <c r="AR1522" s="18">
        <v>100.00000000000001</v>
      </c>
      <c r="AT1522" s="281" t="s">
        <v>134</v>
      </c>
      <c r="AU1522" s="53" t="str">
        <f t="shared" si="155"/>
        <v>po</v>
      </c>
      <c r="AV1522" s="44">
        <f t="shared" si="156"/>
        <v>0.98378827488147924</v>
      </c>
      <c r="AW1522" s="86">
        <f t="shared" si="157"/>
        <v>0.98711355815476354</v>
      </c>
      <c r="AX1522" s="18"/>
      <c r="AY1522" s="18"/>
    </row>
    <row r="1523" spans="1:51" s="21" customFormat="1" x14ac:dyDescent="0.2">
      <c r="A1523" s="24" t="s">
        <v>595</v>
      </c>
      <c r="B1523" s="23" t="s">
        <v>606</v>
      </c>
      <c r="C1523" s="21" t="s">
        <v>130</v>
      </c>
      <c r="D1523" s="23" t="s">
        <v>58</v>
      </c>
      <c r="E1523" s="23" t="s">
        <v>35</v>
      </c>
      <c r="F1523" s="23" t="s">
        <v>77</v>
      </c>
      <c r="G1523" s="24">
        <v>76</v>
      </c>
      <c r="H1523" s="30">
        <v>62.64</v>
      </c>
      <c r="I1523" s="30">
        <v>36.482999999999997</v>
      </c>
      <c r="J1523" s="23">
        <v>2.5000000000000001E-2</v>
      </c>
      <c r="K1523" s="23" t="s">
        <v>27</v>
      </c>
      <c r="L1523" s="23" t="s">
        <v>27</v>
      </c>
      <c r="M1523" s="23" t="s">
        <v>27</v>
      </c>
      <c r="N1523" s="23" t="s">
        <v>27</v>
      </c>
      <c r="O1523" s="23" t="s">
        <v>27</v>
      </c>
      <c r="P1523" s="23" t="s">
        <v>27</v>
      </c>
      <c r="Q1523" s="23" t="s">
        <v>27</v>
      </c>
      <c r="R1523" s="23" t="s">
        <v>27</v>
      </c>
      <c r="S1523" s="23" t="s">
        <v>27</v>
      </c>
      <c r="T1523" s="23" t="s">
        <v>27</v>
      </c>
      <c r="U1523" s="23" t="s">
        <v>27</v>
      </c>
      <c r="V1523" s="23" t="s">
        <v>27</v>
      </c>
      <c r="W1523" s="30" t="s">
        <v>27</v>
      </c>
      <c r="X1523" s="23">
        <v>99.147999999999996</v>
      </c>
      <c r="Z1523" s="18" t="s">
        <v>85</v>
      </c>
      <c r="AB1523" s="501"/>
      <c r="AC1523" s="18">
        <v>49.61934928360516</v>
      </c>
      <c r="AD1523" s="18">
        <v>50.341271718957671</v>
      </c>
      <c r="AE1523" s="18">
        <v>3.9378997437179694E-2</v>
      </c>
      <c r="AF1523" s="18" t="s">
        <v>27</v>
      </c>
      <c r="AG1523" s="18" t="s">
        <v>27</v>
      </c>
      <c r="AH1523" s="18" t="s">
        <v>27</v>
      </c>
      <c r="AI1523" s="18" t="s">
        <v>27</v>
      </c>
      <c r="AJ1523" s="18" t="s">
        <v>27</v>
      </c>
      <c r="AK1523" s="18" t="s">
        <v>27</v>
      </c>
      <c r="AL1523" s="18" t="s">
        <v>27</v>
      </c>
      <c r="AM1523" s="18" t="s">
        <v>27</v>
      </c>
      <c r="AN1523" s="18" t="s">
        <v>27</v>
      </c>
      <c r="AO1523" s="18" t="s">
        <v>27</v>
      </c>
      <c r="AP1523" s="18" t="s">
        <v>27</v>
      </c>
      <c r="AQ1523" s="18" t="s">
        <v>27</v>
      </c>
      <c r="AR1523" s="18">
        <v>100.00000000000001</v>
      </c>
      <c r="AT1523" s="281" t="s">
        <v>134</v>
      </c>
      <c r="AU1523" s="53" t="str">
        <f t="shared" si="155"/>
        <v>po</v>
      </c>
      <c r="AV1523" s="44">
        <f t="shared" si="156"/>
        <v>0.98565943189947969</v>
      </c>
      <c r="AW1523" s="86">
        <f t="shared" si="157"/>
        <v>0.98565943189947969</v>
      </c>
      <c r="AX1523" s="18"/>
      <c r="AY1523" s="18"/>
    </row>
    <row r="1524" spans="1:51" s="21" customFormat="1" x14ac:dyDescent="0.2">
      <c r="A1524" s="24" t="s">
        <v>595</v>
      </c>
      <c r="B1524" s="23" t="s">
        <v>606</v>
      </c>
      <c r="C1524" s="21" t="s">
        <v>130</v>
      </c>
      <c r="D1524" s="23" t="s">
        <v>58</v>
      </c>
      <c r="E1524" s="23" t="s">
        <v>35</v>
      </c>
      <c r="F1524" s="23" t="s">
        <v>55</v>
      </c>
      <c r="G1524" s="24">
        <v>73</v>
      </c>
      <c r="H1524" s="30">
        <v>62.865000000000002</v>
      </c>
      <c r="I1524" s="30">
        <v>36.607999999999997</v>
      </c>
      <c r="J1524" s="23" t="s">
        <v>27</v>
      </c>
      <c r="K1524" s="23" t="s">
        <v>27</v>
      </c>
      <c r="L1524" s="23" t="s">
        <v>27</v>
      </c>
      <c r="M1524" s="23" t="s">
        <v>27</v>
      </c>
      <c r="N1524" s="23" t="s">
        <v>27</v>
      </c>
      <c r="O1524" s="23" t="s">
        <v>27</v>
      </c>
      <c r="P1524" s="23" t="s">
        <v>27</v>
      </c>
      <c r="Q1524" s="23" t="s">
        <v>27</v>
      </c>
      <c r="R1524" s="23" t="s">
        <v>27</v>
      </c>
      <c r="S1524" s="23" t="s">
        <v>27</v>
      </c>
      <c r="T1524" s="23" t="s">
        <v>27</v>
      </c>
      <c r="U1524" s="23" t="s">
        <v>27</v>
      </c>
      <c r="V1524" s="23" t="s">
        <v>27</v>
      </c>
      <c r="W1524" s="30" t="s">
        <v>27</v>
      </c>
      <c r="X1524" s="23">
        <v>99.472999999999999</v>
      </c>
      <c r="Z1524" s="18" t="s">
        <v>85</v>
      </c>
      <c r="AB1524" s="501"/>
      <c r="AC1524" s="18">
        <v>49.643024402365363</v>
      </c>
      <c r="AD1524" s="18">
        <v>50.356975597634637</v>
      </c>
      <c r="AE1524" s="18" t="s">
        <v>27</v>
      </c>
      <c r="AF1524" s="18" t="s">
        <v>27</v>
      </c>
      <c r="AG1524" s="18" t="s">
        <v>27</v>
      </c>
      <c r="AH1524" s="18" t="s">
        <v>27</v>
      </c>
      <c r="AI1524" s="18" t="s">
        <v>27</v>
      </c>
      <c r="AJ1524" s="18" t="s">
        <v>27</v>
      </c>
      <c r="AK1524" s="18" t="s">
        <v>27</v>
      </c>
      <c r="AL1524" s="18" t="s">
        <v>27</v>
      </c>
      <c r="AM1524" s="18" t="s">
        <v>27</v>
      </c>
      <c r="AN1524" s="18" t="s">
        <v>27</v>
      </c>
      <c r="AO1524" s="18" t="s">
        <v>27</v>
      </c>
      <c r="AP1524" s="18" t="s">
        <v>27</v>
      </c>
      <c r="AQ1524" s="18" t="s">
        <v>27</v>
      </c>
      <c r="AR1524" s="18">
        <v>100</v>
      </c>
      <c r="AT1524" s="281" t="s">
        <v>134</v>
      </c>
      <c r="AU1524" s="53" t="str">
        <f t="shared" si="155"/>
        <v>po</v>
      </c>
      <c r="AV1524" s="44">
        <f t="shared" si="156"/>
        <v>0.98582219867662568</v>
      </c>
      <c r="AW1524" s="86">
        <f t="shared" si="157"/>
        <v>0.98582219867662568</v>
      </c>
      <c r="AX1524" s="18"/>
      <c r="AY1524" s="18"/>
    </row>
    <row r="1525" spans="1:51" s="21" customFormat="1" x14ac:dyDescent="0.2">
      <c r="A1525" s="24" t="s">
        <v>595</v>
      </c>
      <c r="B1525" s="23" t="s">
        <v>606</v>
      </c>
      <c r="C1525" s="21" t="s">
        <v>130</v>
      </c>
      <c r="D1525" s="23" t="s">
        <v>58</v>
      </c>
      <c r="E1525" s="23" t="s">
        <v>35</v>
      </c>
      <c r="F1525" s="23" t="s">
        <v>55</v>
      </c>
      <c r="G1525" s="24">
        <v>69</v>
      </c>
      <c r="H1525" s="30">
        <v>62.579000000000001</v>
      </c>
      <c r="I1525" s="30">
        <v>36.427999999999997</v>
      </c>
      <c r="J1525" s="23">
        <v>5.2999999999999999E-2</v>
      </c>
      <c r="K1525" s="23" t="s">
        <v>27</v>
      </c>
      <c r="L1525" s="23" t="s">
        <v>27</v>
      </c>
      <c r="M1525" s="23" t="s">
        <v>27</v>
      </c>
      <c r="N1525" s="23" t="s">
        <v>27</v>
      </c>
      <c r="O1525" s="23" t="s">
        <v>27</v>
      </c>
      <c r="P1525" s="23" t="s">
        <v>27</v>
      </c>
      <c r="Q1525" s="23">
        <v>3.5000000000000003E-2</v>
      </c>
      <c r="R1525" s="23" t="s">
        <v>27</v>
      </c>
      <c r="S1525" s="23" t="s">
        <v>27</v>
      </c>
      <c r="T1525" s="23" t="s">
        <v>27</v>
      </c>
      <c r="U1525" s="23" t="s">
        <v>27</v>
      </c>
      <c r="V1525" s="23" t="s">
        <v>27</v>
      </c>
      <c r="W1525" s="30" t="s">
        <v>27</v>
      </c>
      <c r="X1525" s="23">
        <v>99.094999999999999</v>
      </c>
      <c r="Z1525" s="18" t="s">
        <v>85</v>
      </c>
      <c r="AB1525" s="501"/>
      <c r="AC1525" s="18">
        <v>49.595991111053237</v>
      </c>
      <c r="AD1525" s="18">
        <v>50.290691384584818</v>
      </c>
      <c r="AE1525" s="18">
        <v>8.3525513652824415E-2</v>
      </c>
      <c r="AF1525" s="18" t="s">
        <v>27</v>
      </c>
      <c r="AG1525" s="18" t="s">
        <v>27</v>
      </c>
      <c r="AH1525" s="18" t="s">
        <v>27</v>
      </c>
      <c r="AI1525" s="18" t="s">
        <v>27</v>
      </c>
      <c r="AJ1525" s="18" t="s">
        <v>27</v>
      </c>
      <c r="AK1525" s="18" t="s">
        <v>27</v>
      </c>
      <c r="AL1525" s="18">
        <v>2.9791990709138905E-2</v>
      </c>
      <c r="AM1525" s="18" t="s">
        <v>27</v>
      </c>
      <c r="AN1525" s="18" t="s">
        <v>27</v>
      </c>
      <c r="AO1525" s="18" t="s">
        <v>27</v>
      </c>
      <c r="AP1525" s="18" t="s">
        <v>27</v>
      </c>
      <c r="AQ1525" s="18" t="s">
        <v>27</v>
      </c>
      <c r="AR1525" s="18">
        <v>100.00000000000003</v>
      </c>
      <c r="AT1525" s="281" t="s">
        <v>134</v>
      </c>
      <c r="AU1525" s="53" t="str">
        <f t="shared" si="155"/>
        <v>po</v>
      </c>
      <c r="AV1525" s="44">
        <f t="shared" si="156"/>
        <v>0.98618630497204651</v>
      </c>
      <c r="AW1525" s="86">
        <f t="shared" si="157"/>
        <v>0.98677870069954432</v>
      </c>
      <c r="AX1525" s="18"/>
      <c r="AY1525" s="18"/>
    </row>
    <row r="1526" spans="1:51" s="21" customFormat="1" x14ac:dyDescent="0.2">
      <c r="A1526" s="24" t="s">
        <v>595</v>
      </c>
      <c r="B1526" s="23" t="s">
        <v>606</v>
      </c>
      <c r="C1526" s="21" t="s">
        <v>130</v>
      </c>
      <c r="D1526" s="23" t="s">
        <v>58</v>
      </c>
      <c r="E1526" s="23" t="s">
        <v>37</v>
      </c>
      <c r="F1526" s="23" t="s">
        <v>31</v>
      </c>
      <c r="G1526" s="24">
        <v>15</v>
      </c>
      <c r="H1526" s="30">
        <v>61.875999999999998</v>
      </c>
      <c r="I1526" s="30">
        <v>36.012</v>
      </c>
      <c r="J1526" s="23">
        <v>8.7999999999999995E-2</v>
      </c>
      <c r="K1526" s="23" t="s">
        <v>27</v>
      </c>
      <c r="L1526" s="23" t="s">
        <v>27</v>
      </c>
      <c r="M1526" s="23" t="s">
        <v>27</v>
      </c>
      <c r="N1526" s="23" t="s">
        <v>27</v>
      </c>
      <c r="O1526" s="23">
        <v>0.93700000000000006</v>
      </c>
      <c r="P1526" s="23" t="s">
        <v>27</v>
      </c>
      <c r="Q1526" s="23" t="s">
        <v>27</v>
      </c>
      <c r="R1526" s="23" t="s">
        <v>27</v>
      </c>
      <c r="S1526" s="23" t="s">
        <v>27</v>
      </c>
      <c r="T1526" s="23" t="s">
        <v>27</v>
      </c>
      <c r="U1526" s="23" t="s">
        <v>27</v>
      </c>
      <c r="V1526" s="23" t="s">
        <v>27</v>
      </c>
      <c r="W1526" s="30" t="s">
        <v>27</v>
      </c>
      <c r="X1526" s="23">
        <v>98.912999999999997</v>
      </c>
      <c r="Z1526" s="18" t="s">
        <v>85</v>
      </c>
      <c r="AB1526" s="501"/>
      <c r="AC1526" s="18">
        <v>49.235549620748117</v>
      </c>
      <c r="AD1526" s="18">
        <v>49.915810214214311</v>
      </c>
      <c r="AE1526" s="18">
        <v>0.13924017569981273</v>
      </c>
      <c r="AF1526" s="18" t="s">
        <v>27</v>
      </c>
      <c r="AG1526" s="18" t="s">
        <v>27</v>
      </c>
      <c r="AH1526" s="18" t="s">
        <v>27</v>
      </c>
      <c r="AI1526" s="18" t="s">
        <v>27</v>
      </c>
      <c r="AJ1526" s="18">
        <v>0.70939998933774884</v>
      </c>
      <c r="AK1526" s="18" t="s">
        <v>27</v>
      </c>
      <c r="AL1526" s="18" t="s">
        <v>27</v>
      </c>
      <c r="AM1526" s="18" t="s">
        <v>27</v>
      </c>
      <c r="AN1526" s="18" t="s">
        <v>27</v>
      </c>
      <c r="AO1526" s="18" t="s">
        <v>27</v>
      </c>
      <c r="AP1526" s="18" t="s">
        <v>27</v>
      </c>
      <c r="AQ1526" s="18" t="s">
        <v>27</v>
      </c>
      <c r="AR1526" s="18">
        <v>99.999999999999986</v>
      </c>
      <c r="AT1526" s="281" t="s">
        <v>134</v>
      </c>
      <c r="AU1526" s="53" t="str">
        <f t="shared" si="155"/>
        <v>po</v>
      </c>
      <c r="AV1526" s="44">
        <f t="shared" si="156"/>
        <v>0.98637184109509901</v>
      </c>
      <c r="AW1526" s="86">
        <f t="shared" si="157"/>
        <v>1.0005837708683181</v>
      </c>
      <c r="AX1526" s="18"/>
      <c r="AY1526" s="18"/>
    </row>
    <row r="1527" spans="1:51" s="21" customFormat="1" x14ac:dyDescent="0.2">
      <c r="A1527" s="24" t="s">
        <v>595</v>
      </c>
      <c r="B1527" s="23" t="s">
        <v>606</v>
      </c>
      <c r="C1527" s="21" t="s">
        <v>130</v>
      </c>
      <c r="D1527" s="23" t="s">
        <v>58</v>
      </c>
      <c r="E1527" s="23" t="s">
        <v>71</v>
      </c>
      <c r="F1527" s="23" t="s">
        <v>77</v>
      </c>
      <c r="G1527" s="24">
        <v>153</v>
      </c>
      <c r="H1527" s="30">
        <v>62.081000000000003</v>
      </c>
      <c r="I1527" s="30">
        <v>36.116999999999997</v>
      </c>
      <c r="J1527" s="23">
        <v>0.122</v>
      </c>
      <c r="K1527" s="23" t="s">
        <v>27</v>
      </c>
      <c r="L1527" s="23" t="s">
        <v>27</v>
      </c>
      <c r="M1527" s="23" t="s">
        <v>27</v>
      </c>
      <c r="N1527" s="23" t="s">
        <v>27</v>
      </c>
      <c r="O1527" s="23">
        <v>0.183</v>
      </c>
      <c r="P1527" s="23" t="s">
        <v>27</v>
      </c>
      <c r="Q1527" s="23" t="s">
        <v>27</v>
      </c>
      <c r="R1527" s="23" t="s">
        <v>27</v>
      </c>
      <c r="S1527" s="23" t="s">
        <v>27</v>
      </c>
      <c r="T1527" s="23" t="s">
        <v>27</v>
      </c>
      <c r="U1527" s="23" t="s">
        <v>27</v>
      </c>
      <c r="V1527" s="23" t="s">
        <v>27</v>
      </c>
      <c r="W1527" s="30" t="s">
        <v>27</v>
      </c>
      <c r="X1527" s="23">
        <v>98.503000000000014</v>
      </c>
      <c r="Z1527" s="18" t="s">
        <v>85</v>
      </c>
      <c r="AB1527" s="501"/>
      <c r="AC1527" s="18">
        <v>49.501829374156905</v>
      </c>
      <c r="AD1527" s="18">
        <v>50.165891891962801</v>
      </c>
      <c r="AE1527" s="18">
        <v>0.19344063383763357</v>
      </c>
      <c r="AF1527" s="18" t="s">
        <v>27</v>
      </c>
      <c r="AG1527" s="18" t="s">
        <v>27</v>
      </c>
      <c r="AH1527" s="18" t="s">
        <v>27</v>
      </c>
      <c r="AI1527" s="18" t="s">
        <v>27</v>
      </c>
      <c r="AJ1527" s="18">
        <v>0.13883810004266497</v>
      </c>
      <c r="AK1527" s="18" t="s">
        <v>27</v>
      </c>
      <c r="AL1527" s="18" t="s">
        <v>27</v>
      </c>
      <c r="AM1527" s="18" t="s">
        <v>27</v>
      </c>
      <c r="AN1527" s="18" t="s">
        <v>27</v>
      </c>
      <c r="AO1527" s="18" t="s">
        <v>27</v>
      </c>
      <c r="AP1527" s="18" t="s">
        <v>27</v>
      </c>
      <c r="AQ1527" s="18" t="s">
        <v>27</v>
      </c>
      <c r="AR1527" s="18">
        <v>100.00000000000001</v>
      </c>
      <c r="AT1527" s="281" t="s">
        <v>134</v>
      </c>
      <c r="AU1527" s="53" t="str">
        <f t="shared" si="155"/>
        <v>po</v>
      </c>
      <c r="AV1527" s="44">
        <f t="shared" si="156"/>
        <v>0.98676266896169174</v>
      </c>
      <c r="AW1527" s="86">
        <f t="shared" si="157"/>
        <v>0.9895302485821571</v>
      </c>
      <c r="AX1527" s="18"/>
      <c r="AY1527" s="18"/>
    </row>
    <row r="1528" spans="1:51" s="21" customFormat="1" x14ac:dyDescent="0.2">
      <c r="A1528" s="24" t="s">
        <v>595</v>
      </c>
      <c r="B1528" s="23" t="s">
        <v>606</v>
      </c>
      <c r="C1528" s="21" t="s">
        <v>130</v>
      </c>
      <c r="D1528" s="23" t="s">
        <v>58</v>
      </c>
      <c r="E1528" s="23" t="s">
        <v>61</v>
      </c>
      <c r="F1528" s="23" t="s">
        <v>34</v>
      </c>
      <c r="G1528" s="24">
        <v>141</v>
      </c>
      <c r="H1528" s="30">
        <v>62.207000000000001</v>
      </c>
      <c r="I1528" s="30">
        <v>36.174999999999997</v>
      </c>
      <c r="J1528" s="23">
        <v>0.109</v>
      </c>
      <c r="K1528" s="23" t="s">
        <v>27</v>
      </c>
      <c r="L1528" s="23" t="s">
        <v>27</v>
      </c>
      <c r="M1528" s="23" t="s">
        <v>27</v>
      </c>
      <c r="N1528" s="23" t="s">
        <v>27</v>
      </c>
      <c r="O1528" s="23">
        <v>0.16600000000000001</v>
      </c>
      <c r="P1528" s="23" t="s">
        <v>27</v>
      </c>
      <c r="Q1528" s="23" t="s">
        <v>27</v>
      </c>
      <c r="R1528" s="23" t="s">
        <v>27</v>
      </c>
      <c r="S1528" s="23" t="s">
        <v>27</v>
      </c>
      <c r="T1528" s="23" t="s">
        <v>27</v>
      </c>
      <c r="U1528" s="23" t="s">
        <v>27</v>
      </c>
      <c r="V1528" s="23" t="s">
        <v>27</v>
      </c>
      <c r="W1528" s="30" t="s">
        <v>27</v>
      </c>
      <c r="X1528" s="23">
        <v>98.656999999999996</v>
      </c>
      <c r="Z1528" s="18" t="s">
        <v>85</v>
      </c>
      <c r="AB1528" s="501"/>
      <c r="AC1528" s="18">
        <v>49.529232993583307</v>
      </c>
      <c r="AD1528" s="18">
        <v>50.172438422380317</v>
      </c>
      <c r="AE1528" s="18">
        <v>0.17257352650190103</v>
      </c>
      <c r="AF1528" s="18" t="s">
        <v>27</v>
      </c>
      <c r="AG1528" s="18" t="s">
        <v>27</v>
      </c>
      <c r="AH1528" s="18" t="s">
        <v>27</v>
      </c>
      <c r="AI1528" s="18" t="s">
        <v>27</v>
      </c>
      <c r="AJ1528" s="18">
        <v>0.12575505753446523</v>
      </c>
      <c r="AK1528" s="18" t="s">
        <v>27</v>
      </c>
      <c r="AL1528" s="18" t="s">
        <v>27</v>
      </c>
      <c r="AM1528" s="18" t="s">
        <v>27</v>
      </c>
      <c r="AN1528" s="18" t="s">
        <v>27</v>
      </c>
      <c r="AO1528" s="18" t="s">
        <v>27</v>
      </c>
      <c r="AP1528" s="18" t="s">
        <v>27</v>
      </c>
      <c r="AQ1528" s="18" t="s">
        <v>27</v>
      </c>
      <c r="AR1528" s="18">
        <v>100</v>
      </c>
      <c r="AT1528" s="281" t="s">
        <v>134</v>
      </c>
      <c r="AU1528" s="53" t="str">
        <f t="shared" si="155"/>
        <v>po</v>
      </c>
      <c r="AV1528" s="44">
        <f t="shared" si="156"/>
        <v>0.9871801042759345</v>
      </c>
      <c r="AW1528" s="86">
        <f t="shared" si="157"/>
        <v>0.98968656123694143</v>
      </c>
      <c r="AX1528" s="18"/>
      <c r="AY1528" s="18"/>
    </row>
    <row r="1529" spans="1:51" s="21" customFormat="1" x14ac:dyDescent="0.2">
      <c r="A1529" s="24" t="s">
        <v>595</v>
      </c>
      <c r="B1529" s="23" t="s">
        <v>606</v>
      </c>
      <c r="C1529" s="21" t="s">
        <v>130</v>
      </c>
      <c r="D1529" s="23" t="s">
        <v>58</v>
      </c>
      <c r="E1529" s="23" t="s">
        <v>71</v>
      </c>
      <c r="F1529" s="23" t="s">
        <v>77</v>
      </c>
      <c r="G1529" s="24">
        <v>154</v>
      </c>
      <c r="H1529" s="30">
        <v>62.982999999999997</v>
      </c>
      <c r="I1529" s="30">
        <v>36.537999999999997</v>
      </c>
      <c r="J1529" s="23" t="s">
        <v>27</v>
      </c>
      <c r="K1529" s="23" t="s">
        <v>27</v>
      </c>
      <c r="L1529" s="23" t="s">
        <v>27</v>
      </c>
      <c r="M1529" s="23" t="s">
        <v>27</v>
      </c>
      <c r="N1529" s="23" t="s">
        <v>27</v>
      </c>
      <c r="O1529" s="23">
        <v>0.11600000000000001</v>
      </c>
      <c r="P1529" s="23" t="s">
        <v>27</v>
      </c>
      <c r="Q1529" s="23">
        <v>3.5999999999999997E-2</v>
      </c>
      <c r="R1529" s="23" t="s">
        <v>27</v>
      </c>
      <c r="S1529" s="23" t="s">
        <v>27</v>
      </c>
      <c r="T1529" s="23" t="s">
        <v>27</v>
      </c>
      <c r="U1529" s="23" t="s">
        <v>27</v>
      </c>
      <c r="V1529" s="23" t="s">
        <v>27</v>
      </c>
      <c r="W1529" s="30" t="s">
        <v>27</v>
      </c>
      <c r="X1529" s="23">
        <v>99.672999999999988</v>
      </c>
      <c r="Z1529" s="18" t="s">
        <v>85</v>
      </c>
      <c r="AB1529" s="501"/>
      <c r="AC1529" s="18">
        <v>49.679283002819986</v>
      </c>
      <c r="AD1529" s="18">
        <v>50.203161973342638</v>
      </c>
      <c r="AE1529" s="18" t="s">
        <v>27</v>
      </c>
      <c r="AF1529" s="18" t="s">
        <v>27</v>
      </c>
      <c r="AG1529" s="18" t="s">
        <v>27</v>
      </c>
      <c r="AH1529" s="18" t="s">
        <v>27</v>
      </c>
      <c r="AI1529" s="18" t="s">
        <v>27</v>
      </c>
      <c r="AJ1529" s="18">
        <v>8.7057259662553302E-2</v>
      </c>
      <c r="AK1529" s="18" t="s">
        <v>27</v>
      </c>
      <c r="AL1529" s="18">
        <v>3.0497764174821695E-2</v>
      </c>
      <c r="AM1529" s="18" t="s">
        <v>27</v>
      </c>
      <c r="AN1529" s="18" t="s">
        <v>27</v>
      </c>
      <c r="AO1529" s="18" t="s">
        <v>27</v>
      </c>
      <c r="AP1529" s="18" t="s">
        <v>27</v>
      </c>
      <c r="AQ1529" s="18" t="s">
        <v>27</v>
      </c>
      <c r="AR1529" s="18">
        <v>100</v>
      </c>
      <c r="AT1529" s="281" t="s">
        <v>134</v>
      </c>
      <c r="AU1529" s="53" t="str">
        <f t="shared" si="155"/>
        <v>po</v>
      </c>
      <c r="AV1529" s="44">
        <f t="shared" si="156"/>
        <v>0.98956482121981026</v>
      </c>
      <c r="AW1529" s="86">
        <f t="shared" si="157"/>
        <v>0.99190640727169677</v>
      </c>
      <c r="AX1529" s="18"/>
      <c r="AY1529" s="18"/>
    </row>
    <row r="1530" spans="1:51" s="21" customFormat="1" x14ac:dyDescent="0.2">
      <c r="A1530" s="24" t="s">
        <v>595</v>
      </c>
      <c r="B1530" s="23" t="s">
        <v>606</v>
      </c>
      <c r="C1530" s="21" t="s">
        <v>130</v>
      </c>
      <c r="D1530" s="23" t="s">
        <v>58</v>
      </c>
      <c r="E1530" s="23" t="s">
        <v>71</v>
      </c>
      <c r="F1530" s="23" t="s">
        <v>77</v>
      </c>
      <c r="G1530" s="24">
        <v>146</v>
      </c>
      <c r="H1530" s="30">
        <v>62.960999999999999</v>
      </c>
      <c r="I1530" s="30">
        <v>36.496000000000002</v>
      </c>
      <c r="J1530" s="23" t="s">
        <v>27</v>
      </c>
      <c r="K1530" s="23" t="s">
        <v>27</v>
      </c>
      <c r="L1530" s="23" t="s">
        <v>27</v>
      </c>
      <c r="M1530" s="23" t="s">
        <v>27</v>
      </c>
      <c r="N1530" s="23" t="s">
        <v>27</v>
      </c>
      <c r="O1530" s="23">
        <v>0.224</v>
      </c>
      <c r="P1530" s="23" t="s">
        <v>27</v>
      </c>
      <c r="Q1530" s="23" t="s">
        <v>27</v>
      </c>
      <c r="R1530" s="23" t="s">
        <v>27</v>
      </c>
      <c r="S1530" s="23" t="s">
        <v>27</v>
      </c>
      <c r="T1530" s="23" t="s">
        <v>27</v>
      </c>
      <c r="U1530" s="23" t="s">
        <v>27</v>
      </c>
      <c r="V1530" s="23" t="s">
        <v>27</v>
      </c>
      <c r="W1530" s="30" t="s">
        <v>27</v>
      </c>
      <c r="X1530" s="23">
        <v>99.680999999999997</v>
      </c>
      <c r="Z1530" s="18" t="s">
        <v>85</v>
      </c>
      <c r="AB1530" s="501"/>
      <c r="AC1530" s="18">
        <v>49.67410283659013</v>
      </c>
      <c r="AD1530" s="18">
        <v>50.157745386762301</v>
      </c>
      <c r="AE1530" s="18" t="s">
        <v>27</v>
      </c>
      <c r="AF1530" s="18" t="s">
        <v>27</v>
      </c>
      <c r="AG1530" s="18" t="s">
        <v>27</v>
      </c>
      <c r="AH1530" s="18" t="s">
        <v>27</v>
      </c>
      <c r="AI1530" s="18" t="s">
        <v>27</v>
      </c>
      <c r="AJ1530" s="18">
        <v>0.16815177664758718</v>
      </c>
      <c r="AK1530" s="18" t="s">
        <v>27</v>
      </c>
      <c r="AL1530" s="18" t="s">
        <v>27</v>
      </c>
      <c r="AM1530" s="18" t="s">
        <v>27</v>
      </c>
      <c r="AN1530" s="18" t="s">
        <v>27</v>
      </c>
      <c r="AO1530" s="18" t="s">
        <v>27</v>
      </c>
      <c r="AP1530" s="18" t="s">
        <v>27</v>
      </c>
      <c r="AQ1530" s="18" t="s">
        <v>27</v>
      </c>
      <c r="AR1530" s="18">
        <v>100.00000000000003</v>
      </c>
      <c r="AT1530" s="281" t="s">
        <v>134</v>
      </c>
      <c r="AU1530" s="53" t="str">
        <f t="shared" si="155"/>
        <v>po</v>
      </c>
      <c r="AV1530" s="44">
        <f t="shared" si="156"/>
        <v>0.99035756997363333</v>
      </c>
      <c r="AW1530" s="86">
        <f t="shared" si="157"/>
        <v>0.99371002880827564</v>
      </c>
      <c r="AX1530" s="18"/>
      <c r="AY1530" s="18"/>
    </row>
    <row r="1531" spans="1:51" s="21" customFormat="1" x14ac:dyDescent="0.2">
      <c r="A1531" s="24" t="s">
        <v>595</v>
      </c>
      <c r="B1531" s="23" t="s">
        <v>606</v>
      </c>
      <c r="C1531" s="21" t="s">
        <v>130</v>
      </c>
      <c r="D1531" s="23" t="s">
        <v>58</v>
      </c>
      <c r="E1531" s="23" t="s">
        <v>35</v>
      </c>
      <c r="F1531" s="23" t="s">
        <v>41</v>
      </c>
      <c r="G1531" s="24">
        <v>107</v>
      </c>
      <c r="H1531" s="30">
        <v>62.688000000000002</v>
      </c>
      <c r="I1531" s="30">
        <v>36.335000000000001</v>
      </c>
      <c r="J1531" s="23">
        <v>6.4000000000000001E-2</v>
      </c>
      <c r="K1531" s="23" t="s">
        <v>27</v>
      </c>
      <c r="L1531" s="23" t="s">
        <v>27</v>
      </c>
      <c r="M1531" s="23" t="s">
        <v>27</v>
      </c>
      <c r="N1531" s="23" t="s">
        <v>27</v>
      </c>
      <c r="O1531" s="23" t="s">
        <v>27</v>
      </c>
      <c r="P1531" s="23" t="s">
        <v>27</v>
      </c>
      <c r="Q1531" s="23">
        <v>5.1999999999999998E-2</v>
      </c>
      <c r="R1531" s="23" t="s">
        <v>27</v>
      </c>
      <c r="S1531" s="23" t="s">
        <v>27</v>
      </c>
      <c r="T1531" s="23" t="s">
        <v>27</v>
      </c>
      <c r="U1531" s="23" t="s">
        <v>27</v>
      </c>
      <c r="V1531" s="23" t="s">
        <v>27</v>
      </c>
      <c r="W1531" s="30" t="s">
        <v>27</v>
      </c>
      <c r="X1531" s="23">
        <v>99.138999999999996</v>
      </c>
      <c r="Z1531" s="18" t="s">
        <v>85</v>
      </c>
      <c r="AB1531" s="501"/>
      <c r="AC1531" s="18">
        <v>49.68744499710926</v>
      </c>
      <c r="AD1531" s="18">
        <v>50.167416816294228</v>
      </c>
      <c r="AE1531" s="18">
        <v>0.10087128557678407</v>
      </c>
      <c r="AF1531" s="18" t="s">
        <v>27</v>
      </c>
      <c r="AG1531" s="18" t="s">
        <v>27</v>
      </c>
      <c r="AH1531" s="18" t="s">
        <v>27</v>
      </c>
      <c r="AI1531" s="18" t="s">
        <v>27</v>
      </c>
      <c r="AJ1531" s="18" t="s">
        <v>27</v>
      </c>
      <c r="AK1531" s="18" t="s">
        <v>27</v>
      </c>
      <c r="AL1531" s="18">
        <v>4.4266901019739034E-2</v>
      </c>
      <c r="AM1531" s="18" t="s">
        <v>27</v>
      </c>
      <c r="AN1531" s="18" t="s">
        <v>27</v>
      </c>
      <c r="AO1531" s="18" t="s">
        <v>27</v>
      </c>
      <c r="AP1531" s="18" t="s">
        <v>27</v>
      </c>
      <c r="AQ1531" s="18" t="s">
        <v>27</v>
      </c>
      <c r="AR1531" s="18">
        <v>100.00000000000001</v>
      </c>
      <c r="AT1531" s="281" t="s">
        <v>134</v>
      </c>
      <c r="AU1531" s="53" t="str">
        <f t="shared" si="155"/>
        <v>po</v>
      </c>
      <c r="AV1531" s="44">
        <f t="shared" si="156"/>
        <v>0.99043259849430643</v>
      </c>
      <c r="AW1531" s="86">
        <f t="shared" si="157"/>
        <v>0.99131498199796264</v>
      </c>
      <c r="AX1531" s="18"/>
      <c r="AY1531" s="18"/>
    </row>
    <row r="1532" spans="1:51" s="21" customFormat="1" x14ac:dyDescent="0.2">
      <c r="A1532" s="24" t="s">
        <v>595</v>
      </c>
      <c r="B1532" s="23" t="s">
        <v>606</v>
      </c>
      <c r="C1532" s="21" t="s">
        <v>130</v>
      </c>
      <c r="D1532" s="23" t="s">
        <v>58</v>
      </c>
      <c r="E1532" s="23" t="s">
        <v>71</v>
      </c>
      <c r="F1532" s="23" t="s">
        <v>77</v>
      </c>
      <c r="G1532" s="24">
        <v>147</v>
      </c>
      <c r="H1532" s="30">
        <v>62.875</v>
      </c>
      <c r="I1532" s="30">
        <v>36.44</v>
      </c>
      <c r="J1532" s="23" t="s">
        <v>27</v>
      </c>
      <c r="K1532" s="23" t="s">
        <v>27</v>
      </c>
      <c r="L1532" s="23" t="s">
        <v>27</v>
      </c>
      <c r="M1532" s="23" t="s">
        <v>27</v>
      </c>
      <c r="N1532" s="23" t="s">
        <v>27</v>
      </c>
      <c r="O1532" s="23" t="s">
        <v>27</v>
      </c>
      <c r="P1532" s="23" t="s">
        <v>27</v>
      </c>
      <c r="Q1532" s="23" t="s">
        <v>27</v>
      </c>
      <c r="R1532" s="23" t="s">
        <v>27</v>
      </c>
      <c r="S1532" s="23" t="s">
        <v>27</v>
      </c>
      <c r="T1532" s="23" t="s">
        <v>27</v>
      </c>
      <c r="U1532" s="23" t="s">
        <v>27</v>
      </c>
      <c r="V1532" s="23" t="s">
        <v>27</v>
      </c>
      <c r="W1532" s="30" t="s">
        <v>27</v>
      </c>
      <c r="X1532" s="23">
        <v>99.314999999999998</v>
      </c>
      <c r="Z1532" s="18" t="s">
        <v>85</v>
      </c>
      <c r="AB1532" s="501"/>
      <c r="AC1532" s="18">
        <v>49.76198967812099</v>
      </c>
      <c r="AD1532" s="18">
        <v>50.238010321879003</v>
      </c>
      <c r="AE1532" s="18" t="s">
        <v>27</v>
      </c>
      <c r="AF1532" s="18" t="s">
        <v>27</v>
      </c>
      <c r="AG1532" s="18" t="s">
        <v>27</v>
      </c>
      <c r="AH1532" s="18" t="s">
        <v>27</v>
      </c>
      <c r="AI1532" s="18" t="s">
        <v>27</v>
      </c>
      <c r="AJ1532" s="18" t="s">
        <v>27</v>
      </c>
      <c r="AK1532" s="18" t="s">
        <v>27</v>
      </c>
      <c r="AL1532" s="18" t="s">
        <v>27</v>
      </c>
      <c r="AM1532" s="18" t="s">
        <v>27</v>
      </c>
      <c r="AN1532" s="18" t="s">
        <v>27</v>
      </c>
      <c r="AO1532" s="18" t="s">
        <v>27</v>
      </c>
      <c r="AP1532" s="18" t="s">
        <v>27</v>
      </c>
      <c r="AQ1532" s="18" t="s">
        <v>27</v>
      </c>
      <c r="AR1532" s="18">
        <v>100</v>
      </c>
      <c r="AT1532" s="281" t="s">
        <v>134</v>
      </c>
      <c r="AU1532" s="53" t="str">
        <f t="shared" si="155"/>
        <v>po</v>
      </c>
      <c r="AV1532" s="44">
        <f t="shared" si="156"/>
        <v>0.9905246915491257</v>
      </c>
      <c r="AW1532" s="86">
        <f t="shared" si="157"/>
        <v>0.9905246915491257</v>
      </c>
      <c r="AX1532" s="18"/>
      <c r="AY1532" s="18"/>
    </row>
    <row r="1533" spans="1:51" s="21" customFormat="1" x14ac:dyDescent="0.2">
      <c r="A1533" s="24" t="s">
        <v>595</v>
      </c>
      <c r="B1533" s="23" t="s">
        <v>606</v>
      </c>
      <c r="C1533" s="21" t="s">
        <v>130</v>
      </c>
      <c r="D1533" s="23" t="s">
        <v>58</v>
      </c>
      <c r="E1533" s="23" t="s">
        <v>49</v>
      </c>
      <c r="F1533" s="23" t="s">
        <v>43</v>
      </c>
      <c r="G1533" s="24">
        <v>129</v>
      </c>
      <c r="H1533" s="30">
        <v>62.198</v>
      </c>
      <c r="I1533" s="30">
        <v>36.01</v>
      </c>
      <c r="J1533" s="23">
        <v>4.8000000000000001E-2</v>
      </c>
      <c r="K1533" s="23" t="s">
        <v>27</v>
      </c>
      <c r="L1533" s="23" t="s">
        <v>27</v>
      </c>
      <c r="M1533" s="23" t="s">
        <v>27</v>
      </c>
      <c r="N1533" s="23" t="s">
        <v>27</v>
      </c>
      <c r="O1533" s="23">
        <v>0.55600000000000005</v>
      </c>
      <c r="P1533" s="23" t="s">
        <v>27</v>
      </c>
      <c r="Q1533" s="23">
        <v>0.34100000000000003</v>
      </c>
      <c r="R1533" s="23" t="s">
        <v>27</v>
      </c>
      <c r="S1533" s="23">
        <v>2.5999999999999999E-2</v>
      </c>
      <c r="T1533" s="23" t="s">
        <v>27</v>
      </c>
      <c r="U1533" s="23" t="s">
        <v>27</v>
      </c>
      <c r="V1533" s="23" t="s">
        <v>27</v>
      </c>
      <c r="W1533" s="30" t="s">
        <v>27</v>
      </c>
      <c r="X1533" s="23">
        <v>99.178999999999988</v>
      </c>
      <c r="Z1533" s="18" t="s">
        <v>85</v>
      </c>
      <c r="AB1533" s="501"/>
      <c r="AC1533" s="18">
        <v>49.375269875159539</v>
      </c>
      <c r="AD1533" s="18">
        <v>49.795547012829445</v>
      </c>
      <c r="AE1533" s="18">
        <v>7.577040885203945E-2</v>
      </c>
      <c r="AF1533" s="18" t="s">
        <v>27</v>
      </c>
      <c r="AG1533" s="18" t="s">
        <v>27</v>
      </c>
      <c r="AH1533" s="18" t="s">
        <v>27</v>
      </c>
      <c r="AI1533" s="18" t="s">
        <v>27</v>
      </c>
      <c r="AJ1533" s="18">
        <v>0.41995512065793605</v>
      </c>
      <c r="AK1533" s="18" t="s">
        <v>27</v>
      </c>
      <c r="AL1533" s="18">
        <v>0.29073744285245701</v>
      </c>
      <c r="AM1533" s="18" t="s">
        <v>27</v>
      </c>
      <c r="AN1533" s="18">
        <v>4.2720139648593433E-2</v>
      </c>
      <c r="AO1533" s="18" t="s">
        <v>27</v>
      </c>
      <c r="AP1533" s="18" t="s">
        <v>27</v>
      </c>
      <c r="AQ1533" s="18" t="s">
        <v>27</v>
      </c>
      <c r="AR1533" s="18">
        <v>100.00000000000001</v>
      </c>
      <c r="AT1533" s="281" t="s">
        <v>134</v>
      </c>
      <c r="AU1533" s="53" t="str">
        <f t="shared" si="155"/>
        <v>po</v>
      </c>
      <c r="AV1533" s="44">
        <f t="shared" si="156"/>
        <v>0.99155994535893688</v>
      </c>
      <c r="AW1533" s="86">
        <f t="shared" si="157"/>
        <v>1.0058321565533896</v>
      </c>
      <c r="AX1533" s="18"/>
      <c r="AY1533" s="18"/>
    </row>
    <row r="1534" spans="1:51" s="21" customFormat="1" x14ac:dyDescent="0.2">
      <c r="A1534" s="24" t="s">
        <v>595</v>
      </c>
      <c r="B1534" s="23" t="s">
        <v>606</v>
      </c>
      <c r="C1534" s="21" t="s">
        <v>130</v>
      </c>
      <c r="D1534" s="23" t="s">
        <v>58</v>
      </c>
      <c r="E1534" s="23" t="s">
        <v>35</v>
      </c>
      <c r="F1534" s="23" t="s">
        <v>77</v>
      </c>
      <c r="G1534" s="24">
        <v>77</v>
      </c>
      <c r="H1534" s="30">
        <v>62.58</v>
      </c>
      <c r="I1534" s="30">
        <v>36.19</v>
      </c>
      <c r="J1534" s="23">
        <v>3.7999999999999999E-2</v>
      </c>
      <c r="K1534" s="23" t="s">
        <v>27</v>
      </c>
      <c r="L1534" s="23" t="s">
        <v>27</v>
      </c>
      <c r="M1534" s="23" t="s">
        <v>27</v>
      </c>
      <c r="N1534" s="23" t="s">
        <v>27</v>
      </c>
      <c r="O1534" s="23">
        <v>0.16600000000000001</v>
      </c>
      <c r="P1534" s="23" t="s">
        <v>27</v>
      </c>
      <c r="Q1534" s="23" t="s">
        <v>27</v>
      </c>
      <c r="R1534" s="23" t="s">
        <v>27</v>
      </c>
      <c r="S1534" s="23" t="s">
        <v>27</v>
      </c>
      <c r="T1534" s="23" t="s">
        <v>27</v>
      </c>
      <c r="U1534" s="23" t="s">
        <v>27</v>
      </c>
      <c r="V1534" s="23" t="s">
        <v>27</v>
      </c>
      <c r="W1534" s="30" t="s">
        <v>27</v>
      </c>
      <c r="X1534" s="23">
        <v>98.97399999999999</v>
      </c>
      <c r="Z1534" s="18" t="s">
        <v>85</v>
      </c>
      <c r="AB1534" s="501"/>
      <c r="AC1534" s="18">
        <v>49.724094111588144</v>
      </c>
      <c r="AD1534" s="18">
        <v>50.09036863301003</v>
      </c>
      <c r="AE1534" s="18">
        <v>6.0039939849869148E-2</v>
      </c>
      <c r="AF1534" s="18" t="s">
        <v>27</v>
      </c>
      <c r="AG1534" s="18" t="s">
        <v>27</v>
      </c>
      <c r="AH1534" s="18" t="s">
        <v>27</v>
      </c>
      <c r="AI1534" s="18" t="s">
        <v>27</v>
      </c>
      <c r="AJ1534" s="18">
        <v>0.12549731555195859</v>
      </c>
      <c r="AK1534" s="18" t="s">
        <v>27</v>
      </c>
      <c r="AL1534" s="18" t="s">
        <v>27</v>
      </c>
      <c r="AM1534" s="18" t="s">
        <v>27</v>
      </c>
      <c r="AN1534" s="18" t="s">
        <v>27</v>
      </c>
      <c r="AO1534" s="18" t="s">
        <v>27</v>
      </c>
      <c r="AP1534" s="18" t="s">
        <v>27</v>
      </c>
      <c r="AQ1534" s="18" t="s">
        <v>27</v>
      </c>
      <c r="AR1534" s="18">
        <v>100</v>
      </c>
      <c r="AT1534" s="281" t="s">
        <v>134</v>
      </c>
      <c r="AU1534" s="53" t="str">
        <f t="shared" si="155"/>
        <v>po</v>
      </c>
      <c r="AV1534" s="44">
        <f t="shared" si="156"/>
        <v>0.99268772557643936</v>
      </c>
      <c r="AW1534" s="86">
        <f t="shared" si="157"/>
        <v>0.9951931436633259</v>
      </c>
      <c r="AX1534" s="18"/>
      <c r="AY1534" s="18"/>
    </row>
    <row r="1535" spans="1:51" s="21" customFormat="1" x14ac:dyDescent="0.2">
      <c r="A1535" s="26"/>
      <c r="D1535" s="23"/>
      <c r="E1535" s="23"/>
      <c r="F1535" s="23"/>
      <c r="G1535" s="24"/>
      <c r="H1535" s="30"/>
      <c r="I1535" s="30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30"/>
      <c r="X1535" s="23"/>
      <c r="Z1535" s="18"/>
      <c r="AB1535" s="501"/>
      <c r="AC1535" s="18"/>
      <c r="AD1535" s="18"/>
      <c r="AE1535" s="18"/>
      <c r="AF1535" s="18"/>
      <c r="AG1535" s="18"/>
      <c r="AH1535" s="18"/>
      <c r="AI1535" s="18"/>
      <c r="AJ1535" s="18"/>
      <c r="AK1535" s="18"/>
      <c r="AL1535" s="18"/>
      <c r="AM1535" s="18"/>
      <c r="AN1535" s="18"/>
      <c r="AO1535" s="18"/>
      <c r="AP1535" s="18"/>
      <c r="AQ1535" s="18"/>
      <c r="AR1535" s="18"/>
      <c r="AT1535" s="47"/>
      <c r="AU1535" s="47"/>
      <c r="AV1535" s="56"/>
      <c r="AW1535" s="334"/>
      <c r="AX1535" s="58" t="s">
        <v>84</v>
      </c>
      <c r="AY1535" s="18"/>
    </row>
    <row r="1536" spans="1:51" s="21" customFormat="1" x14ac:dyDescent="0.2">
      <c r="A1536" s="26"/>
      <c r="D1536" s="23"/>
      <c r="E1536" s="23"/>
      <c r="F1536" s="23"/>
      <c r="G1536" s="24"/>
      <c r="H1536" s="30"/>
      <c r="I1536" s="30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30"/>
      <c r="X1536" s="23"/>
      <c r="Z1536" s="18"/>
      <c r="AB1536" s="501"/>
      <c r="AC1536" s="18"/>
      <c r="AD1536" s="18"/>
      <c r="AE1536" s="18"/>
      <c r="AF1536" s="18"/>
      <c r="AG1536" s="18"/>
      <c r="AH1536" s="18"/>
      <c r="AI1536" s="18"/>
      <c r="AJ1536" s="18"/>
      <c r="AK1536" s="18"/>
      <c r="AL1536" s="18"/>
      <c r="AM1536" s="18"/>
      <c r="AN1536" s="18"/>
      <c r="AO1536" s="18"/>
      <c r="AP1536" s="18"/>
      <c r="AQ1536" s="18"/>
      <c r="AR1536" s="18"/>
      <c r="AT1536" s="53" t="s">
        <v>627</v>
      </c>
      <c r="AU1536" s="53" t="s">
        <v>129</v>
      </c>
      <c r="AV1536" s="209">
        <f>AVERAGE(AV1498:AV1534)</f>
        <v>0.97226531979637065</v>
      </c>
      <c r="AW1536" s="209">
        <f>AVERAGE(AW1498:AW1534)</f>
        <v>0.97544034783477818</v>
      </c>
      <c r="AX1536" s="317">
        <f>COUNT(AV1498:AV1534)</f>
        <v>37</v>
      </c>
      <c r="AY1536" s="18"/>
    </row>
    <row r="1537" spans="1:51" s="21" customFormat="1" x14ac:dyDescent="0.2">
      <c r="A1537" s="26"/>
      <c r="D1537" s="23"/>
      <c r="E1537" s="23"/>
      <c r="F1537" s="23"/>
      <c r="G1537" s="24"/>
      <c r="H1537" s="30"/>
      <c r="I1537" s="30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30"/>
      <c r="X1537" s="23"/>
      <c r="Z1537" s="18"/>
      <c r="AB1537" s="501"/>
      <c r="AC1537" s="18"/>
      <c r="AD1537" s="18"/>
      <c r="AE1537" s="18"/>
      <c r="AF1537" s="18"/>
      <c r="AG1537" s="18"/>
      <c r="AH1537" s="18"/>
      <c r="AI1537" s="18"/>
      <c r="AJ1537" s="18"/>
      <c r="AK1537" s="18"/>
      <c r="AL1537" s="18"/>
      <c r="AM1537" s="18"/>
      <c r="AN1537" s="18"/>
      <c r="AO1537" s="18"/>
      <c r="AP1537" s="18"/>
      <c r="AQ1537" s="18"/>
      <c r="AR1537" s="18"/>
      <c r="AU1537" s="53" t="s">
        <v>83</v>
      </c>
      <c r="AV1537" s="209">
        <f>STDEV(AV1498:AV1534)</f>
        <v>1.9212882273327389E-2</v>
      </c>
      <c r="AW1537" s="209">
        <f>STDEV(AW1498:AW1534)</f>
        <v>1.9972126814514744E-2</v>
      </c>
      <c r="AY1537" s="18"/>
    </row>
    <row r="1538" spans="1:51" s="21" customFormat="1" x14ac:dyDescent="0.2">
      <c r="A1538" s="26"/>
      <c r="D1538" s="23"/>
      <c r="E1538" s="23"/>
      <c r="F1538" s="23"/>
      <c r="G1538" s="24"/>
      <c r="H1538" s="30"/>
      <c r="I1538" s="30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30"/>
      <c r="X1538" s="23"/>
      <c r="Z1538" s="18"/>
      <c r="AB1538" s="501"/>
      <c r="AC1538" s="18"/>
      <c r="AD1538" s="18"/>
      <c r="AE1538" s="18"/>
      <c r="AF1538" s="18"/>
      <c r="AG1538" s="18"/>
      <c r="AH1538" s="18"/>
      <c r="AI1538" s="18"/>
      <c r="AJ1538" s="18"/>
      <c r="AK1538" s="18"/>
      <c r="AL1538" s="18"/>
      <c r="AM1538" s="18"/>
      <c r="AN1538" s="18"/>
      <c r="AO1538" s="18"/>
      <c r="AP1538" s="18"/>
      <c r="AQ1538" s="18"/>
      <c r="AR1538" s="18"/>
      <c r="AU1538" s="53" t="s">
        <v>82</v>
      </c>
      <c r="AV1538" s="209">
        <f>MIN(AV1498:AV1534)</f>
        <v>0.92349580798890696</v>
      </c>
      <c r="AW1538" s="209">
        <f>MIN(AW1498:AW1534)</f>
        <v>0.92569624331609579</v>
      </c>
      <c r="AY1538" s="18"/>
    </row>
    <row r="1539" spans="1:51" s="21" customFormat="1" x14ac:dyDescent="0.2">
      <c r="A1539" s="26"/>
      <c r="D1539" s="23"/>
      <c r="E1539" s="23"/>
      <c r="F1539" s="23"/>
      <c r="G1539" s="24"/>
      <c r="H1539" s="30"/>
      <c r="I1539" s="30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30"/>
      <c r="X1539" s="23"/>
      <c r="Z1539" s="18"/>
      <c r="AB1539" s="501"/>
      <c r="AC1539" s="18"/>
      <c r="AD1539" s="18"/>
      <c r="AE1539" s="18"/>
      <c r="AF1539" s="18"/>
      <c r="AG1539" s="18"/>
      <c r="AH1539" s="18"/>
      <c r="AI1539" s="18"/>
      <c r="AJ1539" s="18"/>
      <c r="AK1539" s="18"/>
      <c r="AL1539" s="18"/>
      <c r="AM1539" s="18"/>
      <c r="AN1539" s="18"/>
      <c r="AO1539" s="18"/>
      <c r="AP1539" s="18"/>
      <c r="AQ1539" s="18"/>
      <c r="AR1539" s="18"/>
      <c r="AT1539" s="37"/>
      <c r="AU1539" s="166" t="s">
        <v>81</v>
      </c>
      <c r="AV1539" s="316">
        <f>MAX(AV1498:AV1534)</f>
        <v>0.99268772557643936</v>
      </c>
      <c r="AW1539" s="316">
        <f>MAX(AW1498:AW1534)</f>
        <v>1.0058321565533896</v>
      </c>
      <c r="AX1539" s="37"/>
      <c r="AY1539" s="18"/>
    </row>
    <row r="1540" spans="1:51" s="21" customFormat="1" x14ac:dyDescent="0.2">
      <c r="A1540" s="26"/>
      <c r="D1540" s="23"/>
      <c r="E1540" s="23"/>
      <c r="F1540" s="23"/>
      <c r="G1540" s="24"/>
      <c r="H1540" s="30"/>
      <c r="I1540" s="30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30"/>
      <c r="X1540" s="23"/>
      <c r="Z1540" s="18"/>
      <c r="AB1540" s="501"/>
      <c r="AC1540" s="18"/>
      <c r="AD1540" s="18"/>
      <c r="AE1540" s="18"/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  <c r="AP1540" s="18"/>
      <c r="AQ1540" s="18"/>
      <c r="AR1540" s="18"/>
      <c r="AT1540" s="23"/>
      <c r="AU1540" s="62"/>
      <c r="AV1540" s="44"/>
      <c r="AW1540" s="86"/>
      <c r="AX1540" s="18"/>
      <c r="AY1540" s="18"/>
    </row>
    <row r="1541" spans="1:51" s="21" customFormat="1" x14ac:dyDescent="0.2">
      <c r="A1541" s="24" t="s">
        <v>595</v>
      </c>
      <c r="B1541" s="23" t="s">
        <v>606</v>
      </c>
      <c r="C1541" s="21" t="s">
        <v>130</v>
      </c>
      <c r="D1541" s="23" t="s">
        <v>53</v>
      </c>
      <c r="E1541" s="23" t="s">
        <v>54</v>
      </c>
      <c r="F1541" s="23" t="s">
        <v>43</v>
      </c>
      <c r="G1541" s="24">
        <v>180</v>
      </c>
      <c r="H1541" s="30">
        <v>62.536999999999999</v>
      </c>
      <c r="I1541" s="30">
        <v>36.549999999999997</v>
      </c>
      <c r="J1541" s="23">
        <v>5.7000000000000002E-2</v>
      </c>
      <c r="K1541" s="23" t="s">
        <v>27</v>
      </c>
      <c r="L1541" s="23" t="s">
        <v>27</v>
      </c>
      <c r="M1541" s="23" t="s">
        <v>27</v>
      </c>
      <c r="N1541" s="23" t="s">
        <v>27</v>
      </c>
      <c r="O1541" s="23">
        <v>0.129</v>
      </c>
      <c r="P1541" s="23" t="s">
        <v>27</v>
      </c>
      <c r="Q1541" s="23">
        <v>4.4999999999999998E-2</v>
      </c>
      <c r="R1541" s="23" t="s">
        <v>27</v>
      </c>
      <c r="S1541" s="23" t="s">
        <v>27</v>
      </c>
      <c r="T1541" s="23" t="s">
        <v>27</v>
      </c>
      <c r="U1541" s="23" t="s">
        <v>27</v>
      </c>
      <c r="V1541" s="23" t="s">
        <v>27</v>
      </c>
      <c r="W1541" s="30" t="s">
        <v>27</v>
      </c>
      <c r="X1541" s="23">
        <v>99.317999999999998</v>
      </c>
      <c r="Z1541" s="18" t="s">
        <v>85</v>
      </c>
      <c r="AB1541" s="501"/>
      <c r="AC1541" s="18">
        <v>49.440472082035861</v>
      </c>
      <c r="AD1541" s="18">
        <v>50.33467518614151</v>
      </c>
      <c r="AE1541" s="18">
        <v>8.9607787008500694E-2</v>
      </c>
      <c r="AF1541" s="18" t="s">
        <v>27</v>
      </c>
      <c r="AG1541" s="18" t="s">
        <v>27</v>
      </c>
      <c r="AH1541" s="18" t="s">
        <v>27</v>
      </c>
      <c r="AI1541" s="18" t="s">
        <v>27</v>
      </c>
      <c r="AJ1541" s="18">
        <v>9.703542287002373E-2</v>
      </c>
      <c r="AK1541" s="18" t="s">
        <v>27</v>
      </c>
      <c r="AL1541" s="18">
        <v>3.8209521944106338E-2</v>
      </c>
      <c r="AM1541" s="18" t="s">
        <v>27</v>
      </c>
      <c r="AN1541" s="18" t="s">
        <v>27</v>
      </c>
      <c r="AO1541" s="18" t="s">
        <v>27</v>
      </c>
      <c r="AP1541" s="18" t="s">
        <v>27</v>
      </c>
      <c r="AQ1541" s="18" t="s">
        <v>27</v>
      </c>
      <c r="AR1541" s="18">
        <v>100</v>
      </c>
      <c r="AT1541" s="281" t="s">
        <v>134</v>
      </c>
      <c r="AU1541" s="53" t="str">
        <f t="shared" ref="AU1541:AU1555" si="158">Z1541</f>
        <v>po</v>
      </c>
      <c r="AV1541" s="44">
        <f t="shared" ref="AV1541:AV1555" si="159">AC1541/AD1541</f>
        <v>0.98223484902209424</v>
      </c>
      <c r="AW1541" s="86">
        <f t="shared" ref="AW1541:AW1555" si="160">SUM(AC1541,AJ1541,AK1541,AL1541,AO1541,AG1541)/AD1541</f>
        <v>0.98492176304933254</v>
      </c>
      <c r="AX1541" s="18"/>
      <c r="AY1541" s="18"/>
    </row>
    <row r="1542" spans="1:51" s="21" customFormat="1" x14ac:dyDescent="0.2">
      <c r="A1542" s="24" t="s">
        <v>595</v>
      </c>
      <c r="B1542" s="23" t="s">
        <v>606</v>
      </c>
      <c r="C1542" s="21" t="s">
        <v>130</v>
      </c>
      <c r="D1542" s="23" t="s">
        <v>53</v>
      </c>
      <c r="E1542" s="23" t="s">
        <v>48</v>
      </c>
      <c r="F1542" s="23" t="s">
        <v>56</v>
      </c>
      <c r="G1542" s="24">
        <v>171</v>
      </c>
      <c r="H1542" s="30">
        <v>62.582000000000001</v>
      </c>
      <c r="I1542" s="30">
        <v>36.533000000000001</v>
      </c>
      <c r="J1542" s="23">
        <v>6.6000000000000003E-2</v>
      </c>
      <c r="K1542" s="23" t="s">
        <v>27</v>
      </c>
      <c r="L1542" s="23" t="s">
        <v>27</v>
      </c>
      <c r="M1542" s="23" t="s">
        <v>27</v>
      </c>
      <c r="N1542" s="23">
        <v>4.7E-2</v>
      </c>
      <c r="O1542" s="23">
        <v>0.125</v>
      </c>
      <c r="P1542" s="23" t="s">
        <v>27</v>
      </c>
      <c r="Q1542" s="23" t="s">
        <v>27</v>
      </c>
      <c r="R1542" s="23" t="s">
        <v>27</v>
      </c>
      <c r="S1542" s="23" t="s">
        <v>27</v>
      </c>
      <c r="T1542" s="23" t="s">
        <v>27</v>
      </c>
      <c r="U1542" s="23" t="s">
        <v>27</v>
      </c>
      <c r="V1542" s="23" t="s">
        <v>27</v>
      </c>
      <c r="W1542" s="30" t="s">
        <v>27</v>
      </c>
      <c r="X1542" s="23">
        <v>99.353000000000009</v>
      </c>
      <c r="Z1542" s="18" t="s">
        <v>85</v>
      </c>
      <c r="AB1542" s="501"/>
      <c r="AC1542" s="18">
        <v>49.457813057857585</v>
      </c>
      <c r="AD1542" s="18">
        <v>50.292720775672215</v>
      </c>
      <c r="AE1542" s="18">
        <v>0.10371814406205213</v>
      </c>
      <c r="AF1542" s="18" t="s">
        <v>27</v>
      </c>
      <c r="AG1542" s="18" t="s">
        <v>27</v>
      </c>
      <c r="AH1542" s="18" t="s">
        <v>27</v>
      </c>
      <c r="AI1542" s="18">
        <v>5.1756104693732659E-2</v>
      </c>
      <c r="AJ1542" s="18">
        <v>9.3991917714415965E-2</v>
      </c>
      <c r="AK1542" s="18" t="s">
        <v>27</v>
      </c>
      <c r="AL1542" s="18" t="s">
        <v>27</v>
      </c>
      <c r="AM1542" s="18" t="s">
        <v>27</v>
      </c>
      <c r="AN1542" s="18" t="s">
        <v>27</v>
      </c>
      <c r="AO1542" s="18" t="s">
        <v>27</v>
      </c>
      <c r="AP1542" s="18" t="s">
        <v>27</v>
      </c>
      <c r="AQ1542" s="18" t="s">
        <v>27</v>
      </c>
      <c r="AR1542" s="18">
        <v>100.00000000000001</v>
      </c>
      <c r="AT1542" s="281" t="s">
        <v>134</v>
      </c>
      <c r="AU1542" s="53" t="str">
        <f t="shared" si="158"/>
        <v>po</v>
      </c>
      <c r="AV1542" s="44">
        <f t="shared" si="159"/>
        <v>0.98339903459312361</v>
      </c>
      <c r="AW1542" s="86">
        <f t="shared" si="160"/>
        <v>0.9852679316475037</v>
      </c>
      <c r="AX1542" s="18"/>
      <c r="AY1542" s="18"/>
    </row>
    <row r="1543" spans="1:51" s="21" customFormat="1" x14ac:dyDescent="0.2">
      <c r="A1543" s="24" t="s">
        <v>595</v>
      </c>
      <c r="B1543" s="23" t="s">
        <v>606</v>
      </c>
      <c r="C1543" s="21" t="s">
        <v>130</v>
      </c>
      <c r="D1543" s="23" t="s">
        <v>53</v>
      </c>
      <c r="E1543" s="23" t="s">
        <v>32</v>
      </c>
      <c r="F1543" s="23" t="s">
        <v>28</v>
      </c>
      <c r="G1543" s="24">
        <v>119</v>
      </c>
      <c r="H1543" s="30">
        <v>63.104999999999997</v>
      </c>
      <c r="I1543" s="30">
        <v>36.677999999999997</v>
      </c>
      <c r="J1543" s="23">
        <v>5.8000000000000003E-2</v>
      </c>
      <c r="K1543" s="23" t="s">
        <v>27</v>
      </c>
      <c r="L1543" s="23" t="s">
        <v>27</v>
      </c>
      <c r="M1543" s="23" t="s">
        <v>27</v>
      </c>
      <c r="N1543" s="23">
        <v>2.5999999999999999E-2</v>
      </c>
      <c r="O1543" s="23" t="s">
        <v>27</v>
      </c>
      <c r="P1543" s="23" t="s">
        <v>27</v>
      </c>
      <c r="Q1543" s="23">
        <v>0.13600000000000001</v>
      </c>
      <c r="R1543" s="23" t="s">
        <v>27</v>
      </c>
      <c r="S1543" s="23" t="s">
        <v>27</v>
      </c>
      <c r="T1543" s="23" t="s">
        <v>27</v>
      </c>
      <c r="U1543" s="23" t="s">
        <v>27</v>
      </c>
      <c r="V1543" s="23" t="s">
        <v>27</v>
      </c>
      <c r="W1543" s="30" t="s">
        <v>27</v>
      </c>
      <c r="X1543" s="23">
        <v>100.00299999999999</v>
      </c>
      <c r="Z1543" s="18" t="s">
        <v>85</v>
      </c>
      <c r="AB1543" s="501"/>
      <c r="AC1543" s="18">
        <v>49.574342358110819</v>
      </c>
      <c r="AD1543" s="18">
        <v>50.191845040068891</v>
      </c>
      <c r="AE1543" s="18">
        <v>9.0603821348243491E-2</v>
      </c>
      <c r="AF1543" s="18" t="s">
        <v>27</v>
      </c>
      <c r="AG1543" s="18" t="s">
        <v>27</v>
      </c>
      <c r="AH1543" s="18" t="s">
        <v>27</v>
      </c>
      <c r="AI1543" s="18">
        <v>2.8460648583256531E-2</v>
      </c>
      <c r="AJ1543" s="18" t="s">
        <v>27</v>
      </c>
      <c r="AK1543" s="18" t="s">
        <v>27</v>
      </c>
      <c r="AL1543" s="18">
        <v>0.11474813188880198</v>
      </c>
      <c r="AM1543" s="18" t="s">
        <v>27</v>
      </c>
      <c r="AN1543" s="18" t="s">
        <v>27</v>
      </c>
      <c r="AO1543" s="18" t="s">
        <v>27</v>
      </c>
      <c r="AP1543" s="18" t="s">
        <v>27</v>
      </c>
      <c r="AQ1543" s="18" t="s">
        <v>27</v>
      </c>
      <c r="AR1543" s="18">
        <v>100.00000000000001</v>
      </c>
      <c r="AT1543" s="281" t="s">
        <v>134</v>
      </c>
      <c r="AU1543" s="53" t="str">
        <f t="shared" si="158"/>
        <v>po</v>
      </c>
      <c r="AV1543" s="44">
        <f t="shared" si="159"/>
        <v>0.98769715117136836</v>
      </c>
      <c r="AW1543" s="86">
        <f t="shared" si="160"/>
        <v>0.98998334192202109</v>
      </c>
      <c r="AX1543" s="18"/>
      <c r="AY1543" s="18"/>
    </row>
    <row r="1544" spans="1:51" s="21" customFormat="1" x14ac:dyDescent="0.2">
      <c r="A1544" s="24" t="s">
        <v>595</v>
      </c>
      <c r="B1544" s="23" t="s">
        <v>606</v>
      </c>
      <c r="C1544" s="21" t="s">
        <v>130</v>
      </c>
      <c r="D1544" s="23" t="s">
        <v>53</v>
      </c>
      <c r="E1544" s="23" t="s">
        <v>37</v>
      </c>
      <c r="F1544" s="23" t="s">
        <v>43</v>
      </c>
      <c r="G1544" s="24">
        <v>127</v>
      </c>
      <c r="H1544" s="30">
        <v>63.033000000000001</v>
      </c>
      <c r="I1544" s="30">
        <v>36.543999999999997</v>
      </c>
      <c r="J1544" s="23">
        <v>0.03</v>
      </c>
      <c r="K1544" s="23" t="s">
        <v>27</v>
      </c>
      <c r="L1544" s="23" t="s">
        <v>27</v>
      </c>
      <c r="M1544" s="23" t="s">
        <v>27</v>
      </c>
      <c r="N1544" s="23" t="s">
        <v>27</v>
      </c>
      <c r="O1544" s="23" t="s">
        <v>27</v>
      </c>
      <c r="P1544" s="23" t="s">
        <v>27</v>
      </c>
      <c r="Q1544" s="23" t="s">
        <v>27</v>
      </c>
      <c r="R1544" s="23" t="s">
        <v>27</v>
      </c>
      <c r="S1544" s="23" t="s">
        <v>27</v>
      </c>
      <c r="T1544" s="23" t="s">
        <v>27</v>
      </c>
      <c r="U1544" s="23" t="s">
        <v>27</v>
      </c>
      <c r="V1544" s="23" t="s">
        <v>27</v>
      </c>
      <c r="W1544" s="30" t="s">
        <v>27</v>
      </c>
      <c r="X1544" s="23">
        <v>99.606999999999999</v>
      </c>
      <c r="Z1544" s="18" t="s">
        <v>85</v>
      </c>
      <c r="AB1544" s="501"/>
      <c r="AC1544" s="18">
        <v>49.73006913875718</v>
      </c>
      <c r="AD1544" s="18">
        <v>50.222865903707948</v>
      </c>
      <c r="AE1544" s="18">
        <v>4.7064957534874025E-2</v>
      </c>
      <c r="AF1544" s="18" t="s">
        <v>27</v>
      </c>
      <c r="AG1544" s="18" t="s">
        <v>27</v>
      </c>
      <c r="AH1544" s="18" t="s">
        <v>27</v>
      </c>
      <c r="AI1544" s="18" t="s">
        <v>27</v>
      </c>
      <c r="AJ1544" s="18" t="s">
        <v>27</v>
      </c>
      <c r="AK1544" s="18" t="s">
        <v>27</v>
      </c>
      <c r="AL1544" s="18" t="s">
        <v>27</v>
      </c>
      <c r="AM1544" s="18" t="s">
        <v>27</v>
      </c>
      <c r="AN1544" s="18" t="s">
        <v>27</v>
      </c>
      <c r="AO1544" s="18" t="s">
        <v>27</v>
      </c>
      <c r="AP1544" s="18" t="s">
        <v>27</v>
      </c>
      <c r="AQ1544" s="18" t="s">
        <v>27</v>
      </c>
      <c r="AR1544" s="18">
        <v>100</v>
      </c>
      <c r="AT1544" s="281" t="s">
        <v>134</v>
      </c>
      <c r="AU1544" s="53" t="str">
        <f t="shared" si="158"/>
        <v>po</v>
      </c>
      <c r="AV1544" s="44">
        <f t="shared" si="159"/>
        <v>0.99018780079385349</v>
      </c>
      <c r="AW1544" s="86">
        <f t="shared" si="160"/>
        <v>0.99018780079385349</v>
      </c>
      <c r="AX1544" s="18"/>
      <c r="AY1544" s="18"/>
    </row>
    <row r="1545" spans="1:51" s="21" customFormat="1" x14ac:dyDescent="0.2">
      <c r="A1545" s="24" t="s">
        <v>595</v>
      </c>
      <c r="B1545" s="23" t="s">
        <v>606</v>
      </c>
      <c r="C1545" s="21" t="s">
        <v>130</v>
      </c>
      <c r="D1545" s="23" t="s">
        <v>53</v>
      </c>
      <c r="E1545" s="23" t="s">
        <v>32</v>
      </c>
      <c r="F1545" s="23" t="s">
        <v>28</v>
      </c>
      <c r="G1545" s="24">
        <v>115</v>
      </c>
      <c r="H1545" s="30">
        <v>63.256999999999998</v>
      </c>
      <c r="I1545" s="30">
        <v>36.567999999999998</v>
      </c>
      <c r="J1545" s="23" t="s">
        <v>27</v>
      </c>
      <c r="K1545" s="23" t="s">
        <v>27</v>
      </c>
      <c r="L1545" s="23" t="s">
        <v>27</v>
      </c>
      <c r="M1545" s="23" t="s">
        <v>27</v>
      </c>
      <c r="N1545" s="23" t="s">
        <v>27</v>
      </c>
      <c r="O1545" s="23" t="s">
        <v>27</v>
      </c>
      <c r="P1545" s="23" t="s">
        <v>27</v>
      </c>
      <c r="Q1545" s="23" t="s">
        <v>27</v>
      </c>
      <c r="R1545" s="23" t="s">
        <v>27</v>
      </c>
      <c r="S1545" s="23" t="s">
        <v>27</v>
      </c>
      <c r="T1545" s="23" t="s">
        <v>27</v>
      </c>
      <c r="U1545" s="23" t="s">
        <v>27</v>
      </c>
      <c r="V1545" s="23" t="s">
        <v>27</v>
      </c>
      <c r="W1545" s="30" t="s">
        <v>27</v>
      </c>
      <c r="X1545" s="23">
        <v>99.824999999999989</v>
      </c>
      <c r="Z1545" s="18" t="s">
        <v>85</v>
      </c>
      <c r="AB1545" s="501"/>
      <c r="AC1545" s="18">
        <v>49.825755994805043</v>
      </c>
      <c r="AD1545" s="18">
        <v>50.174244005194964</v>
      </c>
      <c r="AE1545" s="18" t="s">
        <v>27</v>
      </c>
      <c r="AF1545" s="18" t="s">
        <v>27</v>
      </c>
      <c r="AG1545" s="18" t="s">
        <v>27</v>
      </c>
      <c r="AH1545" s="18" t="s">
        <v>27</v>
      </c>
      <c r="AI1545" s="18" t="s">
        <v>27</v>
      </c>
      <c r="AJ1545" s="18" t="s">
        <v>27</v>
      </c>
      <c r="AK1545" s="18" t="s">
        <v>27</v>
      </c>
      <c r="AL1545" s="18" t="s">
        <v>27</v>
      </c>
      <c r="AM1545" s="18" t="s">
        <v>27</v>
      </c>
      <c r="AN1545" s="18" t="s">
        <v>27</v>
      </c>
      <c r="AO1545" s="18" t="s">
        <v>27</v>
      </c>
      <c r="AP1545" s="18" t="s">
        <v>27</v>
      </c>
      <c r="AQ1545" s="18" t="s">
        <v>27</v>
      </c>
      <c r="AR1545" s="18">
        <v>100</v>
      </c>
      <c r="AT1545" s="281" t="s">
        <v>134</v>
      </c>
      <c r="AU1545" s="53" t="str">
        <f t="shared" si="158"/>
        <v>po</v>
      </c>
      <c r="AV1545" s="44">
        <f t="shared" si="159"/>
        <v>0.99305444422134515</v>
      </c>
      <c r="AW1545" s="86">
        <f t="shared" si="160"/>
        <v>0.99305444422134515</v>
      </c>
      <c r="AX1545" s="18"/>
      <c r="AY1545" s="18"/>
    </row>
    <row r="1546" spans="1:51" s="21" customFormat="1" x14ac:dyDescent="0.2">
      <c r="A1546" s="24" t="s">
        <v>595</v>
      </c>
      <c r="B1546" s="23" t="s">
        <v>606</v>
      </c>
      <c r="C1546" s="21" t="s">
        <v>130</v>
      </c>
      <c r="D1546" s="23" t="s">
        <v>53</v>
      </c>
      <c r="E1546" s="23" t="s">
        <v>54</v>
      </c>
      <c r="F1546" s="23" t="s">
        <v>43</v>
      </c>
      <c r="G1546" s="24">
        <v>179</v>
      </c>
      <c r="H1546" s="30">
        <v>62.389000000000003</v>
      </c>
      <c r="I1546" s="30">
        <v>36.049999999999997</v>
      </c>
      <c r="J1546" s="23">
        <v>7.0999999999999994E-2</v>
      </c>
      <c r="K1546" s="23" t="s">
        <v>27</v>
      </c>
      <c r="L1546" s="23" t="s">
        <v>27</v>
      </c>
      <c r="M1546" s="23" t="s">
        <v>27</v>
      </c>
      <c r="N1546" s="23">
        <v>3.1E-2</v>
      </c>
      <c r="O1546" s="23" t="s">
        <v>27</v>
      </c>
      <c r="P1546" s="23" t="s">
        <v>27</v>
      </c>
      <c r="Q1546" s="23" t="s">
        <v>27</v>
      </c>
      <c r="R1546" s="23" t="s">
        <v>27</v>
      </c>
      <c r="S1546" s="23" t="s">
        <v>27</v>
      </c>
      <c r="T1546" s="23" t="s">
        <v>27</v>
      </c>
      <c r="U1546" s="23" t="s">
        <v>27</v>
      </c>
      <c r="V1546" s="23" t="s">
        <v>27</v>
      </c>
      <c r="W1546" s="30" t="s">
        <v>27</v>
      </c>
      <c r="X1546" s="23">
        <v>98.540999999999997</v>
      </c>
      <c r="Z1546" s="18" t="s">
        <v>85</v>
      </c>
      <c r="AB1546" s="501"/>
      <c r="AC1546" s="18">
        <v>49.763708443549135</v>
      </c>
      <c r="AD1546" s="18">
        <v>50.089224194216243</v>
      </c>
      <c r="AE1546" s="18">
        <v>0.11261296468175112</v>
      </c>
      <c r="AF1546" s="18" t="s">
        <v>27</v>
      </c>
      <c r="AG1546" s="18" t="s">
        <v>27</v>
      </c>
      <c r="AH1546" s="18" t="s">
        <v>27</v>
      </c>
      <c r="AI1546" s="18">
        <v>3.4454397552867423E-2</v>
      </c>
      <c r="AJ1546" s="18" t="s">
        <v>27</v>
      </c>
      <c r="AK1546" s="18" t="s">
        <v>27</v>
      </c>
      <c r="AL1546" s="18" t="s">
        <v>27</v>
      </c>
      <c r="AM1546" s="18" t="s">
        <v>27</v>
      </c>
      <c r="AN1546" s="18" t="s">
        <v>27</v>
      </c>
      <c r="AO1546" s="18" t="s">
        <v>27</v>
      </c>
      <c r="AP1546" s="18" t="s">
        <v>27</v>
      </c>
      <c r="AQ1546" s="18" t="s">
        <v>27</v>
      </c>
      <c r="AR1546" s="18">
        <v>99.999999999999986</v>
      </c>
      <c r="AT1546" s="281" t="s">
        <v>134</v>
      </c>
      <c r="AU1546" s="53" t="str">
        <f t="shared" si="158"/>
        <v>po</v>
      </c>
      <c r="AV1546" s="44">
        <f t="shared" si="159"/>
        <v>0.99350128184447517</v>
      </c>
      <c r="AW1546" s="86">
        <f t="shared" si="160"/>
        <v>0.99350128184447517</v>
      </c>
      <c r="AX1546" s="18"/>
      <c r="AY1546" s="18"/>
    </row>
    <row r="1547" spans="1:51" s="21" customFormat="1" x14ac:dyDescent="0.2">
      <c r="A1547" s="24" t="s">
        <v>595</v>
      </c>
      <c r="B1547" s="23" t="s">
        <v>606</v>
      </c>
      <c r="C1547" s="21" t="s">
        <v>130</v>
      </c>
      <c r="D1547" s="23" t="s">
        <v>53</v>
      </c>
      <c r="E1547" s="23" t="s">
        <v>37</v>
      </c>
      <c r="F1547" s="23" t="s">
        <v>77</v>
      </c>
      <c r="G1547" s="24">
        <v>130</v>
      </c>
      <c r="H1547" s="30">
        <v>63.143000000000001</v>
      </c>
      <c r="I1547" s="30">
        <v>36.450000000000003</v>
      </c>
      <c r="J1547" s="23">
        <v>2.5000000000000001E-2</v>
      </c>
      <c r="K1547" s="23" t="s">
        <v>27</v>
      </c>
      <c r="L1547" s="23" t="s">
        <v>27</v>
      </c>
      <c r="M1547" s="23" t="s">
        <v>27</v>
      </c>
      <c r="N1547" s="23" t="s">
        <v>27</v>
      </c>
      <c r="O1547" s="23" t="s">
        <v>27</v>
      </c>
      <c r="P1547" s="23" t="s">
        <v>27</v>
      </c>
      <c r="Q1547" s="23">
        <v>4.3999999999999997E-2</v>
      </c>
      <c r="R1547" s="23" t="s">
        <v>27</v>
      </c>
      <c r="S1547" s="23" t="s">
        <v>27</v>
      </c>
      <c r="T1547" s="23" t="s">
        <v>27</v>
      </c>
      <c r="U1547" s="23" t="s">
        <v>27</v>
      </c>
      <c r="V1547" s="23" t="s">
        <v>27</v>
      </c>
      <c r="W1547" s="30" t="s">
        <v>27</v>
      </c>
      <c r="X1547" s="23">
        <v>99.662000000000006</v>
      </c>
      <c r="Z1547" s="18" t="s">
        <v>85</v>
      </c>
      <c r="AB1547" s="501"/>
      <c r="AC1547" s="18">
        <v>49.823311626350581</v>
      </c>
      <c r="AD1547" s="18">
        <v>50.1001741060592</v>
      </c>
      <c r="AE1547" s="18">
        <v>3.9225882065398746E-2</v>
      </c>
      <c r="AF1547" s="18" t="s">
        <v>27</v>
      </c>
      <c r="AG1547" s="18" t="s">
        <v>27</v>
      </c>
      <c r="AH1547" s="18" t="s">
        <v>27</v>
      </c>
      <c r="AI1547" s="18" t="s">
        <v>27</v>
      </c>
      <c r="AJ1547" s="18" t="s">
        <v>27</v>
      </c>
      <c r="AK1547" s="18" t="s">
        <v>27</v>
      </c>
      <c r="AL1547" s="18">
        <v>3.7288385524825871E-2</v>
      </c>
      <c r="AM1547" s="18" t="s">
        <v>27</v>
      </c>
      <c r="AN1547" s="18" t="s">
        <v>27</v>
      </c>
      <c r="AO1547" s="18" t="s">
        <v>27</v>
      </c>
      <c r="AP1547" s="18" t="s">
        <v>27</v>
      </c>
      <c r="AQ1547" s="18" t="s">
        <v>27</v>
      </c>
      <c r="AR1547" s="18">
        <v>100</v>
      </c>
      <c r="AT1547" s="281" t="s">
        <v>134</v>
      </c>
      <c r="AU1547" s="53" t="str">
        <f t="shared" si="158"/>
        <v>po</v>
      </c>
      <c r="AV1547" s="44">
        <f t="shared" si="159"/>
        <v>0.99447382200463985</v>
      </c>
      <c r="AW1547" s="86">
        <f t="shared" si="160"/>
        <v>0.99521809857034371</v>
      </c>
      <c r="AX1547" s="18"/>
      <c r="AY1547" s="18"/>
    </row>
    <row r="1548" spans="1:51" s="21" customFormat="1" x14ac:dyDescent="0.2">
      <c r="A1548" s="24" t="s">
        <v>595</v>
      </c>
      <c r="B1548" s="23" t="s">
        <v>606</v>
      </c>
      <c r="C1548" s="21" t="s">
        <v>130</v>
      </c>
      <c r="D1548" s="23" t="s">
        <v>53</v>
      </c>
      <c r="E1548" s="23" t="s">
        <v>32</v>
      </c>
      <c r="F1548" s="23" t="s">
        <v>28</v>
      </c>
      <c r="G1548" s="24">
        <v>118</v>
      </c>
      <c r="H1548" s="30">
        <v>63.417000000000002</v>
      </c>
      <c r="I1548" s="30">
        <v>36.482999999999997</v>
      </c>
      <c r="J1548" s="23">
        <v>2.8000000000000001E-2</v>
      </c>
      <c r="K1548" s="23">
        <v>6.0999999999999999E-2</v>
      </c>
      <c r="L1548" s="23" t="s">
        <v>27</v>
      </c>
      <c r="M1548" s="23" t="s">
        <v>27</v>
      </c>
      <c r="N1548" s="23">
        <v>0.109</v>
      </c>
      <c r="O1548" s="23" t="s">
        <v>27</v>
      </c>
      <c r="P1548" s="23" t="s">
        <v>27</v>
      </c>
      <c r="Q1548" s="23" t="s">
        <v>27</v>
      </c>
      <c r="R1548" s="23" t="s">
        <v>27</v>
      </c>
      <c r="S1548" s="23" t="s">
        <v>27</v>
      </c>
      <c r="T1548" s="23" t="s">
        <v>27</v>
      </c>
      <c r="U1548" s="23" t="s">
        <v>27</v>
      </c>
      <c r="V1548" s="23" t="s">
        <v>27</v>
      </c>
      <c r="W1548" s="30" t="s">
        <v>27</v>
      </c>
      <c r="X1548" s="23">
        <v>100.09800000000001</v>
      </c>
      <c r="Z1548" s="18" t="s">
        <v>85</v>
      </c>
      <c r="AB1548" s="501"/>
      <c r="AC1548" s="18">
        <v>49.822483721845941</v>
      </c>
      <c r="AD1548" s="18">
        <v>49.92804343986009</v>
      </c>
      <c r="AE1548" s="18">
        <v>4.3742443820539996E-2</v>
      </c>
      <c r="AF1548" s="18">
        <v>8.640732057831331E-2</v>
      </c>
      <c r="AG1548" s="18" t="s">
        <v>27</v>
      </c>
      <c r="AH1548" s="18" t="s">
        <v>27</v>
      </c>
      <c r="AI1548" s="18">
        <v>0.11932307389510891</v>
      </c>
      <c r="AJ1548" s="18" t="s">
        <v>27</v>
      </c>
      <c r="AK1548" s="18" t="s">
        <v>27</v>
      </c>
      <c r="AL1548" s="18" t="s">
        <v>27</v>
      </c>
      <c r="AM1548" s="18" t="s">
        <v>27</v>
      </c>
      <c r="AN1548" s="18" t="s">
        <v>27</v>
      </c>
      <c r="AO1548" s="18" t="s">
        <v>27</v>
      </c>
      <c r="AP1548" s="18" t="s">
        <v>27</v>
      </c>
      <c r="AQ1548" s="18" t="s">
        <v>27</v>
      </c>
      <c r="AR1548" s="18">
        <v>99.999999999999986</v>
      </c>
      <c r="AT1548" s="281" t="s">
        <v>134</v>
      </c>
      <c r="AU1548" s="53" t="str">
        <f t="shared" si="158"/>
        <v>po</v>
      </c>
      <c r="AV1548" s="44">
        <f t="shared" si="159"/>
        <v>0.99788576297524456</v>
      </c>
      <c r="AW1548" s="86">
        <f t="shared" si="160"/>
        <v>0.99788576297524456</v>
      </c>
      <c r="AX1548" s="18"/>
      <c r="AY1548" s="18"/>
    </row>
    <row r="1549" spans="1:51" s="21" customFormat="1" x14ac:dyDescent="0.2">
      <c r="A1549" s="24" t="s">
        <v>595</v>
      </c>
      <c r="B1549" s="23" t="s">
        <v>606</v>
      </c>
      <c r="C1549" s="21" t="s">
        <v>130</v>
      </c>
      <c r="D1549" s="23" t="s">
        <v>53</v>
      </c>
      <c r="E1549" s="23" t="s">
        <v>37</v>
      </c>
      <c r="F1549" s="23" t="s">
        <v>77</v>
      </c>
      <c r="G1549" s="24">
        <v>131</v>
      </c>
      <c r="H1549" s="30">
        <v>63.146999999999998</v>
      </c>
      <c r="I1549" s="30">
        <v>36.289000000000001</v>
      </c>
      <c r="J1549" s="23">
        <v>2.5000000000000001E-2</v>
      </c>
      <c r="K1549" s="23" t="s">
        <v>27</v>
      </c>
      <c r="L1549" s="23" t="s">
        <v>27</v>
      </c>
      <c r="M1549" s="23" t="s">
        <v>27</v>
      </c>
      <c r="N1549" s="23">
        <v>2.8000000000000001E-2</v>
      </c>
      <c r="O1549" s="23" t="s">
        <v>27</v>
      </c>
      <c r="P1549" s="23" t="s">
        <v>27</v>
      </c>
      <c r="Q1549" s="23" t="s">
        <v>27</v>
      </c>
      <c r="R1549" s="23" t="s">
        <v>27</v>
      </c>
      <c r="S1549" s="23" t="s">
        <v>27</v>
      </c>
      <c r="T1549" s="23" t="s">
        <v>27</v>
      </c>
      <c r="U1549" s="23" t="s">
        <v>27</v>
      </c>
      <c r="V1549" s="23" t="s">
        <v>27</v>
      </c>
      <c r="W1549" s="30" t="s">
        <v>27</v>
      </c>
      <c r="X1549" s="23">
        <v>99.489000000000019</v>
      </c>
      <c r="Z1549" s="18" t="s">
        <v>85</v>
      </c>
      <c r="AB1549" s="501"/>
      <c r="AC1549" s="18">
        <v>49.938649928138155</v>
      </c>
      <c r="AD1549" s="18">
        <v>49.991181243242416</v>
      </c>
      <c r="AE1549" s="18">
        <v>3.9314197398011293E-2</v>
      </c>
      <c r="AF1549" s="18" t="s">
        <v>27</v>
      </c>
      <c r="AG1549" s="18" t="s">
        <v>27</v>
      </c>
      <c r="AH1549" s="18" t="s">
        <v>27</v>
      </c>
      <c r="AI1549" s="18">
        <v>3.0854631221439163E-2</v>
      </c>
      <c r="AJ1549" s="18" t="s">
        <v>27</v>
      </c>
      <c r="AK1549" s="18" t="s">
        <v>27</v>
      </c>
      <c r="AL1549" s="18" t="s">
        <v>27</v>
      </c>
      <c r="AM1549" s="18" t="s">
        <v>27</v>
      </c>
      <c r="AN1549" s="18" t="s">
        <v>27</v>
      </c>
      <c r="AO1549" s="18" t="s">
        <v>27</v>
      </c>
      <c r="AP1549" s="18" t="s">
        <v>27</v>
      </c>
      <c r="AQ1549" s="18" t="s">
        <v>27</v>
      </c>
      <c r="AR1549" s="18">
        <v>100.00000000000003</v>
      </c>
      <c r="AT1549" s="281" t="s">
        <v>134</v>
      </c>
      <c r="AU1549" s="53" t="str">
        <f t="shared" si="158"/>
        <v>po</v>
      </c>
      <c r="AV1549" s="44">
        <f t="shared" si="159"/>
        <v>0.99894918836086988</v>
      </c>
      <c r="AW1549" s="86">
        <f t="shared" si="160"/>
        <v>0.99894918836086988</v>
      </c>
      <c r="AX1549" s="18"/>
      <c r="AY1549" s="18"/>
    </row>
    <row r="1550" spans="1:51" s="21" customFormat="1" x14ac:dyDescent="0.2">
      <c r="A1550" s="24" t="s">
        <v>595</v>
      </c>
      <c r="B1550" s="23" t="s">
        <v>606</v>
      </c>
      <c r="C1550" s="21" t="s">
        <v>130</v>
      </c>
      <c r="D1550" s="23" t="s">
        <v>53</v>
      </c>
      <c r="E1550" s="23" t="s">
        <v>32</v>
      </c>
      <c r="F1550" s="23" t="s">
        <v>28</v>
      </c>
      <c r="G1550" s="24">
        <v>117</v>
      </c>
      <c r="H1550" s="30">
        <v>63.49</v>
      </c>
      <c r="I1550" s="30">
        <v>36.451999999999998</v>
      </c>
      <c r="J1550" s="23" t="s">
        <v>27</v>
      </c>
      <c r="K1550" s="23" t="s">
        <v>27</v>
      </c>
      <c r="L1550" s="23" t="s">
        <v>27</v>
      </c>
      <c r="M1550" s="23" t="s">
        <v>27</v>
      </c>
      <c r="N1550" s="23" t="s">
        <v>27</v>
      </c>
      <c r="O1550" s="23" t="s">
        <v>27</v>
      </c>
      <c r="P1550" s="23" t="s">
        <v>27</v>
      </c>
      <c r="Q1550" s="23" t="s">
        <v>27</v>
      </c>
      <c r="R1550" s="23" t="s">
        <v>27</v>
      </c>
      <c r="S1550" s="23" t="s">
        <v>27</v>
      </c>
      <c r="T1550" s="23" t="s">
        <v>27</v>
      </c>
      <c r="U1550" s="23" t="s">
        <v>27</v>
      </c>
      <c r="V1550" s="23" t="s">
        <v>27</v>
      </c>
      <c r="W1550" s="30" t="s">
        <v>27</v>
      </c>
      <c r="X1550" s="23">
        <v>99.942000000000007</v>
      </c>
      <c r="Z1550" s="18" t="s">
        <v>85</v>
      </c>
      <c r="AB1550" s="501"/>
      <c r="AC1550" s="18">
        <v>49.997101143371296</v>
      </c>
      <c r="AD1550" s="18">
        <v>50.002898856628697</v>
      </c>
      <c r="AE1550" s="18" t="s">
        <v>27</v>
      </c>
      <c r="AF1550" s="18" t="s">
        <v>27</v>
      </c>
      <c r="AG1550" s="18" t="s">
        <v>27</v>
      </c>
      <c r="AH1550" s="18" t="s">
        <v>27</v>
      </c>
      <c r="AI1550" s="18" t="s">
        <v>27</v>
      </c>
      <c r="AJ1550" s="18" t="s">
        <v>27</v>
      </c>
      <c r="AK1550" s="18" t="s">
        <v>27</v>
      </c>
      <c r="AL1550" s="18" t="s">
        <v>27</v>
      </c>
      <c r="AM1550" s="18" t="s">
        <v>27</v>
      </c>
      <c r="AN1550" s="18" t="s">
        <v>27</v>
      </c>
      <c r="AO1550" s="18" t="s">
        <v>27</v>
      </c>
      <c r="AP1550" s="18" t="s">
        <v>27</v>
      </c>
      <c r="AQ1550" s="18" t="s">
        <v>27</v>
      </c>
      <c r="AR1550" s="18">
        <v>100</v>
      </c>
      <c r="AT1550" s="281" t="s">
        <v>134</v>
      </c>
      <c r="AU1550" s="53" t="str">
        <f t="shared" si="158"/>
        <v>po</v>
      </c>
      <c r="AV1550" s="44">
        <f t="shared" si="159"/>
        <v>0.99988405245715806</v>
      </c>
      <c r="AW1550" s="86">
        <f t="shared" si="160"/>
        <v>0.99988405245715806</v>
      </c>
      <c r="AX1550" s="18"/>
      <c r="AY1550" s="18"/>
    </row>
    <row r="1551" spans="1:51" s="21" customFormat="1" x14ac:dyDescent="0.2">
      <c r="A1551" s="24" t="s">
        <v>595</v>
      </c>
      <c r="B1551" s="23" t="s">
        <v>606</v>
      </c>
      <c r="C1551" s="21" t="s">
        <v>130</v>
      </c>
      <c r="D1551" s="23" t="s">
        <v>53</v>
      </c>
      <c r="E1551" s="23" t="s">
        <v>37</v>
      </c>
      <c r="F1551" s="23" t="s">
        <v>43</v>
      </c>
      <c r="G1551" s="24">
        <v>128</v>
      </c>
      <c r="H1551" s="30">
        <v>63.271999999999998</v>
      </c>
      <c r="I1551" s="30">
        <v>36.316000000000003</v>
      </c>
      <c r="J1551" s="23">
        <v>5.0999999999999997E-2</v>
      </c>
      <c r="K1551" s="23" t="s">
        <v>27</v>
      </c>
      <c r="L1551" s="23" t="s">
        <v>27</v>
      </c>
      <c r="M1551" s="23" t="s">
        <v>27</v>
      </c>
      <c r="N1551" s="23">
        <v>2.5999999999999999E-2</v>
      </c>
      <c r="O1551" s="23" t="s">
        <v>27</v>
      </c>
      <c r="P1551" s="23" t="s">
        <v>27</v>
      </c>
      <c r="Q1551" s="23" t="s">
        <v>27</v>
      </c>
      <c r="R1551" s="23" t="s">
        <v>27</v>
      </c>
      <c r="S1551" s="23" t="s">
        <v>27</v>
      </c>
      <c r="T1551" s="23" t="s">
        <v>27</v>
      </c>
      <c r="U1551" s="23" t="s">
        <v>27</v>
      </c>
      <c r="V1551" s="23" t="s">
        <v>27</v>
      </c>
      <c r="W1551" s="30" t="s">
        <v>27</v>
      </c>
      <c r="X1551" s="23">
        <v>99.664999999999992</v>
      </c>
      <c r="Z1551" s="18" t="s">
        <v>85</v>
      </c>
      <c r="AB1551" s="501"/>
      <c r="AC1551" s="18">
        <v>49.950225053794746</v>
      </c>
      <c r="AD1551" s="18">
        <v>49.941113121090488</v>
      </c>
      <c r="AE1551" s="18">
        <v>8.0061070685282815E-2</v>
      </c>
      <c r="AF1551" s="18" t="s">
        <v>27</v>
      </c>
      <c r="AG1551" s="18" t="s">
        <v>27</v>
      </c>
      <c r="AH1551" s="18" t="s">
        <v>27</v>
      </c>
      <c r="AI1551" s="18">
        <v>2.8600754429481404E-2</v>
      </c>
      <c r="AJ1551" s="18" t="s">
        <v>27</v>
      </c>
      <c r="AK1551" s="18" t="s">
        <v>27</v>
      </c>
      <c r="AL1551" s="18" t="s">
        <v>27</v>
      </c>
      <c r="AM1551" s="18" t="s">
        <v>27</v>
      </c>
      <c r="AN1551" s="18" t="s">
        <v>27</v>
      </c>
      <c r="AO1551" s="18" t="s">
        <v>27</v>
      </c>
      <c r="AP1551" s="18" t="s">
        <v>27</v>
      </c>
      <c r="AQ1551" s="18" t="s">
        <v>27</v>
      </c>
      <c r="AR1551" s="18">
        <v>100</v>
      </c>
      <c r="AT1551" s="281" t="s">
        <v>134</v>
      </c>
      <c r="AU1551" s="53" t="str">
        <f t="shared" si="158"/>
        <v>po</v>
      </c>
      <c r="AV1551" s="44">
        <f t="shared" si="159"/>
        <v>1.0001824535364714</v>
      </c>
      <c r="AW1551" s="86">
        <f t="shared" si="160"/>
        <v>1.0001824535364714</v>
      </c>
      <c r="AX1551" s="18"/>
      <c r="AY1551" s="18"/>
    </row>
    <row r="1552" spans="1:51" s="21" customFormat="1" x14ac:dyDescent="0.2">
      <c r="A1552" s="24" t="s">
        <v>595</v>
      </c>
      <c r="B1552" s="23" t="s">
        <v>606</v>
      </c>
      <c r="C1552" s="21" t="s">
        <v>130</v>
      </c>
      <c r="D1552" s="23" t="s">
        <v>53</v>
      </c>
      <c r="E1552" s="23" t="s">
        <v>32</v>
      </c>
      <c r="F1552" s="23" t="s">
        <v>28</v>
      </c>
      <c r="G1552" s="24">
        <v>114</v>
      </c>
      <c r="H1552" s="30">
        <v>63.761000000000003</v>
      </c>
      <c r="I1552" s="30">
        <v>36.591999999999999</v>
      </c>
      <c r="J1552" s="23">
        <v>5.7000000000000002E-2</v>
      </c>
      <c r="K1552" s="23" t="s">
        <v>27</v>
      </c>
      <c r="L1552" s="23" t="s">
        <v>27</v>
      </c>
      <c r="M1552" s="23" t="s">
        <v>27</v>
      </c>
      <c r="N1552" s="23" t="s">
        <v>27</v>
      </c>
      <c r="O1552" s="23" t="s">
        <v>27</v>
      </c>
      <c r="P1552" s="23" t="s">
        <v>27</v>
      </c>
      <c r="Q1552" s="23" t="s">
        <v>27</v>
      </c>
      <c r="R1552" s="23" t="s">
        <v>27</v>
      </c>
      <c r="S1552" s="23" t="s">
        <v>27</v>
      </c>
      <c r="T1552" s="23" t="s">
        <v>27</v>
      </c>
      <c r="U1552" s="23" t="s">
        <v>27</v>
      </c>
      <c r="V1552" s="23" t="s">
        <v>27</v>
      </c>
      <c r="W1552" s="30" t="s">
        <v>27</v>
      </c>
      <c r="X1552" s="23">
        <v>100.41000000000001</v>
      </c>
      <c r="Z1552" s="18" t="s">
        <v>85</v>
      </c>
      <c r="AB1552" s="501"/>
      <c r="AC1552" s="18">
        <v>49.963335577672844</v>
      </c>
      <c r="AD1552" s="18">
        <v>49.947847342269583</v>
      </c>
      <c r="AE1552" s="18">
        <v>8.8817080057565834E-2</v>
      </c>
      <c r="AF1552" s="18" t="s">
        <v>27</v>
      </c>
      <c r="AG1552" s="18" t="s">
        <v>27</v>
      </c>
      <c r="AH1552" s="18" t="s">
        <v>27</v>
      </c>
      <c r="AI1552" s="18" t="s">
        <v>27</v>
      </c>
      <c r="AJ1552" s="18" t="s">
        <v>27</v>
      </c>
      <c r="AK1552" s="18" t="s">
        <v>27</v>
      </c>
      <c r="AL1552" s="18" t="s">
        <v>27</v>
      </c>
      <c r="AM1552" s="18" t="s">
        <v>27</v>
      </c>
      <c r="AN1552" s="18" t="s">
        <v>27</v>
      </c>
      <c r="AO1552" s="18" t="s">
        <v>27</v>
      </c>
      <c r="AP1552" s="18" t="s">
        <v>27</v>
      </c>
      <c r="AQ1552" s="18" t="s">
        <v>27</v>
      </c>
      <c r="AR1552" s="18">
        <v>100</v>
      </c>
      <c r="AT1552" s="281" t="s">
        <v>134</v>
      </c>
      <c r="AU1552" s="53" t="str">
        <f t="shared" si="158"/>
        <v>po</v>
      </c>
      <c r="AV1552" s="44">
        <f t="shared" si="159"/>
        <v>1.0003100881464846</v>
      </c>
      <c r="AW1552" s="86">
        <f t="shared" si="160"/>
        <v>1.0003100881464846</v>
      </c>
      <c r="AX1552" s="18"/>
      <c r="AY1552" s="18"/>
    </row>
    <row r="1553" spans="1:51" s="21" customFormat="1" x14ac:dyDescent="0.2">
      <c r="A1553" s="24" t="s">
        <v>595</v>
      </c>
      <c r="B1553" s="23" t="s">
        <v>606</v>
      </c>
      <c r="C1553" s="21" t="s">
        <v>130</v>
      </c>
      <c r="D1553" s="23" t="s">
        <v>53</v>
      </c>
      <c r="E1553" s="23" t="s">
        <v>29</v>
      </c>
      <c r="F1553" s="23" t="s">
        <v>34</v>
      </c>
      <c r="G1553" s="24">
        <v>141</v>
      </c>
      <c r="H1553" s="30">
        <v>62.491999999999997</v>
      </c>
      <c r="I1553" s="30">
        <v>35.81</v>
      </c>
      <c r="J1553" s="23">
        <v>0.13100000000000001</v>
      </c>
      <c r="K1553" s="23" t="s">
        <v>27</v>
      </c>
      <c r="L1553" s="23" t="s">
        <v>27</v>
      </c>
      <c r="M1553" s="23" t="s">
        <v>27</v>
      </c>
      <c r="N1553" s="23">
        <v>6.4000000000000001E-2</v>
      </c>
      <c r="O1553" s="23" t="s">
        <v>27</v>
      </c>
      <c r="P1553" s="23" t="s">
        <v>27</v>
      </c>
      <c r="Q1553" s="23" t="s">
        <v>27</v>
      </c>
      <c r="R1553" s="23" t="s">
        <v>27</v>
      </c>
      <c r="S1553" s="23">
        <v>2.9000000000000001E-2</v>
      </c>
      <c r="T1553" s="23" t="s">
        <v>27</v>
      </c>
      <c r="U1553" s="23" t="s">
        <v>27</v>
      </c>
      <c r="V1553" s="23" t="s">
        <v>27</v>
      </c>
      <c r="W1553" s="30" t="s">
        <v>27</v>
      </c>
      <c r="X1553" s="23">
        <v>98.525999999999982</v>
      </c>
      <c r="Z1553" s="18" t="s">
        <v>85</v>
      </c>
      <c r="AB1553" s="501"/>
      <c r="AC1553" s="18">
        <v>49.881574237294849</v>
      </c>
      <c r="AD1553" s="18">
        <v>49.791403919805326</v>
      </c>
      <c r="AE1553" s="18">
        <v>0.20792770190716406</v>
      </c>
      <c r="AF1553" s="18" t="s">
        <v>27</v>
      </c>
      <c r="AG1553" s="18" t="s">
        <v>27</v>
      </c>
      <c r="AH1553" s="18" t="s">
        <v>27</v>
      </c>
      <c r="AI1553" s="18">
        <v>7.1182617777602916E-2</v>
      </c>
      <c r="AJ1553" s="18" t="s">
        <v>27</v>
      </c>
      <c r="AK1553" s="18" t="s">
        <v>27</v>
      </c>
      <c r="AL1553" s="18" t="s">
        <v>27</v>
      </c>
      <c r="AM1553" s="18" t="s">
        <v>27</v>
      </c>
      <c r="AN1553" s="18">
        <v>4.7911523215082095E-2</v>
      </c>
      <c r="AO1553" s="18" t="s">
        <v>27</v>
      </c>
      <c r="AP1553" s="18" t="s">
        <v>27</v>
      </c>
      <c r="AQ1553" s="18" t="s">
        <v>27</v>
      </c>
      <c r="AR1553" s="18">
        <v>100.00000000000003</v>
      </c>
      <c r="AT1553" s="281" t="s">
        <v>134</v>
      </c>
      <c r="AU1553" s="53" t="str">
        <f t="shared" si="158"/>
        <v>po</v>
      </c>
      <c r="AV1553" s="44">
        <f t="shared" si="159"/>
        <v>1.0018109615393604</v>
      </c>
      <c r="AW1553" s="86">
        <f t="shared" si="160"/>
        <v>1.0018109615393604</v>
      </c>
      <c r="AX1553" s="18"/>
      <c r="AY1553" s="18"/>
    </row>
    <row r="1554" spans="1:51" s="21" customFormat="1" x14ac:dyDescent="0.2">
      <c r="A1554" s="24" t="s">
        <v>595</v>
      </c>
      <c r="B1554" s="23" t="s">
        <v>606</v>
      </c>
      <c r="C1554" s="21" t="s">
        <v>130</v>
      </c>
      <c r="D1554" s="23" t="s">
        <v>53</v>
      </c>
      <c r="E1554" s="23" t="s">
        <v>29</v>
      </c>
      <c r="F1554" s="23" t="s">
        <v>43</v>
      </c>
      <c r="G1554" s="24">
        <v>138</v>
      </c>
      <c r="H1554" s="30">
        <v>63.521000000000001</v>
      </c>
      <c r="I1554" s="30">
        <v>36.393999999999998</v>
      </c>
      <c r="J1554" s="23">
        <v>0.13</v>
      </c>
      <c r="K1554" s="23" t="s">
        <v>27</v>
      </c>
      <c r="L1554" s="23" t="s">
        <v>27</v>
      </c>
      <c r="M1554" s="23" t="s">
        <v>27</v>
      </c>
      <c r="N1554" s="23">
        <v>4.8000000000000001E-2</v>
      </c>
      <c r="O1554" s="23" t="s">
        <v>27</v>
      </c>
      <c r="P1554" s="23" t="s">
        <v>27</v>
      </c>
      <c r="Q1554" s="23" t="s">
        <v>27</v>
      </c>
      <c r="R1554" s="23" t="s">
        <v>27</v>
      </c>
      <c r="S1554" s="23">
        <v>3.9E-2</v>
      </c>
      <c r="T1554" s="23" t="s">
        <v>27</v>
      </c>
      <c r="U1554" s="23" t="s">
        <v>27</v>
      </c>
      <c r="V1554" s="23" t="s">
        <v>27</v>
      </c>
      <c r="W1554" s="30" t="s">
        <v>27</v>
      </c>
      <c r="X1554" s="23">
        <v>100.13199999999999</v>
      </c>
      <c r="Z1554" s="18" t="s">
        <v>85</v>
      </c>
      <c r="AB1554" s="501"/>
      <c r="AC1554" s="18">
        <v>49.889478400778557</v>
      </c>
      <c r="AD1554" s="18">
        <v>49.791562085954652</v>
      </c>
      <c r="AE1554" s="18">
        <v>0.20303004930870591</v>
      </c>
      <c r="AF1554" s="18" t="s">
        <v>27</v>
      </c>
      <c r="AG1554" s="18" t="s">
        <v>27</v>
      </c>
      <c r="AH1554" s="18" t="s">
        <v>27</v>
      </c>
      <c r="AI1554" s="18">
        <v>5.2530450895698279E-2</v>
      </c>
      <c r="AJ1554" s="18" t="s">
        <v>27</v>
      </c>
      <c r="AK1554" s="18" t="s">
        <v>27</v>
      </c>
      <c r="AL1554" s="18" t="s">
        <v>27</v>
      </c>
      <c r="AM1554" s="18" t="s">
        <v>27</v>
      </c>
      <c r="AN1554" s="18">
        <v>6.3399013062366436E-2</v>
      </c>
      <c r="AO1554" s="18" t="s">
        <v>27</v>
      </c>
      <c r="AP1554" s="18" t="s">
        <v>27</v>
      </c>
      <c r="AQ1554" s="18" t="s">
        <v>27</v>
      </c>
      <c r="AR1554" s="18">
        <v>99.999999999999986</v>
      </c>
      <c r="AT1554" s="281" t="s">
        <v>134</v>
      </c>
      <c r="AU1554" s="53" t="str">
        <f t="shared" si="158"/>
        <v>po</v>
      </c>
      <c r="AV1554" s="44">
        <f t="shared" si="159"/>
        <v>1.0019665242607747</v>
      </c>
      <c r="AW1554" s="86">
        <f t="shared" si="160"/>
        <v>1.0019665242607747</v>
      </c>
      <c r="AX1554" s="18"/>
      <c r="AY1554" s="18"/>
    </row>
    <row r="1555" spans="1:51" s="21" customFormat="1" x14ac:dyDescent="0.2">
      <c r="A1555" s="24" t="s">
        <v>595</v>
      </c>
      <c r="B1555" s="23" t="s">
        <v>606</v>
      </c>
      <c r="C1555" s="21" t="s">
        <v>130</v>
      </c>
      <c r="D1555" s="23" t="s">
        <v>53</v>
      </c>
      <c r="E1555" s="23" t="s">
        <v>37</v>
      </c>
      <c r="F1555" s="23" t="s">
        <v>43</v>
      </c>
      <c r="G1555" s="24">
        <v>122</v>
      </c>
      <c r="H1555" s="30">
        <v>63.594000000000001</v>
      </c>
      <c r="I1555" s="30">
        <v>36.356999999999999</v>
      </c>
      <c r="J1555" s="23">
        <v>3.6999999999999998E-2</v>
      </c>
      <c r="K1555" s="23" t="s">
        <v>27</v>
      </c>
      <c r="L1555" s="23" t="s">
        <v>27</v>
      </c>
      <c r="M1555" s="23" t="s">
        <v>27</v>
      </c>
      <c r="N1555" s="23" t="s">
        <v>27</v>
      </c>
      <c r="O1555" s="23" t="s">
        <v>27</v>
      </c>
      <c r="P1555" s="23" t="s">
        <v>27</v>
      </c>
      <c r="Q1555" s="23">
        <v>4.8000000000000001E-2</v>
      </c>
      <c r="R1555" s="23" t="s">
        <v>27</v>
      </c>
      <c r="S1555" s="23" t="s">
        <v>27</v>
      </c>
      <c r="T1555" s="23" t="s">
        <v>27</v>
      </c>
      <c r="U1555" s="23" t="s">
        <v>27</v>
      </c>
      <c r="V1555" s="23" t="s">
        <v>27</v>
      </c>
      <c r="W1555" s="30" t="s">
        <v>27</v>
      </c>
      <c r="X1555" s="23">
        <v>100.036</v>
      </c>
      <c r="Z1555" s="18" t="s">
        <v>85</v>
      </c>
      <c r="AB1555" s="501"/>
      <c r="AC1555" s="18">
        <v>50.053913314372309</v>
      </c>
      <c r="AD1555" s="18">
        <v>49.847600607319372</v>
      </c>
      <c r="AE1555" s="18">
        <v>5.7909384580681178E-2</v>
      </c>
      <c r="AF1555" s="18" t="s">
        <v>27</v>
      </c>
      <c r="AG1555" s="18" t="s">
        <v>27</v>
      </c>
      <c r="AH1555" s="18" t="s">
        <v>27</v>
      </c>
      <c r="AI1555" s="18" t="s">
        <v>27</v>
      </c>
      <c r="AJ1555" s="18" t="s">
        <v>27</v>
      </c>
      <c r="AK1555" s="18" t="s">
        <v>27</v>
      </c>
      <c r="AL1555" s="18">
        <v>4.0576693727634984E-2</v>
      </c>
      <c r="AM1555" s="18" t="s">
        <v>27</v>
      </c>
      <c r="AN1555" s="18" t="s">
        <v>27</v>
      </c>
      <c r="AO1555" s="18" t="s">
        <v>27</v>
      </c>
      <c r="AP1555" s="18" t="s">
        <v>27</v>
      </c>
      <c r="AQ1555" s="18" t="s">
        <v>27</v>
      </c>
      <c r="AR1555" s="18">
        <v>99.999999999999986</v>
      </c>
      <c r="AT1555" s="281" t="s">
        <v>134</v>
      </c>
      <c r="AU1555" s="53" t="str">
        <f t="shared" si="158"/>
        <v>po</v>
      </c>
      <c r="AV1555" s="44">
        <f t="shared" si="159"/>
        <v>1.0041388693646098</v>
      </c>
      <c r="AW1555" s="86">
        <f t="shared" si="160"/>
        <v>1.0049528843469413</v>
      </c>
      <c r="AX1555" s="18"/>
      <c r="AY1555" s="18"/>
    </row>
    <row r="1556" spans="1:51" s="21" customFormat="1" x14ac:dyDescent="0.2">
      <c r="A1556" s="26"/>
      <c r="D1556" s="23"/>
      <c r="E1556" s="23"/>
      <c r="F1556" s="23"/>
      <c r="G1556" s="24"/>
      <c r="H1556" s="30"/>
      <c r="I1556" s="30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30"/>
      <c r="X1556" s="23"/>
      <c r="Z1556" s="18"/>
      <c r="AB1556" s="501"/>
      <c r="AC1556" s="18"/>
      <c r="AD1556" s="18"/>
      <c r="AE1556" s="18"/>
      <c r="AF1556" s="18"/>
      <c r="AG1556" s="18"/>
      <c r="AH1556" s="18"/>
      <c r="AI1556" s="18"/>
      <c r="AJ1556" s="18"/>
      <c r="AK1556" s="18"/>
      <c r="AL1556" s="18"/>
      <c r="AM1556" s="18"/>
      <c r="AN1556" s="18"/>
      <c r="AO1556" s="18"/>
      <c r="AP1556" s="18"/>
      <c r="AQ1556" s="18"/>
      <c r="AR1556" s="18"/>
      <c r="AT1556" s="23"/>
      <c r="AU1556" s="62"/>
      <c r="AV1556" s="44"/>
      <c r="AW1556" s="86"/>
      <c r="AX1556" s="18"/>
      <c r="AY1556" s="18"/>
    </row>
    <row r="1557" spans="1:51" s="21" customFormat="1" x14ac:dyDescent="0.2">
      <c r="A1557" s="26"/>
      <c r="D1557" s="23"/>
      <c r="E1557" s="23"/>
      <c r="F1557" s="23"/>
      <c r="G1557" s="24"/>
      <c r="H1557" s="30"/>
      <c r="I1557" s="30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30"/>
      <c r="X1557" s="23"/>
      <c r="Z1557" s="18"/>
      <c r="AB1557" s="501"/>
      <c r="AC1557" s="18"/>
      <c r="AD1557" s="18"/>
      <c r="AE1557" s="18"/>
      <c r="AF1557" s="18"/>
      <c r="AG1557" s="18"/>
      <c r="AH1557" s="18"/>
      <c r="AI1557" s="18"/>
      <c r="AJ1557" s="18"/>
      <c r="AK1557" s="18"/>
      <c r="AL1557" s="18"/>
      <c r="AM1557" s="18"/>
      <c r="AN1557" s="18"/>
      <c r="AO1557" s="18"/>
      <c r="AP1557" s="18"/>
      <c r="AQ1557" s="18"/>
      <c r="AR1557" s="18"/>
      <c r="AT1557" s="47"/>
      <c r="AU1557" s="47"/>
      <c r="AV1557" s="56"/>
      <c r="AW1557" s="334"/>
      <c r="AX1557" s="58" t="s">
        <v>84</v>
      </c>
      <c r="AY1557" s="18"/>
    </row>
    <row r="1558" spans="1:51" s="21" customFormat="1" x14ac:dyDescent="0.2">
      <c r="A1558" s="26"/>
      <c r="D1558" s="23"/>
      <c r="E1558" s="23"/>
      <c r="F1558" s="23"/>
      <c r="G1558" s="24"/>
      <c r="H1558" s="30"/>
      <c r="I1558" s="30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30"/>
      <c r="X1558" s="23"/>
      <c r="Z1558" s="18"/>
      <c r="AB1558" s="501"/>
      <c r="AC1558" s="18"/>
      <c r="AD1558" s="18"/>
      <c r="AE1558" s="18"/>
      <c r="AF1558" s="18"/>
      <c r="AG1558" s="18"/>
      <c r="AH1558" s="18"/>
      <c r="AI1558" s="18"/>
      <c r="AJ1558" s="18"/>
      <c r="AK1558" s="18"/>
      <c r="AL1558" s="18"/>
      <c r="AM1558" s="18"/>
      <c r="AN1558" s="18"/>
      <c r="AO1558" s="18"/>
      <c r="AP1558" s="18"/>
      <c r="AQ1558" s="18"/>
      <c r="AR1558" s="18"/>
      <c r="AT1558" s="53" t="s">
        <v>628</v>
      </c>
      <c r="AU1558" s="53" t="s">
        <v>129</v>
      </c>
      <c r="AV1558" s="209">
        <f>AVERAGE(AV1541:AV1555)</f>
        <v>0.9953117522861249</v>
      </c>
      <c r="AW1558" s="209">
        <f>AVERAGE(AW1541:AW1555)</f>
        <v>0.99587177184481201</v>
      </c>
      <c r="AX1558" s="317">
        <f>COUNT(AV1493:AV1550)</f>
        <v>55</v>
      </c>
      <c r="AY1558" s="18"/>
    </row>
    <row r="1559" spans="1:51" s="21" customFormat="1" x14ac:dyDescent="0.2">
      <c r="A1559" s="26"/>
      <c r="D1559" s="23"/>
      <c r="E1559" s="23"/>
      <c r="F1559" s="23"/>
      <c r="G1559" s="24"/>
      <c r="H1559" s="30"/>
      <c r="I1559" s="30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30"/>
      <c r="X1559" s="23"/>
      <c r="Z1559" s="18"/>
      <c r="AB1559" s="501"/>
      <c r="AC1559" s="18"/>
      <c r="AD1559" s="18"/>
      <c r="AE1559" s="18"/>
      <c r="AF1559" s="18"/>
      <c r="AG1559" s="18"/>
      <c r="AH1559" s="18"/>
      <c r="AI1559" s="18"/>
      <c r="AJ1559" s="18"/>
      <c r="AK1559" s="18"/>
      <c r="AL1559" s="18"/>
      <c r="AM1559" s="18"/>
      <c r="AN1559" s="18"/>
      <c r="AO1559" s="18"/>
      <c r="AP1559" s="18"/>
      <c r="AQ1559" s="18"/>
      <c r="AR1559" s="18"/>
      <c r="AU1559" s="53" t="s">
        <v>83</v>
      </c>
      <c r="AV1559" s="209">
        <f>STDEV(AV1541:AV1555)</f>
        <v>6.866813780317834E-3</v>
      </c>
      <c r="AW1559" s="209">
        <f>STDEV(AW1541:AW1555)</f>
        <v>6.1881301243348176E-3</v>
      </c>
      <c r="AY1559" s="18"/>
    </row>
    <row r="1560" spans="1:51" s="21" customFormat="1" x14ac:dyDescent="0.2">
      <c r="A1560" s="26"/>
      <c r="D1560" s="23"/>
      <c r="E1560" s="23"/>
      <c r="F1560" s="23"/>
      <c r="G1560" s="24"/>
      <c r="H1560" s="30"/>
      <c r="I1560" s="30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30"/>
      <c r="X1560" s="23"/>
      <c r="Z1560" s="18"/>
      <c r="AB1560" s="501"/>
      <c r="AC1560" s="18"/>
      <c r="AD1560" s="18"/>
      <c r="AE1560" s="18"/>
      <c r="AF1560" s="18"/>
      <c r="AG1560" s="18"/>
      <c r="AH1560" s="18"/>
      <c r="AI1560" s="18"/>
      <c r="AJ1560" s="18"/>
      <c r="AK1560" s="18"/>
      <c r="AL1560" s="18"/>
      <c r="AM1560" s="18"/>
      <c r="AN1560" s="18"/>
      <c r="AO1560" s="18"/>
      <c r="AP1560" s="18"/>
      <c r="AQ1560" s="18"/>
      <c r="AR1560" s="18"/>
      <c r="AU1560" s="53" t="s">
        <v>82</v>
      </c>
      <c r="AV1560" s="209">
        <f>MIN(AV1541:AV1555)</f>
        <v>0.98223484902209424</v>
      </c>
      <c r="AW1560" s="209">
        <f>MIN(AW1541:AW1555)</f>
        <v>0.98492176304933254</v>
      </c>
      <c r="AY1560" s="18"/>
    </row>
    <row r="1561" spans="1:51" s="21" customFormat="1" ht="16" thickBot="1" x14ac:dyDescent="0.25">
      <c r="A1561" s="26"/>
      <c r="D1561" s="23"/>
      <c r="E1561" s="23"/>
      <c r="F1561" s="23"/>
      <c r="G1561" s="24"/>
      <c r="H1561" s="30"/>
      <c r="I1561" s="30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30"/>
      <c r="X1561" s="23"/>
      <c r="AB1561" s="501"/>
      <c r="AC1561" s="18"/>
      <c r="AD1561" s="18"/>
      <c r="AE1561" s="18"/>
      <c r="AF1561" s="18"/>
      <c r="AG1561" s="18"/>
      <c r="AH1561" s="18"/>
      <c r="AI1561" s="18"/>
      <c r="AJ1561" s="18"/>
      <c r="AK1561" s="18"/>
      <c r="AL1561" s="18"/>
      <c r="AM1561" s="18"/>
      <c r="AN1561" s="18"/>
      <c r="AO1561" s="18"/>
      <c r="AP1561" s="18"/>
      <c r="AQ1561" s="18"/>
      <c r="AR1561" s="18"/>
      <c r="AT1561" s="37"/>
      <c r="AU1561" s="166" t="s">
        <v>81</v>
      </c>
      <c r="AV1561" s="316">
        <f>MAX(AV1541:AV1555)</f>
        <v>1.0041388693646098</v>
      </c>
      <c r="AW1561" s="316">
        <f>MAX(AW1541:AW1555)</f>
        <v>1.0049528843469413</v>
      </c>
      <c r="AX1561" s="37"/>
      <c r="AY1561" s="18"/>
    </row>
    <row r="1562" spans="1:51" s="21" customFormat="1" x14ac:dyDescent="0.2">
      <c r="A1562" s="52"/>
      <c r="B1562" s="47"/>
      <c r="C1562" s="47"/>
      <c r="D1562" s="49"/>
      <c r="E1562" s="339" t="s">
        <v>130</v>
      </c>
      <c r="F1562" s="336" t="s">
        <v>386</v>
      </c>
      <c r="G1562" s="336" t="s">
        <v>511</v>
      </c>
      <c r="H1562" s="364">
        <v>62.499992115384593</v>
      </c>
      <c r="I1562" s="364">
        <v>36.660775769230767</v>
      </c>
      <c r="J1562" s="100">
        <v>3.9395115384615383E-2</v>
      </c>
      <c r="K1562" s="100">
        <v>1.173076923076923E-3</v>
      </c>
      <c r="L1562" s="100" t="s">
        <v>27</v>
      </c>
      <c r="M1562" s="100" t="s">
        <v>27</v>
      </c>
      <c r="N1562" s="100">
        <v>8.5192307692307703E-3</v>
      </c>
      <c r="O1562" s="100">
        <v>0.14254211538461539</v>
      </c>
      <c r="P1562" s="100" t="s">
        <v>27</v>
      </c>
      <c r="Q1562" s="100">
        <v>1.7423076923076927E-2</v>
      </c>
      <c r="R1562" s="100">
        <v>1.1560961538461538E-3</v>
      </c>
      <c r="S1562" s="100">
        <v>1.8076923076923077E-3</v>
      </c>
      <c r="T1562" s="100" t="s">
        <v>27</v>
      </c>
      <c r="U1562" s="31"/>
      <c r="V1562" s="31"/>
      <c r="W1562" s="459"/>
      <c r="X1562" s="99">
        <v>99.372784288461546</v>
      </c>
      <c r="Y1562" s="47"/>
      <c r="Z1562" s="47"/>
      <c r="AA1562" s="47"/>
      <c r="AB1562" s="508"/>
      <c r="AC1562" s="20"/>
      <c r="AD1562" s="20"/>
      <c r="AE1562" s="20"/>
      <c r="AF1562" s="20"/>
      <c r="AG1562" s="20"/>
      <c r="AH1562" s="20"/>
      <c r="AI1562" s="20"/>
      <c r="AJ1562" s="20"/>
      <c r="AK1562" s="20"/>
      <c r="AL1562" s="20"/>
      <c r="AM1562" s="20"/>
      <c r="AN1562" s="20"/>
      <c r="AO1562" s="20"/>
      <c r="AP1562" s="20"/>
      <c r="AQ1562" s="20"/>
      <c r="AR1562" s="20"/>
      <c r="AS1562" s="47"/>
      <c r="AT1562" s="47"/>
      <c r="AU1562" s="47"/>
      <c r="AV1562" s="56"/>
      <c r="AW1562" s="334"/>
      <c r="AX1562" s="58" t="s">
        <v>84</v>
      </c>
      <c r="AY1562" s="47"/>
    </row>
    <row r="1563" spans="1:51" s="21" customFormat="1" x14ac:dyDescent="0.2">
      <c r="A1563" s="26"/>
      <c r="D1563" s="23"/>
      <c r="E1563" s="340"/>
      <c r="F1563" s="3"/>
      <c r="G1563" s="3" t="s">
        <v>83</v>
      </c>
      <c r="H1563" s="78">
        <v>0.63066839887111303</v>
      </c>
      <c r="I1563" s="78">
        <v>0.47173170023359606</v>
      </c>
      <c r="J1563" s="18">
        <v>3.73336880161656E-2</v>
      </c>
      <c r="K1563" s="18">
        <v>8.4591779924347438E-3</v>
      </c>
      <c r="L1563" s="18" t="s">
        <v>27</v>
      </c>
      <c r="M1563" s="18" t="s">
        <v>27</v>
      </c>
      <c r="N1563" s="18">
        <v>2.0704731281422067E-2</v>
      </c>
      <c r="O1563" s="18">
        <v>0.21575140086480016</v>
      </c>
      <c r="P1563" s="18" t="s">
        <v>27</v>
      </c>
      <c r="Q1563" s="18">
        <v>5.2003901118313989E-2</v>
      </c>
      <c r="R1563" s="18">
        <v>8.3367279241180238E-3</v>
      </c>
      <c r="S1563" s="18">
        <v>7.4991201092710199E-3</v>
      </c>
      <c r="T1563" s="18" t="s">
        <v>27</v>
      </c>
      <c r="U1563" s="23"/>
      <c r="V1563" s="23"/>
      <c r="W1563" s="30"/>
      <c r="X1563" s="98">
        <v>0.4526029551446395</v>
      </c>
      <c r="AB1563" s="501"/>
      <c r="AC1563" s="18"/>
      <c r="AD1563" s="18"/>
      <c r="AE1563" s="18"/>
      <c r="AF1563" s="18"/>
      <c r="AG1563" s="18"/>
      <c r="AH1563" s="18"/>
      <c r="AI1563" s="18"/>
      <c r="AJ1563" s="18"/>
      <c r="AK1563" s="18"/>
      <c r="AL1563" s="18"/>
      <c r="AM1563" s="18"/>
      <c r="AN1563" s="18"/>
      <c r="AO1563" s="18"/>
      <c r="AP1563" s="18"/>
      <c r="AQ1563" s="18"/>
      <c r="AR1563" s="18"/>
      <c r="AT1563" s="53" t="s">
        <v>629</v>
      </c>
      <c r="AU1563" s="53" t="s">
        <v>129</v>
      </c>
      <c r="AV1563" s="209">
        <f>AVERAGE(AV1498:AV1555)</f>
        <v>0.96091347950701134</v>
      </c>
      <c r="AW1563" s="209">
        <f>AVERAGE(AW1498:AW1555)</f>
        <v>0.96350554146567402</v>
      </c>
      <c r="AX1563" s="317">
        <f>COUNT(AV1498:AV1555)</f>
        <v>56</v>
      </c>
    </row>
    <row r="1564" spans="1:51" s="21" customFormat="1" x14ac:dyDescent="0.2">
      <c r="A1564" s="26"/>
      <c r="D1564" s="23"/>
      <c r="E1564" s="337"/>
      <c r="F1564" s="3"/>
      <c r="G1564" s="3" t="s">
        <v>82</v>
      </c>
      <c r="H1564" s="78">
        <v>60.965000000000003</v>
      </c>
      <c r="I1564" s="78">
        <v>35.81</v>
      </c>
      <c r="J1564" s="18" t="s">
        <v>27</v>
      </c>
      <c r="K1564" s="18" t="s">
        <v>27</v>
      </c>
      <c r="L1564" s="18" t="s">
        <v>27</v>
      </c>
      <c r="M1564" s="18" t="s">
        <v>27</v>
      </c>
      <c r="N1564" s="18" t="s">
        <v>27</v>
      </c>
      <c r="O1564" s="18" t="s">
        <v>27</v>
      </c>
      <c r="P1564" s="18" t="s">
        <v>27</v>
      </c>
      <c r="Q1564" s="18" t="s">
        <v>27</v>
      </c>
      <c r="R1564" s="18" t="s">
        <v>27</v>
      </c>
      <c r="S1564" s="18" t="s">
        <v>27</v>
      </c>
      <c r="T1564" s="18" t="s">
        <v>27</v>
      </c>
      <c r="U1564" s="23"/>
      <c r="V1564" s="23"/>
      <c r="W1564" s="30"/>
      <c r="X1564" s="460"/>
      <c r="AB1564" s="501"/>
      <c r="AC1564" s="18"/>
      <c r="AD1564" s="18"/>
      <c r="AE1564" s="18"/>
      <c r="AF1564" s="18"/>
      <c r="AG1564" s="18"/>
      <c r="AH1564" s="18"/>
      <c r="AI1564" s="18"/>
      <c r="AJ1564" s="18"/>
      <c r="AK1564" s="18"/>
      <c r="AL1564" s="18"/>
      <c r="AM1564" s="18"/>
      <c r="AN1564" s="18"/>
      <c r="AO1564" s="18"/>
      <c r="AP1564" s="18"/>
      <c r="AQ1564" s="18"/>
      <c r="AR1564" s="18"/>
      <c r="AU1564" s="53" t="s">
        <v>83</v>
      </c>
      <c r="AV1564" s="209">
        <f>STDEV(AV1498:AV1555)</f>
        <v>0.1297412920931752</v>
      </c>
      <c r="AW1564" s="209">
        <f>STDEV(AW1498:AW1555)</f>
        <v>0.12999990768034986</v>
      </c>
    </row>
    <row r="1565" spans="1:51" s="21" customFormat="1" ht="16" thickBot="1" x14ac:dyDescent="0.25">
      <c r="A1565" s="26"/>
      <c r="D1565" s="23"/>
      <c r="E1565" s="338"/>
      <c r="F1565" s="178"/>
      <c r="G1565" s="178" t="s">
        <v>81</v>
      </c>
      <c r="H1565" s="177">
        <v>63.761000000000003</v>
      </c>
      <c r="I1565" s="177">
        <v>37.984000000000002</v>
      </c>
      <c r="J1565" s="97">
        <v>0.13100000000000001</v>
      </c>
      <c r="K1565" s="97">
        <v>6.0999999999999999E-2</v>
      </c>
      <c r="L1565" s="97" t="s">
        <v>27</v>
      </c>
      <c r="M1565" s="97" t="s">
        <v>27</v>
      </c>
      <c r="N1565" s="97">
        <v>0.109</v>
      </c>
      <c r="O1565" s="97">
        <v>0.93700000000000006</v>
      </c>
      <c r="P1565" s="97" t="s">
        <v>27</v>
      </c>
      <c r="Q1565" s="97">
        <v>0.34100000000000003</v>
      </c>
      <c r="R1565" s="97">
        <v>6.0116999999999997E-2</v>
      </c>
      <c r="S1565" s="97">
        <v>3.9E-2</v>
      </c>
      <c r="T1565" s="97" t="s">
        <v>27</v>
      </c>
      <c r="U1565" s="27"/>
      <c r="V1565" s="27"/>
      <c r="W1565" s="462"/>
      <c r="X1565" s="463"/>
      <c r="AB1565" s="501"/>
      <c r="AC1565" s="18"/>
      <c r="AD1565" s="18"/>
      <c r="AE1565" s="18"/>
      <c r="AF1565" s="18"/>
      <c r="AG1565" s="18"/>
      <c r="AH1565" s="18"/>
      <c r="AI1565" s="18"/>
      <c r="AJ1565" s="18"/>
      <c r="AK1565" s="18"/>
      <c r="AL1565" s="18"/>
      <c r="AM1565" s="18"/>
      <c r="AN1565" s="18"/>
      <c r="AO1565" s="18"/>
      <c r="AP1565" s="18"/>
      <c r="AQ1565" s="18"/>
      <c r="AR1565" s="18"/>
      <c r="AU1565" s="53" t="s">
        <v>82</v>
      </c>
      <c r="AV1565" s="209">
        <f>MIN(AV1498:AV1555)</f>
        <v>1.9212882273327389E-2</v>
      </c>
      <c r="AW1565" s="209">
        <f>MIN(AW1498:AW1555)</f>
        <v>1.9972126814514744E-2</v>
      </c>
    </row>
    <row r="1566" spans="1:51" s="21" customFormat="1" x14ac:dyDescent="0.2">
      <c r="A1566" s="42"/>
      <c r="B1566" s="37"/>
      <c r="C1566" s="37"/>
      <c r="D1566" s="39"/>
      <c r="E1566" s="39"/>
      <c r="F1566" s="39"/>
      <c r="G1566" s="41"/>
      <c r="H1566" s="40"/>
      <c r="I1566" s="40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40"/>
      <c r="X1566" s="39"/>
      <c r="Y1566" s="37"/>
      <c r="Z1566" s="37"/>
      <c r="AA1566" s="37"/>
      <c r="AB1566" s="496"/>
      <c r="AC1566" s="19"/>
      <c r="AD1566" s="19"/>
      <c r="AE1566" s="19"/>
      <c r="AF1566" s="19"/>
      <c r="AG1566" s="19"/>
      <c r="AH1566" s="19"/>
      <c r="AI1566" s="19"/>
      <c r="AJ1566" s="19"/>
      <c r="AK1566" s="19"/>
      <c r="AL1566" s="19"/>
      <c r="AM1566" s="19"/>
      <c r="AN1566" s="19"/>
      <c r="AO1566" s="19"/>
      <c r="AP1566" s="19"/>
      <c r="AQ1566" s="19"/>
      <c r="AR1566" s="19"/>
      <c r="AS1566" s="37"/>
      <c r="AT1566" s="37"/>
      <c r="AU1566" s="166" t="s">
        <v>81</v>
      </c>
      <c r="AV1566" s="316">
        <f>MAX(AV1498:AV1555)</f>
        <v>1.0041388693646098</v>
      </c>
      <c r="AW1566" s="316">
        <f>MAX(AW1498:AW1555)</f>
        <v>1.0058321565533896</v>
      </c>
      <c r="AX1566" s="37"/>
      <c r="AY1566" s="37"/>
    </row>
    <row r="1567" spans="1:51" s="21" customFormat="1" ht="16" thickBot="1" x14ac:dyDescent="0.25">
      <c r="A1567" s="26"/>
      <c r="D1567" s="23"/>
      <c r="E1567" s="23"/>
      <c r="F1567" s="23"/>
      <c r="G1567" s="24"/>
      <c r="H1567" s="30"/>
      <c r="I1567" s="30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30"/>
      <c r="X1567" s="23"/>
      <c r="AB1567" s="501"/>
      <c r="AC1567" s="18"/>
      <c r="AD1567" s="18"/>
      <c r="AE1567" s="18"/>
      <c r="AF1567" s="18"/>
      <c r="AG1567" s="18"/>
      <c r="AH1567" s="18"/>
      <c r="AI1567" s="18"/>
      <c r="AJ1567" s="18"/>
      <c r="AK1567" s="18"/>
      <c r="AL1567" s="18"/>
      <c r="AM1567" s="18"/>
      <c r="AN1567" s="18"/>
      <c r="AO1567" s="18"/>
      <c r="AP1567" s="18"/>
      <c r="AQ1567" s="18"/>
      <c r="AR1567" s="18"/>
      <c r="AU1567" s="18"/>
      <c r="AV1567" s="44"/>
      <c r="AW1567" s="44"/>
      <c r="AX1567" s="18"/>
      <c r="AY1567" s="18"/>
    </row>
    <row r="1568" spans="1:51" x14ac:dyDescent="0.2">
      <c r="A1568" s="211" t="s">
        <v>388</v>
      </c>
      <c r="B1568" s="223"/>
      <c r="C1568" s="223"/>
      <c r="D1568" s="223"/>
      <c r="E1568" s="223"/>
      <c r="F1568" s="223"/>
      <c r="G1568" s="223"/>
      <c r="H1568" s="226"/>
      <c r="I1568" s="226"/>
      <c r="J1568" s="225"/>
      <c r="K1568" s="225"/>
      <c r="L1568" s="225"/>
      <c r="M1568" s="225"/>
      <c r="N1568" s="223"/>
      <c r="O1568" s="225"/>
      <c r="P1568" s="225"/>
      <c r="Q1568" s="225"/>
      <c r="R1568" s="225"/>
      <c r="S1568" s="225"/>
      <c r="T1568" s="225"/>
      <c r="U1568" s="222"/>
      <c r="V1568" s="222"/>
      <c r="W1568" s="222"/>
      <c r="X1568" s="225"/>
      <c r="Y1568" s="222"/>
      <c r="Z1568" s="223"/>
      <c r="AA1568" s="222"/>
      <c r="AB1568" s="504"/>
      <c r="AC1568" s="222"/>
      <c r="AD1568" s="222"/>
      <c r="AE1568" s="222"/>
      <c r="AF1568" s="222"/>
      <c r="AG1568" s="222"/>
      <c r="AH1568" s="222"/>
      <c r="AI1568" s="222"/>
      <c r="AJ1568" s="222"/>
      <c r="AK1568" s="222"/>
      <c r="AL1568" s="222"/>
      <c r="AM1568" s="222"/>
      <c r="AN1568" s="222"/>
      <c r="AO1568" s="222"/>
      <c r="AP1568" s="222"/>
      <c r="AQ1568" s="222"/>
      <c r="AR1568" s="222"/>
      <c r="AS1568" s="222"/>
      <c r="AT1568" s="223"/>
      <c r="AU1568" s="223"/>
      <c r="AV1568" s="221"/>
      <c r="AW1568" s="221"/>
      <c r="AX1568" s="222"/>
      <c r="AY1568" s="222"/>
    </row>
    <row r="1569" spans="1:51" x14ac:dyDescent="0.2">
      <c r="A1569" s="172"/>
      <c r="B1569" s="76"/>
      <c r="C1569" s="76"/>
      <c r="D1569" s="76"/>
      <c r="E1569" s="76"/>
      <c r="F1569" s="76"/>
      <c r="G1569" s="76"/>
      <c r="H1569" s="102"/>
      <c r="I1569" s="102"/>
      <c r="J1569" s="62"/>
      <c r="K1569" s="62"/>
      <c r="L1569" s="62"/>
      <c r="M1569" s="62"/>
      <c r="N1569" s="76"/>
      <c r="O1569" s="62"/>
      <c r="P1569" s="62"/>
      <c r="Q1569" s="62"/>
      <c r="R1569" s="62"/>
      <c r="S1569" s="62"/>
      <c r="T1569" s="62"/>
      <c r="U1569" s="74"/>
      <c r="V1569" s="74"/>
      <c r="W1569" s="74"/>
      <c r="X1569" s="62"/>
      <c r="Y1569" s="74"/>
      <c r="Z1569" s="76"/>
      <c r="AA1569" s="74"/>
      <c r="AB1569" s="509"/>
      <c r="AC1569" s="74"/>
      <c r="AD1569" s="74"/>
      <c r="AE1569" s="74"/>
      <c r="AF1569" s="74"/>
      <c r="AG1569" s="74"/>
      <c r="AH1569" s="74"/>
      <c r="AI1569" s="74"/>
      <c r="AJ1569" s="74"/>
      <c r="AK1569" s="74"/>
      <c r="AL1569" s="74"/>
      <c r="AM1569" s="74"/>
      <c r="AN1569" s="74"/>
      <c r="AO1569" s="74"/>
      <c r="AP1569" s="74"/>
      <c r="AQ1569" s="74"/>
      <c r="AR1569" s="74"/>
      <c r="AS1569" s="74"/>
      <c r="AT1569" s="76"/>
      <c r="AU1569" s="76"/>
      <c r="AV1569" s="86"/>
      <c r="AW1569" s="86"/>
      <c r="AX1569" s="74"/>
      <c r="AY1569" s="74"/>
    </row>
    <row r="1570" spans="1:51" s="21" customFormat="1" x14ac:dyDescent="0.2">
      <c r="A1570" s="51" t="s">
        <v>595</v>
      </c>
      <c r="B1570" s="49" t="s">
        <v>606</v>
      </c>
      <c r="C1570" s="47" t="s">
        <v>75</v>
      </c>
      <c r="D1570" s="49" t="s">
        <v>50</v>
      </c>
      <c r="E1570" s="49" t="s">
        <v>42</v>
      </c>
      <c r="F1570" s="49" t="s">
        <v>31</v>
      </c>
      <c r="G1570" s="51">
        <v>314</v>
      </c>
      <c r="H1570" s="50">
        <v>52.85</v>
      </c>
      <c r="I1570" s="50">
        <v>35.231999999999999</v>
      </c>
      <c r="J1570" s="49">
        <v>3.6999999999999998E-2</v>
      </c>
      <c r="K1570" s="49" t="s">
        <v>27</v>
      </c>
      <c r="L1570" s="49" t="s">
        <v>27</v>
      </c>
      <c r="M1570" s="49" t="s">
        <v>27</v>
      </c>
      <c r="N1570" s="49" t="s">
        <v>27</v>
      </c>
      <c r="O1570" s="49">
        <v>10.103</v>
      </c>
      <c r="P1570" s="49">
        <v>0.47099999999999997</v>
      </c>
      <c r="Q1570" s="49" t="s">
        <v>27</v>
      </c>
      <c r="R1570" s="49" t="s">
        <v>27</v>
      </c>
      <c r="S1570" s="49" t="s">
        <v>27</v>
      </c>
      <c r="T1570" s="49">
        <v>0.14399999999999999</v>
      </c>
      <c r="U1570" s="49" t="s">
        <v>27</v>
      </c>
      <c r="V1570" s="49" t="s">
        <v>27</v>
      </c>
      <c r="W1570" s="50" t="s">
        <v>27</v>
      </c>
      <c r="X1570" s="49">
        <v>98.837000000000003</v>
      </c>
      <c r="Y1570" s="47"/>
      <c r="Z1570" s="20" t="s">
        <v>85</v>
      </c>
      <c r="AA1570" s="47"/>
      <c r="AB1570" s="508"/>
      <c r="AC1570" s="20">
        <v>42.456164702784527</v>
      </c>
      <c r="AD1570" s="20">
        <v>49.302323705899582</v>
      </c>
      <c r="AE1570" s="20">
        <v>5.9104809614674729E-2</v>
      </c>
      <c r="AF1570" s="20" t="s">
        <v>27</v>
      </c>
      <c r="AG1570" s="20" t="s">
        <v>27</v>
      </c>
      <c r="AH1570" s="20" t="s">
        <v>27</v>
      </c>
      <c r="AI1570" s="20" t="s">
        <v>27</v>
      </c>
      <c r="AJ1570" s="20">
        <v>7.7222018231097032</v>
      </c>
      <c r="AK1570" s="20">
        <v>0.35854396810942213</v>
      </c>
      <c r="AL1570" s="20" t="s">
        <v>27</v>
      </c>
      <c r="AM1570" s="20" t="s">
        <v>27</v>
      </c>
      <c r="AN1570" s="20" t="s">
        <v>27</v>
      </c>
      <c r="AO1570" s="20">
        <v>0.10166099048208858</v>
      </c>
      <c r="AP1570" s="20" t="s">
        <v>27</v>
      </c>
      <c r="AQ1570" s="20" t="s">
        <v>27</v>
      </c>
      <c r="AR1570" s="20">
        <v>100</v>
      </c>
      <c r="AS1570" s="47"/>
      <c r="AT1570" s="20" t="s">
        <v>131</v>
      </c>
      <c r="AU1570" s="20" t="str">
        <f t="shared" ref="AU1570:AU1601" si="161">Z1570</f>
        <v>po</v>
      </c>
      <c r="AV1570" s="56">
        <f t="shared" ref="AV1570:AV1601" si="162">AC1570/AD1570</f>
        <v>0.86113922248464259</v>
      </c>
      <c r="AW1570" s="195">
        <f t="shared" ref="AW1570:AW1633" si="163">SUM(AC1570,AJ1570,AK1570,AL1570,AO1570,AG1570)/AD1570</f>
        <v>1.0271031399363082</v>
      </c>
      <c r="AX1570" s="20"/>
      <c r="AY1570" s="20"/>
    </row>
    <row r="1571" spans="1:51" s="21" customFormat="1" x14ac:dyDescent="0.2">
      <c r="A1571" s="24" t="s">
        <v>595</v>
      </c>
      <c r="B1571" s="23" t="s">
        <v>606</v>
      </c>
      <c r="C1571" s="21" t="s">
        <v>75</v>
      </c>
      <c r="D1571" s="23" t="s">
        <v>33</v>
      </c>
      <c r="E1571" s="23" t="s">
        <v>48</v>
      </c>
      <c r="F1571" s="23" t="s">
        <v>31</v>
      </c>
      <c r="G1571" s="24">
        <v>100</v>
      </c>
      <c r="H1571" s="30">
        <v>54.45</v>
      </c>
      <c r="I1571" s="30">
        <v>35.201000000000001</v>
      </c>
      <c r="J1571" s="23" t="s">
        <v>27</v>
      </c>
      <c r="K1571" s="23" t="s">
        <v>27</v>
      </c>
      <c r="L1571" s="23" t="s">
        <v>27</v>
      </c>
      <c r="M1571" s="23" t="s">
        <v>27</v>
      </c>
      <c r="N1571" s="23" t="s">
        <v>27</v>
      </c>
      <c r="O1571" s="23">
        <v>9.5459999999999994</v>
      </c>
      <c r="P1571" s="23">
        <v>0.36899999999999999</v>
      </c>
      <c r="Q1571" s="23">
        <v>5.3999999999999999E-2</v>
      </c>
      <c r="R1571" s="23" t="s">
        <v>27</v>
      </c>
      <c r="S1571" s="23">
        <v>3.1E-2</v>
      </c>
      <c r="T1571" s="23" t="s">
        <v>27</v>
      </c>
      <c r="U1571" s="23" t="s">
        <v>27</v>
      </c>
      <c r="V1571" s="23" t="s">
        <v>27</v>
      </c>
      <c r="W1571" s="30" t="s">
        <v>27</v>
      </c>
      <c r="X1571" s="23">
        <v>99.65100000000001</v>
      </c>
      <c r="Z1571" s="18" t="s">
        <v>85</v>
      </c>
      <c r="AB1571" s="501"/>
      <c r="AC1571" s="18">
        <v>43.44781893761381</v>
      </c>
      <c r="AD1571" s="18">
        <v>48.928220488074118</v>
      </c>
      <c r="AE1571" s="18" t="s">
        <v>27</v>
      </c>
      <c r="AF1571" s="18" t="s">
        <v>27</v>
      </c>
      <c r="AG1571" s="18" t="s">
        <v>27</v>
      </c>
      <c r="AH1571" s="18" t="s">
        <v>27</v>
      </c>
      <c r="AI1571" s="18" t="s">
        <v>27</v>
      </c>
      <c r="AJ1571" s="18">
        <v>7.247472114395598</v>
      </c>
      <c r="AK1571" s="18">
        <v>0.27901156668993005</v>
      </c>
      <c r="AL1571" s="18">
        <v>4.62782982449884E-2</v>
      </c>
      <c r="AM1571" s="18" t="s">
        <v>27</v>
      </c>
      <c r="AN1571" s="18">
        <v>5.1198594981560049E-2</v>
      </c>
      <c r="AO1571" s="18" t="s">
        <v>27</v>
      </c>
      <c r="AP1571" s="18" t="s">
        <v>27</v>
      </c>
      <c r="AQ1571" s="18" t="s">
        <v>27</v>
      </c>
      <c r="AR1571" s="18">
        <v>100</v>
      </c>
      <c r="AT1571" s="18" t="s">
        <v>131</v>
      </c>
      <c r="AU1571" s="18" t="str">
        <f t="shared" si="161"/>
        <v>po</v>
      </c>
      <c r="AV1571" s="44">
        <f t="shared" si="162"/>
        <v>0.88799098974392265</v>
      </c>
      <c r="AW1571" s="86">
        <f t="shared" si="163"/>
        <v>1.0427638775332164</v>
      </c>
      <c r="AX1571" s="18"/>
      <c r="AY1571" s="18"/>
    </row>
    <row r="1572" spans="1:51" s="21" customFormat="1" x14ac:dyDescent="0.2">
      <c r="A1572" s="24" t="s">
        <v>595</v>
      </c>
      <c r="B1572" s="23" t="s">
        <v>606</v>
      </c>
      <c r="C1572" s="21" t="s">
        <v>75</v>
      </c>
      <c r="D1572" s="23" t="s">
        <v>36</v>
      </c>
      <c r="E1572" s="23" t="s">
        <v>54</v>
      </c>
      <c r="F1572" s="23" t="s">
        <v>34</v>
      </c>
      <c r="G1572" s="24" t="s">
        <v>128</v>
      </c>
      <c r="H1572" s="30">
        <v>54.362000000000002</v>
      </c>
      <c r="I1572" s="30">
        <v>35.584000000000003</v>
      </c>
      <c r="J1572" s="23">
        <v>7.0999999999999994E-2</v>
      </c>
      <c r="K1572" s="23" t="s">
        <v>27</v>
      </c>
      <c r="L1572" s="23" t="s">
        <v>27</v>
      </c>
      <c r="M1572" s="23" t="s">
        <v>27</v>
      </c>
      <c r="N1572" s="23" t="s">
        <v>27</v>
      </c>
      <c r="O1572" s="23">
        <v>6.9569999999999999</v>
      </c>
      <c r="P1572" s="23">
        <v>1.0629999999999999</v>
      </c>
      <c r="Q1572" s="23" t="s">
        <v>27</v>
      </c>
      <c r="R1572" s="23" t="s">
        <v>27</v>
      </c>
      <c r="S1572" s="23" t="s">
        <v>27</v>
      </c>
      <c r="T1572" s="23">
        <v>0.59699999999999998</v>
      </c>
      <c r="U1572" s="23" t="s">
        <v>27</v>
      </c>
      <c r="V1572" s="23" t="s">
        <v>27</v>
      </c>
      <c r="W1572" s="30" t="s">
        <v>27</v>
      </c>
      <c r="X1572" s="23">
        <v>98.633999999999986</v>
      </c>
      <c r="Z1572" s="18" t="s">
        <v>85</v>
      </c>
      <c r="AB1572" s="501"/>
      <c r="AC1572" s="18">
        <v>43.615259086819066</v>
      </c>
      <c r="AD1572" s="18">
        <v>49.731564258503838</v>
      </c>
      <c r="AE1572" s="18">
        <v>0.11327308013451573</v>
      </c>
      <c r="AF1572" s="18" t="s">
        <v>27</v>
      </c>
      <c r="AG1572" s="18" t="s">
        <v>27</v>
      </c>
      <c r="AH1572" s="18" t="s">
        <v>27</v>
      </c>
      <c r="AI1572" s="18" t="s">
        <v>27</v>
      </c>
      <c r="AJ1572" s="18">
        <v>5.3108013984144913</v>
      </c>
      <c r="AK1572" s="18">
        <v>0.8081687265761327</v>
      </c>
      <c r="AL1572" s="18" t="s">
        <v>27</v>
      </c>
      <c r="AM1572" s="18" t="s">
        <v>27</v>
      </c>
      <c r="AN1572" s="18" t="s">
        <v>27</v>
      </c>
      <c r="AO1572" s="18">
        <v>0.42093344955193834</v>
      </c>
      <c r="AP1572" s="18" t="s">
        <v>27</v>
      </c>
      <c r="AQ1572" s="18" t="s">
        <v>27</v>
      </c>
      <c r="AR1572" s="18">
        <v>99.999999999999986</v>
      </c>
      <c r="AT1572" s="18" t="s">
        <v>131</v>
      </c>
      <c r="AU1572" s="18" t="str">
        <f t="shared" si="161"/>
        <v>po</v>
      </c>
      <c r="AV1572" s="44">
        <f t="shared" si="162"/>
        <v>0.87701361775205144</v>
      </c>
      <c r="AW1572" s="86">
        <f t="shared" si="163"/>
        <v>1.0085176971441303</v>
      </c>
      <c r="AX1572" s="18"/>
      <c r="AY1572" s="18"/>
    </row>
    <row r="1573" spans="1:51" s="21" customFormat="1" x14ac:dyDescent="0.2">
      <c r="A1573" s="24" t="s">
        <v>595</v>
      </c>
      <c r="B1573" s="23" t="s">
        <v>606</v>
      </c>
      <c r="C1573" s="21" t="s">
        <v>75</v>
      </c>
      <c r="D1573" s="23" t="s">
        <v>64</v>
      </c>
      <c r="E1573" s="23" t="s">
        <v>48</v>
      </c>
      <c r="F1573" s="23" t="s">
        <v>34</v>
      </c>
      <c r="G1573" s="24">
        <v>167</v>
      </c>
      <c r="H1573" s="30">
        <v>57.119</v>
      </c>
      <c r="I1573" s="30">
        <v>35.298000000000002</v>
      </c>
      <c r="J1573" s="23">
        <v>4.2000000000000003E-2</v>
      </c>
      <c r="K1573" s="23" t="s">
        <v>27</v>
      </c>
      <c r="L1573" s="23" t="s">
        <v>27</v>
      </c>
      <c r="M1573" s="23">
        <v>8.8999999999999996E-2</v>
      </c>
      <c r="N1573" s="23" t="s">
        <v>27</v>
      </c>
      <c r="O1573" s="23">
        <v>6.5869999999999997</v>
      </c>
      <c r="P1573" s="23">
        <v>0.35899999999999999</v>
      </c>
      <c r="Q1573" s="23" t="s">
        <v>27</v>
      </c>
      <c r="R1573" s="23" t="s">
        <v>27</v>
      </c>
      <c r="S1573" s="23" t="s">
        <v>27</v>
      </c>
      <c r="T1573" s="23">
        <v>0.19900000000000001</v>
      </c>
      <c r="U1573" s="23" t="s">
        <v>27</v>
      </c>
      <c r="V1573" s="23" t="s">
        <v>73</v>
      </c>
      <c r="W1573" s="30" t="s">
        <v>27</v>
      </c>
      <c r="X1573" s="23">
        <v>99.692999999999998</v>
      </c>
      <c r="Z1573" s="18" t="s">
        <v>85</v>
      </c>
      <c r="AB1573" s="501"/>
      <c r="AC1573" s="18">
        <v>45.490475001774904</v>
      </c>
      <c r="AD1573" s="18">
        <v>48.969345410455581</v>
      </c>
      <c r="AE1573" s="18">
        <v>6.6514219220368612E-2</v>
      </c>
      <c r="AF1573" s="18" t="s">
        <v>27</v>
      </c>
      <c r="AG1573" s="18" t="s">
        <v>27</v>
      </c>
      <c r="AH1573" s="18">
        <v>7.2051219036545974E-2</v>
      </c>
      <c r="AI1573" s="18" t="s">
        <v>27</v>
      </c>
      <c r="AJ1573" s="18">
        <v>4.991402207523409</v>
      </c>
      <c r="AK1573" s="18">
        <v>0.270931854978961</v>
      </c>
      <c r="AL1573" s="18" t="s">
        <v>27</v>
      </c>
      <c r="AM1573" s="18" t="s">
        <v>27</v>
      </c>
      <c r="AN1573" s="18" t="s">
        <v>27</v>
      </c>
      <c r="AO1573" s="18">
        <v>0.1392800870102279</v>
      </c>
      <c r="AP1573" s="18" t="s">
        <v>27</v>
      </c>
      <c r="AQ1573" s="18" t="s">
        <v>27</v>
      </c>
      <c r="AR1573" s="18">
        <v>100</v>
      </c>
      <c r="AT1573" s="18" t="s">
        <v>131</v>
      </c>
      <c r="AU1573" s="18" t="str">
        <f t="shared" si="161"/>
        <v>po</v>
      </c>
      <c r="AV1573" s="44">
        <f t="shared" si="162"/>
        <v>0.92895820069635049</v>
      </c>
      <c r="AW1573" s="86">
        <f t="shared" si="163"/>
        <v>1.0392642320356889</v>
      </c>
      <c r="AX1573" s="18"/>
      <c r="AY1573" s="18"/>
    </row>
    <row r="1574" spans="1:51" s="21" customFormat="1" x14ac:dyDescent="0.2">
      <c r="A1574" s="24" t="s">
        <v>595</v>
      </c>
      <c r="B1574" s="23" t="s">
        <v>606</v>
      </c>
      <c r="C1574" s="21" t="s">
        <v>75</v>
      </c>
      <c r="D1574" s="23" t="s">
        <v>36</v>
      </c>
      <c r="E1574" s="23" t="s">
        <v>35</v>
      </c>
      <c r="F1574" s="23" t="s">
        <v>28</v>
      </c>
      <c r="G1574" s="24" t="s">
        <v>127</v>
      </c>
      <c r="H1574" s="30">
        <v>56.578000000000003</v>
      </c>
      <c r="I1574" s="30">
        <v>35.158999999999999</v>
      </c>
      <c r="J1574" s="23">
        <v>7.0999999999999994E-2</v>
      </c>
      <c r="K1574" s="23" t="s">
        <v>27</v>
      </c>
      <c r="L1574" s="23" t="s">
        <v>27</v>
      </c>
      <c r="M1574" s="23" t="s">
        <v>27</v>
      </c>
      <c r="N1574" s="23">
        <v>0.13900000000000001</v>
      </c>
      <c r="O1574" s="23">
        <v>6.5119999999999996</v>
      </c>
      <c r="P1574" s="23">
        <v>0.30499999999999999</v>
      </c>
      <c r="Q1574" s="23">
        <v>5.7000000000000002E-2</v>
      </c>
      <c r="R1574" s="23" t="s">
        <v>27</v>
      </c>
      <c r="S1574" s="23">
        <v>5.3999999999999999E-2</v>
      </c>
      <c r="T1574" s="23" t="s">
        <v>27</v>
      </c>
      <c r="U1574" s="23" t="s">
        <v>27</v>
      </c>
      <c r="V1574" s="23" t="s">
        <v>27</v>
      </c>
      <c r="W1574" s="30" t="s">
        <v>27</v>
      </c>
      <c r="X1574" s="23">
        <v>98.875</v>
      </c>
      <c r="Z1574" s="18" t="s">
        <v>85</v>
      </c>
      <c r="AB1574" s="501"/>
      <c r="AC1574" s="18">
        <v>45.329170519421091</v>
      </c>
      <c r="AD1574" s="18">
        <v>49.068300770593275</v>
      </c>
      <c r="AE1574" s="18">
        <v>0.11311334882278673</v>
      </c>
      <c r="AF1574" s="18" t="s">
        <v>27</v>
      </c>
      <c r="AG1574" s="18" t="s">
        <v>27</v>
      </c>
      <c r="AH1574" s="18" t="s">
        <v>27</v>
      </c>
      <c r="AI1574" s="18">
        <v>0.15517552922475147</v>
      </c>
      <c r="AJ1574" s="18">
        <v>4.9640894618101843</v>
      </c>
      <c r="AK1574" s="18">
        <v>0.23155585441463092</v>
      </c>
      <c r="AL1574" s="18">
        <v>4.9047690341491527E-2</v>
      </c>
      <c r="AM1574" s="18" t="s">
        <v>27</v>
      </c>
      <c r="AN1574" s="18">
        <v>8.9546825371799824E-2</v>
      </c>
      <c r="AO1574" s="18" t="s">
        <v>27</v>
      </c>
      <c r="AP1574" s="18" t="s">
        <v>27</v>
      </c>
      <c r="AQ1574" s="18" t="s">
        <v>27</v>
      </c>
      <c r="AR1574" s="18">
        <v>100.00000000000003</v>
      </c>
      <c r="AT1574" s="18" t="s">
        <v>131</v>
      </c>
      <c r="AU1574" s="18" t="str">
        <f t="shared" si="161"/>
        <v>po</v>
      </c>
      <c r="AV1574" s="44">
        <f t="shared" si="162"/>
        <v>0.92379743760327948</v>
      </c>
      <c r="AW1574" s="86">
        <f t="shared" si="163"/>
        <v>1.0306830016884629</v>
      </c>
      <c r="AX1574" s="18"/>
      <c r="AY1574" s="18"/>
    </row>
    <row r="1575" spans="1:51" s="21" customFormat="1" x14ac:dyDescent="0.2">
      <c r="A1575" s="24" t="s">
        <v>595</v>
      </c>
      <c r="B1575" s="23" t="s">
        <v>606</v>
      </c>
      <c r="C1575" s="21" t="s">
        <v>75</v>
      </c>
      <c r="D1575" s="23" t="s">
        <v>50</v>
      </c>
      <c r="E1575" s="23" t="s">
        <v>47</v>
      </c>
      <c r="F1575" s="23" t="s">
        <v>34</v>
      </c>
      <c r="G1575" s="24">
        <v>354</v>
      </c>
      <c r="H1575" s="30">
        <v>57.758000000000003</v>
      </c>
      <c r="I1575" s="30">
        <v>36.020000000000003</v>
      </c>
      <c r="J1575" s="23">
        <v>2.8000000000000001E-2</v>
      </c>
      <c r="K1575" s="23" t="s">
        <v>27</v>
      </c>
      <c r="L1575" s="23" t="s">
        <v>27</v>
      </c>
      <c r="M1575" s="23">
        <v>6.5000000000000002E-2</v>
      </c>
      <c r="N1575" s="23" t="s">
        <v>27</v>
      </c>
      <c r="O1575" s="23">
        <v>4.702</v>
      </c>
      <c r="P1575" s="23">
        <v>0.42199999999999999</v>
      </c>
      <c r="Q1575" s="23" t="s">
        <v>27</v>
      </c>
      <c r="R1575" s="23" t="s">
        <v>27</v>
      </c>
      <c r="S1575" s="23" t="s">
        <v>27</v>
      </c>
      <c r="T1575" s="23" t="s">
        <v>27</v>
      </c>
      <c r="U1575" s="23" t="s">
        <v>27</v>
      </c>
      <c r="V1575" s="23" t="s">
        <v>27</v>
      </c>
      <c r="W1575" s="30" t="s">
        <v>27</v>
      </c>
      <c r="X1575" s="23">
        <v>98.995000000000005</v>
      </c>
      <c r="Z1575" s="18" t="s">
        <v>85</v>
      </c>
      <c r="AB1575" s="501"/>
      <c r="AC1575" s="18">
        <v>46.0229369473563</v>
      </c>
      <c r="AD1575" s="18">
        <v>49.996570552231489</v>
      </c>
      <c r="AE1575" s="18">
        <v>4.4365516867885778E-2</v>
      </c>
      <c r="AF1575" s="18" t="s">
        <v>27</v>
      </c>
      <c r="AG1575" s="18" t="s">
        <v>27</v>
      </c>
      <c r="AH1575" s="18">
        <v>5.2648619756849764E-2</v>
      </c>
      <c r="AI1575" s="18" t="s">
        <v>27</v>
      </c>
      <c r="AJ1575" s="18">
        <v>3.5648383002814166</v>
      </c>
      <c r="AK1575" s="18">
        <v>0.31864006350605839</v>
      </c>
      <c r="AL1575" s="18" t="s">
        <v>27</v>
      </c>
      <c r="AM1575" s="18" t="s">
        <v>27</v>
      </c>
      <c r="AN1575" s="18" t="s">
        <v>27</v>
      </c>
      <c r="AO1575" s="18" t="s">
        <v>27</v>
      </c>
      <c r="AP1575" s="18" t="s">
        <v>27</v>
      </c>
      <c r="AQ1575" s="18" t="s">
        <v>27</v>
      </c>
      <c r="AR1575" s="18">
        <v>100</v>
      </c>
      <c r="AT1575" s="18" t="s">
        <v>131</v>
      </c>
      <c r="AU1575" s="18" t="str">
        <f t="shared" si="161"/>
        <v>po</v>
      </c>
      <c r="AV1575" s="44">
        <f t="shared" si="162"/>
        <v>0.92052187658103612</v>
      </c>
      <c r="AW1575" s="86">
        <f t="shared" si="163"/>
        <v>0.9981967714966864</v>
      </c>
      <c r="AX1575" s="18"/>
      <c r="AY1575" s="18"/>
    </row>
    <row r="1576" spans="1:51" s="21" customFormat="1" x14ac:dyDescent="0.2">
      <c r="A1576" s="24" t="s">
        <v>595</v>
      </c>
      <c r="B1576" s="23" t="s">
        <v>606</v>
      </c>
      <c r="C1576" s="21" t="s">
        <v>75</v>
      </c>
      <c r="D1576" s="23" t="s">
        <v>50</v>
      </c>
      <c r="E1576" s="23" t="s">
        <v>37</v>
      </c>
      <c r="F1576" s="23" t="s">
        <v>43</v>
      </c>
      <c r="G1576" s="24">
        <v>294</v>
      </c>
      <c r="H1576" s="30">
        <v>58.923999999999999</v>
      </c>
      <c r="I1576" s="30">
        <v>36.424999999999997</v>
      </c>
      <c r="J1576" s="23">
        <v>4.1000000000000002E-2</v>
      </c>
      <c r="K1576" s="23" t="s">
        <v>27</v>
      </c>
      <c r="L1576" s="23" t="s">
        <v>27</v>
      </c>
      <c r="M1576" s="23" t="s">
        <v>27</v>
      </c>
      <c r="N1576" s="23">
        <v>0.05</v>
      </c>
      <c r="O1576" s="23">
        <v>3.629</v>
      </c>
      <c r="P1576" s="23">
        <v>0.30599999999999999</v>
      </c>
      <c r="Q1576" s="23" t="s">
        <v>27</v>
      </c>
      <c r="R1576" s="23" t="s">
        <v>27</v>
      </c>
      <c r="S1576" s="23" t="s">
        <v>27</v>
      </c>
      <c r="T1576" s="23" t="s">
        <v>27</v>
      </c>
      <c r="U1576" s="23" t="s">
        <v>27</v>
      </c>
      <c r="V1576" s="23" t="s">
        <v>27</v>
      </c>
      <c r="W1576" s="30" t="s">
        <v>27</v>
      </c>
      <c r="X1576" s="23">
        <v>99.374999999999986</v>
      </c>
      <c r="Z1576" s="18" t="s">
        <v>85</v>
      </c>
      <c r="AB1576" s="501"/>
      <c r="AC1576" s="18">
        <v>46.665681898947589</v>
      </c>
      <c r="AD1576" s="18">
        <v>50.25037182907873</v>
      </c>
      <c r="AE1576" s="18">
        <v>6.4567590970793703E-2</v>
      </c>
      <c r="AF1576" s="18" t="s">
        <v>27</v>
      </c>
      <c r="AG1576" s="18" t="s">
        <v>27</v>
      </c>
      <c r="AH1576" s="18" t="s">
        <v>27</v>
      </c>
      <c r="AI1576" s="18">
        <v>5.5176437192102537E-2</v>
      </c>
      <c r="AJ1576" s="18">
        <v>2.7345595843723749</v>
      </c>
      <c r="AK1576" s="18">
        <v>0.22964265943842543</v>
      </c>
      <c r="AL1576" s="18" t="s">
        <v>27</v>
      </c>
      <c r="AM1576" s="18" t="s">
        <v>27</v>
      </c>
      <c r="AN1576" s="18" t="s">
        <v>27</v>
      </c>
      <c r="AO1576" s="18" t="s">
        <v>27</v>
      </c>
      <c r="AP1576" s="18" t="s">
        <v>27</v>
      </c>
      <c r="AQ1576" s="18" t="s">
        <v>27</v>
      </c>
      <c r="AR1576" s="18">
        <v>100.00000000000003</v>
      </c>
      <c r="AT1576" s="18" t="s">
        <v>131</v>
      </c>
      <c r="AU1576" s="18" t="str">
        <f t="shared" si="161"/>
        <v>po</v>
      </c>
      <c r="AV1576" s="44">
        <f t="shared" si="162"/>
        <v>0.92866341482359416</v>
      </c>
      <c r="AW1576" s="86">
        <f t="shared" si="163"/>
        <v>0.98765207771136776</v>
      </c>
      <c r="AX1576" s="18"/>
      <c r="AY1576" s="18"/>
    </row>
    <row r="1577" spans="1:51" s="21" customFormat="1" x14ac:dyDescent="0.2">
      <c r="A1577" s="24" t="s">
        <v>595</v>
      </c>
      <c r="B1577" s="23" t="s">
        <v>606</v>
      </c>
      <c r="C1577" s="21" t="s">
        <v>75</v>
      </c>
      <c r="D1577" s="23" t="s">
        <v>45</v>
      </c>
      <c r="E1577" s="23" t="s">
        <v>61</v>
      </c>
      <c r="F1577" s="23" t="s">
        <v>43</v>
      </c>
      <c r="G1577" s="24">
        <v>364</v>
      </c>
      <c r="H1577" s="30">
        <v>59.908000000000001</v>
      </c>
      <c r="I1577" s="30">
        <v>36.106999999999999</v>
      </c>
      <c r="J1577" s="23">
        <v>2.9000000000000001E-2</v>
      </c>
      <c r="K1577" s="23" t="s">
        <v>27</v>
      </c>
      <c r="L1577" s="23" t="s">
        <v>27</v>
      </c>
      <c r="M1577" s="23" t="s">
        <v>27</v>
      </c>
      <c r="N1577" s="23">
        <v>5.7000000000000002E-2</v>
      </c>
      <c r="O1577" s="23">
        <v>3.4870000000000001</v>
      </c>
      <c r="P1577" s="23">
        <v>0.13100000000000001</v>
      </c>
      <c r="Q1577" s="23" t="s">
        <v>27</v>
      </c>
      <c r="R1577" s="23" t="s">
        <v>27</v>
      </c>
      <c r="S1577" s="23" t="s">
        <v>27</v>
      </c>
      <c r="T1577" s="23" t="s">
        <v>27</v>
      </c>
      <c r="U1577" s="23" t="s">
        <v>27</v>
      </c>
      <c r="V1577" s="23" t="s">
        <v>27</v>
      </c>
      <c r="W1577" s="30" t="s">
        <v>27</v>
      </c>
      <c r="X1577" s="23">
        <v>99.718999999999994</v>
      </c>
      <c r="Z1577" s="18" t="s">
        <v>85</v>
      </c>
      <c r="AB1577" s="501"/>
      <c r="AC1577" s="18">
        <v>47.401797351861127</v>
      </c>
      <c r="AD1577" s="18">
        <v>49.766341789087946</v>
      </c>
      <c r="AE1577" s="18">
        <v>4.5628197949578481E-2</v>
      </c>
      <c r="AF1577" s="18" t="s">
        <v>27</v>
      </c>
      <c r="AG1577" s="18" t="s">
        <v>27</v>
      </c>
      <c r="AH1577" s="18" t="s">
        <v>27</v>
      </c>
      <c r="AI1577" s="18">
        <v>6.2843895558238883E-2</v>
      </c>
      <c r="AJ1577" s="18">
        <v>2.6251671598451827</v>
      </c>
      <c r="AK1577" s="18">
        <v>9.8221605697932271E-2</v>
      </c>
      <c r="AL1577" s="18" t="s">
        <v>27</v>
      </c>
      <c r="AM1577" s="18" t="s">
        <v>27</v>
      </c>
      <c r="AN1577" s="18" t="s">
        <v>27</v>
      </c>
      <c r="AO1577" s="18" t="s">
        <v>27</v>
      </c>
      <c r="AP1577" s="18" t="s">
        <v>27</v>
      </c>
      <c r="AQ1577" s="18" t="s">
        <v>27</v>
      </c>
      <c r="AR1577" s="18">
        <v>100.00000000000001</v>
      </c>
      <c r="AT1577" s="18" t="s">
        <v>131</v>
      </c>
      <c r="AU1577" s="18" t="str">
        <f t="shared" si="161"/>
        <v>po</v>
      </c>
      <c r="AV1577" s="44">
        <f t="shared" si="162"/>
        <v>0.95248707555705281</v>
      </c>
      <c r="AW1577" s="86">
        <f t="shared" si="163"/>
        <v>1.0072105828038775</v>
      </c>
      <c r="AX1577" s="18"/>
      <c r="AY1577" s="18"/>
    </row>
    <row r="1578" spans="1:51" s="21" customFormat="1" x14ac:dyDescent="0.2">
      <c r="A1578" s="24" t="s">
        <v>595</v>
      </c>
      <c r="B1578" s="23" t="s">
        <v>606</v>
      </c>
      <c r="C1578" s="21" t="s">
        <v>75</v>
      </c>
      <c r="D1578" s="23" t="s">
        <v>30</v>
      </c>
      <c r="E1578" s="23" t="s">
        <v>29</v>
      </c>
      <c r="F1578" s="23" t="s">
        <v>69</v>
      </c>
      <c r="G1578" s="24">
        <v>152</v>
      </c>
      <c r="H1578" s="30">
        <v>59.335999999999999</v>
      </c>
      <c r="I1578" s="30">
        <v>35.709000000000003</v>
      </c>
      <c r="J1578" s="23">
        <v>5.8999999999999997E-2</v>
      </c>
      <c r="K1578" s="23" t="s">
        <v>27</v>
      </c>
      <c r="L1578" s="23" t="s">
        <v>27</v>
      </c>
      <c r="M1578" s="23" t="s">
        <v>27</v>
      </c>
      <c r="N1578" s="23" t="s">
        <v>27</v>
      </c>
      <c r="O1578" s="23">
        <v>3.2949999999999999</v>
      </c>
      <c r="P1578" s="23">
        <v>0.14099999999999999</v>
      </c>
      <c r="Q1578" s="23">
        <v>5.5E-2</v>
      </c>
      <c r="R1578" s="23" t="s">
        <v>27</v>
      </c>
      <c r="S1578" s="23" t="s">
        <v>27</v>
      </c>
      <c r="T1578" s="23" t="s">
        <v>27</v>
      </c>
      <c r="U1578" s="23" t="s">
        <v>27</v>
      </c>
      <c r="V1578" s="23" t="s">
        <v>27</v>
      </c>
      <c r="W1578" s="30" t="s">
        <v>27</v>
      </c>
      <c r="X1578" s="23">
        <v>98.595000000000013</v>
      </c>
      <c r="Z1578" s="18" t="s">
        <v>85</v>
      </c>
      <c r="AB1578" s="501"/>
      <c r="AC1578" s="18">
        <v>47.474802639082228</v>
      </c>
      <c r="AD1578" s="18">
        <v>49.768770740870913</v>
      </c>
      <c r="AE1578" s="18">
        <v>9.3869011506737113E-2</v>
      </c>
      <c r="AF1578" s="18" t="s">
        <v>27</v>
      </c>
      <c r="AG1578" s="18" t="s">
        <v>27</v>
      </c>
      <c r="AH1578" s="18" t="s">
        <v>27</v>
      </c>
      <c r="AI1578" s="18" t="s">
        <v>27</v>
      </c>
      <c r="AJ1578" s="18">
        <v>2.5083916594948774</v>
      </c>
      <c r="AK1578" s="18">
        <v>0.10690296737458076</v>
      </c>
      <c r="AL1578" s="18">
        <v>4.7262981670671028E-2</v>
      </c>
      <c r="AM1578" s="18" t="s">
        <v>27</v>
      </c>
      <c r="AN1578" s="18" t="s">
        <v>27</v>
      </c>
      <c r="AO1578" s="18" t="s">
        <v>27</v>
      </c>
      <c r="AP1578" s="18" t="s">
        <v>27</v>
      </c>
      <c r="AQ1578" s="18" t="s">
        <v>27</v>
      </c>
      <c r="AR1578" s="18">
        <v>100.00000000000001</v>
      </c>
      <c r="AT1578" s="18" t="s">
        <v>131</v>
      </c>
      <c r="AU1578" s="18" t="str">
        <f t="shared" si="161"/>
        <v>po</v>
      </c>
      <c r="AV1578" s="44">
        <f t="shared" si="162"/>
        <v>0.95390747917539298</v>
      </c>
      <c r="AW1578" s="86">
        <f t="shared" si="163"/>
        <v>1.0074060399978646</v>
      </c>
      <c r="AX1578" s="18"/>
      <c r="AY1578" s="18"/>
    </row>
    <row r="1579" spans="1:51" s="21" customFormat="1" x14ac:dyDescent="0.2">
      <c r="A1579" s="24" t="s">
        <v>595</v>
      </c>
      <c r="B1579" s="23" t="s">
        <v>606</v>
      </c>
      <c r="C1579" s="21" t="s">
        <v>75</v>
      </c>
      <c r="D1579" s="23" t="s">
        <v>33</v>
      </c>
      <c r="E1579" s="23" t="s">
        <v>29</v>
      </c>
      <c r="F1579" s="23" t="s">
        <v>31</v>
      </c>
      <c r="G1579" s="24">
        <v>89</v>
      </c>
      <c r="H1579" s="30">
        <v>59.511000000000003</v>
      </c>
      <c r="I1579" s="30">
        <v>35.338999999999999</v>
      </c>
      <c r="J1579" s="23">
        <v>2.5000000000000001E-2</v>
      </c>
      <c r="K1579" s="23" t="s">
        <v>27</v>
      </c>
      <c r="L1579" s="23" t="s">
        <v>27</v>
      </c>
      <c r="M1579" s="23">
        <v>7.0999999999999994E-2</v>
      </c>
      <c r="N1579" s="23" t="s">
        <v>27</v>
      </c>
      <c r="O1579" s="23">
        <v>3.2759999999999998</v>
      </c>
      <c r="P1579" s="23">
        <v>0.27900000000000003</v>
      </c>
      <c r="Q1579" s="23">
        <v>5.6000000000000001E-2</v>
      </c>
      <c r="R1579" s="23" t="s">
        <v>27</v>
      </c>
      <c r="S1579" s="23">
        <v>0.04</v>
      </c>
      <c r="T1579" s="23">
        <v>0.129</v>
      </c>
      <c r="U1579" s="23" t="s">
        <v>27</v>
      </c>
      <c r="V1579" s="23" t="s">
        <v>27</v>
      </c>
      <c r="W1579" s="30" t="s">
        <v>27</v>
      </c>
      <c r="X1579" s="23">
        <v>98.725999999999999</v>
      </c>
      <c r="Z1579" s="18" t="s">
        <v>85</v>
      </c>
      <c r="AB1579" s="501"/>
      <c r="AC1579" s="18">
        <v>47.673956031084977</v>
      </c>
      <c r="AD1579" s="18">
        <v>49.314260308474758</v>
      </c>
      <c r="AE1579" s="18">
        <v>3.9824403829190683E-2</v>
      </c>
      <c r="AF1579" s="18" t="s">
        <v>27</v>
      </c>
      <c r="AG1579" s="18" t="s">
        <v>27</v>
      </c>
      <c r="AH1579" s="18">
        <v>5.7816758933247191E-2</v>
      </c>
      <c r="AI1579" s="18" t="s">
        <v>27</v>
      </c>
      <c r="AJ1579" s="18">
        <v>2.4970248465328875</v>
      </c>
      <c r="AK1579" s="18">
        <v>0.21179411700865633</v>
      </c>
      <c r="AL1579" s="18">
        <v>4.8182074578503771E-2</v>
      </c>
      <c r="AM1579" s="18" t="s">
        <v>27</v>
      </c>
      <c r="AN1579" s="18">
        <v>6.6323920218760823E-2</v>
      </c>
      <c r="AO1579" s="18">
        <v>9.0817539339017303E-2</v>
      </c>
      <c r="AP1579" s="18" t="s">
        <v>27</v>
      </c>
      <c r="AQ1579" s="18" t="s">
        <v>27</v>
      </c>
      <c r="AR1579" s="18">
        <v>99.999999999999972</v>
      </c>
      <c r="AT1579" s="18" t="s">
        <v>131</v>
      </c>
      <c r="AU1579" s="18" t="str">
        <f t="shared" si="161"/>
        <v>po</v>
      </c>
      <c r="AV1579" s="44">
        <f t="shared" si="162"/>
        <v>0.9667377292667636</v>
      </c>
      <c r="AW1579" s="86">
        <f t="shared" si="163"/>
        <v>1.0244861079232648</v>
      </c>
      <c r="AX1579" s="18"/>
      <c r="AY1579" s="18"/>
    </row>
    <row r="1580" spans="1:51" s="21" customFormat="1" x14ac:dyDescent="0.2">
      <c r="A1580" s="24" t="s">
        <v>595</v>
      </c>
      <c r="B1580" s="23" t="s">
        <v>606</v>
      </c>
      <c r="C1580" s="21" t="s">
        <v>75</v>
      </c>
      <c r="D1580" s="23" t="s">
        <v>50</v>
      </c>
      <c r="E1580" s="23" t="s">
        <v>46</v>
      </c>
      <c r="F1580" s="23" t="s">
        <v>77</v>
      </c>
      <c r="G1580" s="24">
        <v>389</v>
      </c>
      <c r="H1580" s="30">
        <v>59.652000000000001</v>
      </c>
      <c r="I1580" s="30">
        <v>35.893000000000001</v>
      </c>
      <c r="J1580" s="23">
        <v>3.6999999999999998E-2</v>
      </c>
      <c r="K1580" s="23" t="s">
        <v>27</v>
      </c>
      <c r="L1580" s="23" t="s">
        <v>27</v>
      </c>
      <c r="M1580" s="23" t="s">
        <v>27</v>
      </c>
      <c r="N1580" s="23" t="s">
        <v>27</v>
      </c>
      <c r="O1580" s="23">
        <v>3.1269999999999998</v>
      </c>
      <c r="P1580" s="23">
        <v>0.34499999999999997</v>
      </c>
      <c r="Q1580" s="23" t="s">
        <v>27</v>
      </c>
      <c r="R1580" s="23" t="s">
        <v>27</v>
      </c>
      <c r="S1580" s="23" t="s">
        <v>27</v>
      </c>
      <c r="T1580" s="23">
        <v>0.14899999999999999</v>
      </c>
      <c r="U1580" s="23" t="s">
        <v>27</v>
      </c>
      <c r="V1580" s="23" t="s">
        <v>27</v>
      </c>
      <c r="W1580" s="30" t="s">
        <v>27</v>
      </c>
      <c r="X1580" s="23">
        <v>99.203000000000003</v>
      </c>
      <c r="Z1580" s="18" t="s">
        <v>85</v>
      </c>
      <c r="AB1580" s="501"/>
      <c r="AC1580" s="18">
        <v>47.46252993612471</v>
      </c>
      <c r="AD1580" s="18">
        <v>49.747350734191542</v>
      </c>
      <c r="AE1580" s="18">
        <v>5.854002854455638E-2</v>
      </c>
      <c r="AF1580" s="18" t="s">
        <v>27</v>
      </c>
      <c r="AG1580" s="18" t="s">
        <v>27</v>
      </c>
      <c r="AH1580" s="18" t="s">
        <v>27</v>
      </c>
      <c r="AI1580" s="18" t="s">
        <v>27</v>
      </c>
      <c r="AJ1580" s="18">
        <v>2.3672753902643873</v>
      </c>
      <c r="AK1580" s="18">
        <v>0.2601181854096502</v>
      </c>
      <c r="AL1580" s="18" t="s">
        <v>27</v>
      </c>
      <c r="AM1580" s="18" t="s">
        <v>27</v>
      </c>
      <c r="AN1580" s="18" t="s">
        <v>27</v>
      </c>
      <c r="AO1580" s="18">
        <v>0.10418572546516756</v>
      </c>
      <c r="AP1580" s="18" t="s">
        <v>27</v>
      </c>
      <c r="AQ1580" s="18" t="s">
        <v>27</v>
      </c>
      <c r="AR1580" s="18">
        <v>100.00000000000001</v>
      </c>
      <c r="AT1580" s="18" t="s">
        <v>131</v>
      </c>
      <c r="AU1580" s="18" t="str">
        <f t="shared" si="161"/>
        <v>po</v>
      </c>
      <c r="AV1580" s="44">
        <f t="shared" si="162"/>
        <v>0.95407150804321195</v>
      </c>
      <c r="AW1580" s="86">
        <f t="shared" si="163"/>
        <v>1.0089805486418659</v>
      </c>
      <c r="AX1580" s="18"/>
      <c r="AY1580" s="18"/>
    </row>
    <row r="1581" spans="1:51" s="21" customFormat="1" x14ac:dyDescent="0.2">
      <c r="A1581" s="24" t="s">
        <v>595</v>
      </c>
      <c r="B1581" s="23" t="s">
        <v>606</v>
      </c>
      <c r="C1581" s="21" t="s">
        <v>75</v>
      </c>
      <c r="D1581" s="23" t="s">
        <v>50</v>
      </c>
      <c r="E1581" s="23" t="s">
        <v>47</v>
      </c>
      <c r="F1581" s="23" t="s">
        <v>31</v>
      </c>
      <c r="G1581" s="24">
        <v>357</v>
      </c>
      <c r="H1581" s="30">
        <v>59.363999999999997</v>
      </c>
      <c r="I1581" s="30">
        <v>36.273000000000003</v>
      </c>
      <c r="J1581" s="23">
        <v>3.5999999999999997E-2</v>
      </c>
      <c r="K1581" s="23" t="s">
        <v>27</v>
      </c>
      <c r="L1581" s="23" t="s">
        <v>27</v>
      </c>
      <c r="M1581" s="23" t="s">
        <v>27</v>
      </c>
      <c r="N1581" s="23">
        <v>3.6999999999999998E-2</v>
      </c>
      <c r="O1581" s="23">
        <v>3.0030000000000001</v>
      </c>
      <c r="P1581" s="23">
        <v>0.36599999999999999</v>
      </c>
      <c r="Q1581" s="23" t="s">
        <v>27</v>
      </c>
      <c r="R1581" s="23" t="s">
        <v>27</v>
      </c>
      <c r="S1581" s="23" t="s">
        <v>27</v>
      </c>
      <c r="T1581" s="23">
        <v>0.14799999999999999</v>
      </c>
      <c r="U1581" s="23" t="s">
        <v>27</v>
      </c>
      <c r="V1581" s="23" t="s">
        <v>27</v>
      </c>
      <c r="W1581" s="30" t="s">
        <v>27</v>
      </c>
      <c r="X1581" s="23">
        <v>99.227000000000004</v>
      </c>
      <c r="Z1581" s="18" t="s">
        <v>85</v>
      </c>
      <c r="AB1581" s="501"/>
      <c r="AC1581" s="18">
        <v>47.111725741153272</v>
      </c>
      <c r="AD1581" s="18">
        <v>50.144540538677504</v>
      </c>
      <c r="AE1581" s="18">
        <v>5.6811164099633528E-2</v>
      </c>
      <c r="AF1581" s="18" t="s">
        <v>27</v>
      </c>
      <c r="AG1581" s="18" t="s">
        <v>27</v>
      </c>
      <c r="AH1581" s="18" t="s">
        <v>27</v>
      </c>
      <c r="AI1581" s="18">
        <v>4.0915308970592056E-2</v>
      </c>
      <c r="AJ1581" s="18">
        <v>2.2675465743829832</v>
      </c>
      <c r="AK1581" s="18">
        <v>0.27524072163027108</v>
      </c>
      <c r="AL1581" s="18" t="s">
        <v>27</v>
      </c>
      <c r="AM1581" s="18" t="s">
        <v>27</v>
      </c>
      <c r="AN1581" s="18" t="s">
        <v>27</v>
      </c>
      <c r="AO1581" s="18">
        <v>0.10321995108572618</v>
      </c>
      <c r="AP1581" s="18" t="s">
        <v>27</v>
      </c>
      <c r="AQ1581" s="18" t="s">
        <v>27</v>
      </c>
      <c r="AR1581" s="18">
        <v>99.999999999999972</v>
      </c>
      <c r="AT1581" s="18" t="s">
        <v>131</v>
      </c>
      <c r="AU1581" s="18" t="str">
        <f t="shared" si="161"/>
        <v>po</v>
      </c>
      <c r="AV1581" s="44">
        <f t="shared" si="162"/>
        <v>0.9395185444926959</v>
      </c>
      <c r="AW1581" s="86">
        <f t="shared" si="163"/>
        <v>0.99228614827716088</v>
      </c>
      <c r="AX1581" s="18"/>
      <c r="AY1581" s="18"/>
    </row>
    <row r="1582" spans="1:51" s="21" customFormat="1" x14ac:dyDescent="0.2">
      <c r="A1582" s="24" t="s">
        <v>595</v>
      </c>
      <c r="B1582" s="23" t="s">
        <v>606</v>
      </c>
      <c r="C1582" s="21" t="s">
        <v>75</v>
      </c>
      <c r="D1582" s="23" t="s">
        <v>50</v>
      </c>
      <c r="E1582" s="23" t="s">
        <v>47</v>
      </c>
      <c r="F1582" s="23" t="s">
        <v>31</v>
      </c>
      <c r="G1582" s="24">
        <v>359</v>
      </c>
      <c r="H1582" s="30">
        <v>58.835000000000001</v>
      </c>
      <c r="I1582" s="30">
        <v>36.341999999999999</v>
      </c>
      <c r="J1582" s="23">
        <v>9.6000000000000002E-2</v>
      </c>
      <c r="K1582" s="23" t="s">
        <v>27</v>
      </c>
      <c r="L1582" s="23" t="s">
        <v>27</v>
      </c>
      <c r="M1582" s="23" t="s">
        <v>27</v>
      </c>
      <c r="N1582" s="23" t="s">
        <v>27</v>
      </c>
      <c r="O1582" s="23">
        <v>2.988</v>
      </c>
      <c r="P1582" s="23">
        <v>0.39100000000000001</v>
      </c>
      <c r="Q1582" s="23">
        <v>3.7999999999999999E-2</v>
      </c>
      <c r="R1582" s="23" t="s">
        <v>27</v>
      </c>
      <c r="S1582" s="23" t="s">
        <v>27</v>
      </c>
      <c r="T1582" s="23">
        <v>0.19800000000000001</v>
      </c>
      <c r="U1582" s="23" t="s">
        <v>27</v>
      </c>
      <c r="V1582" s="23" t="s">
        <v>27</v>
      </c>
      <c r="W1582" s="30" t="s">
        <v>27</v>
      </c>
      <c r="X1582" s="23">
        <v>98.887999999999991</v>
      </c>
      <c r="Z1582" s="18" t="s">
        <v>85</v>
      </c>
      <c r="AB1582" s="501"/>
      <c r="AC1582" s="18">
        <v>46.783568586923934</v>
      </c>
      <c r="AD1582" s="18">
        <v>50.338554010390666</v>
      </c>
      <c r="AE1582" s="18">
        <v>0.1517938416190015</v>
      </c>
      <c r="AF1582" s="18" t="s">
        <v>27</v>
      </c>
      <c r="AG1582" s="18" t="s">
        <v>27</v>
      </c>
      <c r="AH1582" s="18" t="s">
        <v>27</v>
      </c>
      <c r="AI1582" s="18" t="s">
        <v>27</v>
      </c>
      <c r="AJ1582" s="18">
        <v>2.260649374033072</v>
      </c>
      <c r="AK1582" s="18">
        <v>0.29461855252627334</v>
      </c>
      <c r="AL1582" s="18">
        <v>3.2452989548147494E-2</v>
      </c>
      <c r="AM1582" s="18" t="s">
        <v>27</v>
      </c>
      <c r="AN1582" s="18" t="s">
        <v>27</v>
      </c>
      <c r="AO1582" s="18">
        <v>0.13836264495889325</v>
      </c>
      <c r="AP1582" s="18" t="s">
        <v>27</v>
      </c>
      <c r="AQ1582" s="18" t="s">
        <v>27</v>
      </c>
      <c r="AR1582" s="18">
        <v>99.999999999999972</v>
      </c>
      <c r="AT1582" s="18" t="s">
        <v>131</v>
      </c>
      <c r="AU1582" s="18" t="str">
        <f t="shared" si="161"/>
        <v>po</v>
      </c>
      <c r="AV1582" s="44">
        <f t="shared" si="162"/>
        <v>0.92937847553720099</v>
      </c>
      <c r="AW1582" s="86">
        <f t="shared" si="163"/>
        <v>0.98353345902170242</v>
      </c>
      <c r="AX1582" s="18"/>
      <c r="AY1582" s="18"/>
    </row>
    <row r="1583" spans="1:51" s="21" customFormat="1" x14ac:dyDescent="0.2">
      <c r="A1583" s="24" t="s">
        <v>595</v>
      </c>
      <c r="B1583" s="23" t="s">
        <v>606</v>
      </c>
      <c r="C1583" s="21" t="s">
        <v>75</v>
      </c>
      <c r="D1583" s="23" t="s">
        <v>72</v>
      </c>
      <c r="E1583" s="23" t="s">
        <v>49</v>
      </c>
      <c r="F1583" s="23" t="s">
        <v>55</v>
      </c>
      <c r="G1583" s="24">
        <v>298</v>
      </c>
      <c r="H1583" s="30">
        <v>60.03</v>
      </c>
      <c r="I1583" s="30">
        <v>36.308</v>
      </c>
      <c r="J1583" s="23">
        <v>3.6999999999999998E-2</v>
      </c>
      <c r="K1583" s="23" t="s">
        <v>27</v>
      </c>
      <c r="L1583" s="23" t="s">
        <v>27</v>
      </c>
      <c r="M1583" s="23" t="s">
        <v>27</v>
      </c>
      <c r="N1583" s="23" t="s">
        <v>27</v>
      </c>
      <c r="O1583" s="23">
        <v>2.9820000000000002</v>
      </c>
      <c r="P1583" s="23">
        <v>0.28599999999999998</v>
      </c>
      <c r="Q1583" s="23">
        <v>5.5E-2</v>
      </c>
      <c r="R1583" s="23" t="s">
        <v>27</v>
      </c>
      <c r="S1583" s="23" t="s">
        <v>27</v>
      </c>
      <c r="T1583" s="23" t="s">
        <v>27</v>
      </c>
      <c r="U1583" s="23" t="s">
        <v>27</v>
      </c>
      <c r="V1583" s="23" t="s">
        <v>27</v>
      </c>
      <c r="W1583" s="30" t="s">
        <v>27</v>
      </c>
      <c r="X1583" s="23">
        <v>99.698000000000008</v>
      </c>
      <c r="Z1583" s="18" t="s">
        <v>85</v>
      </c>
      <c r="AB1583" s="501"/>
      <c r="AC1583" s="18">
        <v>47.447994569725772</v>
      </c>
      <c r="AD1583" s="18">
        <v>49.990348975332957</v>
      </c>
      <c r="AE1583" s="18">
        <v>5.8153595720070943E-2</v>
      </c>
      <c r="AF1583" s="18" t="s">
        <v>27</v>
      </c>
      <c r="AG1583" s="18" t="s">
        <v>27</v>
      </c>
      <c r="AH1583" s="18" t="s">
        <v>27</v>
      </c>
      <c r="AI1583" s="18" t="s">
        <v>27</v>
      </c>
      <c r="AJ1583" s="18">
        <v>2.2426018921266313</v>
      </c>
      <c r="AK1583" s="18">
        <v>0.21421076729364544</v>
      </c>
      <c r="AL1583" s="18">
        <v>4.6690199800918535E-2</v>
      </c>
      <c r="AM1583" s="18" t="s">
        <v>27</v>
      </c>
      <c r="AN1583" s="18" t="s">
        <v>27</v>
      </c>
      <c r="AO1583" s="18" t="s">
        <v>27</v>
      </c>
      <c r="AP1583" s="18" t="s">
        <v>27</v>
      </c>
      <c r="AQ1583" s="18" t="s">
        <v>27</v>
      </c>
      <c r="AR1583" s="18">
        <v>100</v>
      </c>
      <c r="AT1583" s="18" t="s">
        <v>131</v>
      </c>
      <c r="AU1583" s="18" t="str">
        <f t="shared" si="161"/>
        <v>po</v>
      </c>
      <c r="AV1583" s="44">
        <f t="shared" si="162"/>
        <v>0.94914309546305276</v>
      </c>
      <c r="AW1583" s="86">
        <f t="shared" si="163"/>
        <v>0.99922281906043176</v>
      </c>
      <c r="AX1583" s="18"/>
      <c r="AY1583" s="18"/>
    </row>
    <row r="1584" spans="1:51" s="21" customFormat="1" x14ac:dyDescent="0.2">
      <c r="A1584" s="24" t="s">
        <v>595</v>
      </c>
      <c r="B1584" s="23" t="s">
        <v>606</v>
      </c>
      <c r="C1584" s="21" t="s">
        <v>75</v>
      </c>
      <c r="D1584" s="23" t="s">
        <v>60</v>
      </c>
      <c r="E1584" s="23" t="s">
        <v>37</v>
      </c>
      <c r="F1584" s="23" t="s">
        <v>28</v>
      </c>
      <c r="G1584" s="24">
        <v>390</v>
      </c>
      <c r="H1584" s="30">
        <v>59.209000000000003</v>
      </c>
      <c r="I1584" s="30">
        <v>35.950000000000003</v>
      </c>
      <c r="J1584" s="23">
        <v>3.7999999999999999E-2</v>
      </c>
      <c r="K1584" s="23" t="s">
        <v>27</v>
      </c>
      <c r="L1584" s="23" t="s">
        <v>27</v>
      </c>
      <c r="M1584" s="23" t="s">
        <v>27</v>
      </c>
      <c r="N1584" s="23">
        <v>4.5999999999999999E-2</v>
      </c>
      <c r="O1584" s="23">
        <v>2.9790000000000001</v>
      </c>
      <c r="P1584" s="23">
        <v>0.28100000000000003</v>
      </c>
      <c r="Q1584" s="23" t="s">
        <v>27</v>
      </c>
      <c r="R1584" s="23" t="s">
        <v>27</v>
      </c>
      <c r="S1584" s="23" t="s">
        <v>27</v>
      </c>
      <c r="T1584" s="23">
        <v>0.14599999999999999</v>
      </c>
      <c r="U1584" s="23" t="s">
        <v>27</v>
      </c>
      <c r="V1584" s="23" t="s">
        <v>27</v>
      </c>
      <c r="W1584" s="30" t="s">
        <v>27</v>
      </c>
      <c r="X1584" s="23">
        <v>98.649000000000015</v>
      </c>
      <c r="Z1584" s="18" t="s">
        <v>85</v>
      </c>
      <c r="AB1584" s="501"/>
      <c r="AC1584" s="18">
        <v>47.291315528847349</v>
      </c>
      <c r="AD1584" s="18">
        <v>50.018065102190114</v>
      </c>
      <c r="AE1584" s="18">
        <v>6.0353518885249952E-2</v>
      </c>
      <c r="AF1584" s="18" t="s">
        <v>27</v>
      </c>
      <c r="AG1584" s="18" t="s">
        <v>27</v>
      </c>
      <c r="AH1584" s="18" t="s">
        <v>27</v>
      </c>
      <c r="AI1584" s="18">
        <v>5.1195260243298291E-2</v>
      </c>
      <c r="AJ1584" s="18">
        <v>2.2639102165742648</v>
      </c>
      <c r="AK1584" s="18">
        <v>0.21267955093023302</v>
      </c>
      <c r="AL1584" s="18" t="s">
        <v>27</v>
      </c>
      <c r="AM1584" s="18" t="s">
        <v>27</v>
      </c>
      <c r="AN1584" s="18" t="s">
        <v>27</v>
      </c>
      <c r="AO1584" s="18">
        <v>0.10248082232949794</v>
      </c>
      <c r="AP1584" s="18" t="s">
        <v>27</v>
      </c>
      <c r="AQ1584" s="18" t="s">
        <v>27</v>
      </c>
      <c r="AR1584" s="18">
        <v>100.00000000000001</v>
      </c>
      <c r="AT1584" s="18" t="s">
        <v>131</v>
      </c>
      <c r="AU1584" s="18" t="str">
        <f t="shared" si="161"/>
        <v>po</v>
      </c>
      <c r="AV1584" s="44">
        <f t="shared" si="162"/>
        <v>0.94548470502063919</v>
      </c>
      <c r="AW1584" s="86">
        <f t="shared" si="163"/>
        <v>0.99704748707877744</v>
      </c>
      <c r="AX1584" s="18"/>
      <c r="AY1584" s="18"/>
    </row>
    <row r="1585" spans="1:51" s="199" customFormat="1" x14ac:dyDescent="0.2">
      <c r="A1585" s="24" t="s">
        <v>595</v>
      </c>
      <c r="B1585" s="23" t="s">
        <v>606</v>
      </c>
      <c r="C1585" s="21" t="s">
        <v>75</v>
      </c>
      <c r="D1585" s="23" t="s">
        <v>67</v>
      </c>
      <c r="E1585" s="23" t="s">
        <v>42</v>
      </c>
      <c r="F1585" s="23" t="s">
        <v>43</v>
      </c>
      <c r="G1585" s="24">
        <v>3</v>
      </c>
      <c r="H1585" s="30">
        <v>59.837000000000003</v>
      </c>
      <c r="I1585" s="30">
        <v>35.963000000000001</v>
      </c>
      <c r="J1585" s="23" t="s">
        <v>27</v>
      </c>
      <c r="K1585" s="23" t="s">
        <v>27</v>
      </c>
      <c r="L1585" s="23" t="s">
        <v>27</v>
      </c>
      <c r="M1585" s="23" t="s">
        <v>27</v>
      </c>
      <c r="N1585" s="23">
        <v>3.2000000000000001E-2</v>
      </c>
      <c r="O1585" s="23">
        <v>2.95</v>
      </c>
      <c r="P1585" s="23">
        <v>0.21199999999999999</v>
      </c>
      <c r="Q1585" s="23" t="s">
        <v>27</v>
      </c>
      <c r="R1585" s="23" t="s">
        <v>27</v>
      </c>
      <c r="S1585" s="23" t="s">
        <v>27</v>
      </c>
      <c r="T1585" s="23" t="s">
        <v>27</v>
      </c>
      <c r="U1585" s="23" t="s">
        <v>27</v>
      </c>
      <c r="V1585" s="23" t="s">
        <v>27</v>
      </c>
      <c r="W1585" s="30" t="s">
        <v>27</v>
      </c>
      <c r="X1585" s="23">
        <v>98.994000000000014</v>
      </c>
      <c r="Y1585" s="21"/>
      <c r="Z1585" s="18" t="s">
        <v>85</v>
      </c>
      <c r="AA1585" s="21"/>
      <c r="AB1585" s="501"/>
      <c r="AC1585" s="18">
        <v>47.665641356316044</v>
      </c>
      <c r="AD1585" s="18">
        <v>49.902909396643864</v>
      </c>
      <c r="AE1585" s="18" t="s">
        <v>27</v>
      </c>
      <c r="AF1585" s="18" t="s">
        <v>27</v>
      </c>
      <c r="AG1585" s="18" t="s">
        <v>27</v>
      </c>
      <c r="AH1585" s="18" t="s">
        <v>27</v>
      </c>
      <c r="AI1585" s="18">
        <v>3.5519256146884969E-2</v>
      </c>
      <c r="AJ1585" s="18">
        <v>2.2359015271371145</v>
      </c>
      <c r="AK1585" s="18">
        <v>0.16002846375610302</v>
      </c>
      <c r="AL1585" s="18" t="s">
        <v>27</v>
      </c>
      <c r="AM1585" s="18" t="s">
        <v>27</v>
      </c>
      <c r="AN1585" s="18" t="s">
        <v>27</v>
      </c>
      <c r="AO1585" s="18" t="s">
        <v>27</v>
      </c>
      <c r="AP1585" s="18" t="s">
        <v>27</v>
      </c>
      <c r="AQ1585" s="18" t="s">
        <v>27</v>
      </c>
      <c r="AR1585" s="18">
        <v>100.00000000000001</v>
      </c>
      <c r="AS1585" s="21"/>
      <c r="AT1585" s="18" t="s">
        <v>131</v>
      </c>
      <c r="AU1585" s="18" t="str">
        <f t="shared" si="161"/>
        <v>po</v>
      </c>
      <c r="AV1585" s="44">
        <f t="shared" si="162"/>
        <v>0.95516758306524141</v>
      </c>
      <c r="AW1585" s="86">
        <f t="shared" si="163"/>
        <v>1.0031794128335145</v>
      </c>
      <c r="AX1585" s="18"/>
      <c r="AY1585" s="18"/>
    </row>
    <row r="1586" spans="1:51" s="199" customFormat="1" x14ac:dyDescent="0.2">
      <c r="A1586" s="24" t="s">
        <v>595</v>
      </c>
      <c r="B1586" s="23" t="s">
        <v>606</v>
      </c>
      <c r="C1586" s="21" t="s">
        <v>75</v>
      </c>
      <c r="D1586" s="23" t="s">
        <v>64</v>
      </c>
      <c r="E1586" s="23" t="s">
        <v>54</v>
      </c>
      <c r="F1586" s="23" t="s">
        <v>31</v>
      </c>
      <c r="G1586" s="24">
        <v>184</v>
      </c>
      <c r="H1586" s="30">
        <v>58.911999999999999</v>
      </c>
      <c r="I1586" s="30">
        <v>36.523000000000003</v>
      </c>
      <c r="J1586" s="23">
        <v>0.123</v>
      </c>
      <c r="K1586" s="23" t="s">
        <v>27</v>
      </c>
      <c r="L1586" s="23" t="s">
        <v>27</v>
      </c>
      <c r="M1586" s="23" t="s">
        <v>27</v>
      </c>
      <c r="N1586" s="23">
        <v>6.5000000000000002E-2</v>
      </c>
      <c r="O1586" s="23">
        <v>2.93</v>
      </c>
      <c r="P1586" s="23">
        <v>0.35099999999999998</v>
      </c>
      <c r="Q1586" s="23">
        <v>9.4E-2</v>
      </c>
      <c r="R1586" s="23" t="s">
        <v>27</v>
      </c>
      <c r="S1586" s="23">
        <v>2.9000000000000001E-2</v>
      </c>
      <c r="T1586" s="23" t="s">
        <v>27</v>
      </c>
      <c r="U1586" s="23" t="s">
        <v>27</v>
      </c>
      <c r="V1586" s="23" t="s">
        <v>73</v>
      </c>
      <c r="W1586" s="30" t="s">
        <v>27</v>
      </c>
      <c r="X1586" s="23">
        <v>99.027000000000001</v>
      </c>
      <c r="Y1586" s="21"/>
      <c r="Z1586" s="18" t="s">
        <v>85</v>
      </c>
      <c r="AA1586" s="21"/>
      <c r="AB1586" s="501"/>
      <c r="AC1586" s="18">
        <v>46.700110623606953</v>
      </c>
      <c r="AD1586" s="18">
        <v>50.433012388956598</v>
      </c>
      <c r="AE1586" s="18">
        <v>0.19388516690653043</v>
      </c>
      <c r="AF1586" s="18" t="s">
        <v>27</v>
      </c>
      <c r="AG1586" s="18" t="s">
        <v>27</v>
      </c>
      <c r="AH1586" s="18" t="s">
        <v>27</v>
      </c>
      <c r="AI1586" s="18">
        <v>7.1796910005407152E-2</v>
      </c>
      <c r="AJ1586" s="18">
        <v>2.2099212094470468</v>
      </c>
      <c r="AK1586" s="18">
        <v>0.26366167375939153</v>
      </c>
      <c r="AL1586" s="18">
        <v>8.0030498312370635E-2</v>
      </c>
      <c r="AM1586" s="18" t="s">
        <v>27</v>
      </c>
      <c r="AN1586" s="18">
        <v>4.7581529005713143E-2</v>
      </c>
      <c r="AO1586" s="18" t="s">
        <v>27</v>
      </c>
      <c r="AP1586" s="18" t="s">
        <v>27</v>
      </c>
      <c r="AQ1586" s="18" t="s">
        <v>27</v>
      </c>
      <c r="AR1586" s="18">
        <v>99.999999999999986</v>
      </c>
      <c r="AS1586" s="21"/>
      <c r="AT1586" s="18" t="s">
        <v>131</v>
      </c>
      <c r="AU1586" s="18" t="str">
        <f t="shared" si="161"/>
        <v>po</v>
      </c>
      <c r="AV1586" s="44">
        <f t="shared" si="162"/>
        <v>0.92598297050828071</v>
      </c>
      <c r="AW1586" s="86">
        <f t="shared" si="163"/>
        <v>0.97661673717334663</v>
      </c>
      <c r="AX1586" s="18"/>
      <c r="AY1586" s="18"/>
    </row>
    <row r="1587" spans="1:51" s="199" customFormat="1" x14ac:dyDescent="0.2">
      <c r="A1587" s="24" t="s">
        <v>595</v>
      </c>
      <c r="B1587" s="23" t="s">
        <v>606</v>
      </c>
      <c r="C1587" s="21" t="s">
        <v>75</v>
      </c>
      <c r="D1587" s="23" t="s">
        <v>50</v>
      </c>
      <c r="E1587" s="23" t="s">
        <v>32</v>
      </c>
      <c r="F1587" s="23" t="s">
        <v>28</v>
      </c>
      <c r="G1587" s="24">
        <v>280</v>
      </c>
      <c r="H1587" s="30">
        <v>60.017000000000003</v>
      </c>
      <c r="I1587" s="30">
        <v>37.021999999999998</v>
      </c>
      <c r="J1587" s="23" t="s">
        <v>27</v>
      </c>
      <c r="K1587" s="23" t="s">
        <v>27</v>
      </c>
      <c r="L1587" s="23" t="s">
        <v>27</v>
      </c>
      <c r="M1587" s="23" t="s">
        <v>27</v>
      </c>
      <c r="N1587" s="23">
        <v>4.2000000000000003E-2</v>
      </c>
      <c r="O1587" s="23">
        <v>2.875</v>
      </c>
      <c r="P1587" s="23">
        <v>0.189</v>
      </c>
      <c r="Q1587" s="23">
        <v>0.10199999999999999</v>
      </c>
      <c r="R1587" s="23" t="s">
        <v>27</v>
      </c>
      <c r="S1587" s="23" t="s">
        <v>27</v>
      </c>
      <c r="T1587" s="23" t="s">
        <v>27</v>
      </c>
      <c r="U1587" s="23" t="s">
        <v>27</v>
      </c>
      <c r="V1587" s="23" t="s">
        <v>27</v>
      </c>
      <c r="W1587" s="30" t="s">
        <v>27</v>
      </c>
      <c r="X1587" s="23">
        <v>100.247</v>
      </c>
      <c r="Y1587" s="21"/>
      <c r="Z1587" s="18" t="s">
        <v>85</v>
      </c>
      <c r="AA1587" s="21"/>
      <c r="AB1587" s="501"/>
      <c r="AC1587" s="18">
        <v>47.03898360904131</v>
      </c>
      <c r="AD1587" s="18">
        <v>50.544958741517696</v>
      </c>
      <c r="AE1587" s="18" t="s">
        <v>27</v>
      </c>
      <c r="AF1587" s="18" t="s">
        <v>27</v>
      </c>
      <c r="AG1587" s="18" t="s">
        <v>27</v>
      </c>
      <c r="AH1587" s="18" t="s">
        <v>27</v>
      </c>
      <c r="AI1587" s="18">
        <v>4.5868146491173066E-2</v>
      </c>
      <c r="AJ1587" s="18">
        <v>2.1439592292666099</v>
      </c>
      <c r="AK1587" s="18">
        <v>0.14036899679007606</v>
      </c>
      <c r="AL1587" s="18">
        <v>8.5861276893143296E-2</v>
      </c>
      <c r="AM1587" s="18" t="s">
        <v>27</v>
      </c>
      <c r="AN1587" s="18" t="s">
        <v>27</v>
      </c>
      <c r="AO1587" s="18" t="s">
        <v>27</v>
      </c>
      <c r="AP1587" s="18" t="s">
        <v>27</v>
      </c>
      <c r="AQ1587" s="18" t="s">
        <v>27</v>
      </c>
      <c r="AR1587" s="18">
        <v>100</v>
      </c>
      <c r="AS1587" s="21"/>
      <c r="AT1587" s="18" t="s">
        <v>131</v>
      </c>
      <c r="AU1587" s="18" t="str">
        <f t="shared" si="161"/>
        <v>po</v>
      </c>
      <c r="AV1587" s="44">
        <f t="shared" si="162"/>
        <v>0.93063650223940986</v>
      </c>
      <c r="AW1587" s="86">
        <f t="shared" si="163"/>
        <v>0.97752920058091519</v>
      </c>
      <c r="AX1587" s="18"/>
      <c r="AY1587" s="18"/>
    </row>
    <row r="1588" spans="1:51" s="199" customFormat="1" x14ac:dyDescent="0.2">
      <c r="A1588" s="24" t="s">
        <v>595</v>
      </c>
      <c r="B1588" s="23" t="s">
        <v>606</v>
      </c>
      <c r="C1588" s="21" t="s">
        <v>75</v>
      </c>
      <c r="D1588" s="23" t="s">
        <v>36</v>
      </c>
      <c r="E1588" s="23" t="s">
        <v>49</v>
      </c>
      <c r="F1588" s="23" t="s">
        <v>31</v>
      </c>
      <c r="G1588" s="24" t="s">
        <v>126</v>
      </c>
      <c r="H1588" s="30">
        <v>59.563000000000002</v>
      </c>
      <c r="I1588" s="30">
        <v>35.747</v>
      </c>
      <c r="J1588" s="23">
        <v>2.5999999999999999E-2</v>
      </c>
      <c r="K1588" s="23" t="s">
        <v>27</v>
      </c>
      <c r="L1588" s="23" t="s">
        <v>27</v>
      </c>
      <c r="M1588" s="23" t="s">
        <v>27</v>
      </c>
      <c r="N1588" s="23">
        <v>2.8000000000000001E-2</v>
      </c>
      <c r="O1588" s="23">
        <v>2.87</v>
      </c>
      <c r="P1588" s="23">
        <v>0.32300000000000001</v>
      </c>
      <c r="Q1588" s="23">
        <v>0.11700000000000001</v>
      </c>
      <c r="R1588" s="23" t="s">
        <v>27</v>
      </c>
      <c r="S1588" s="23" t="s">
        <v>27</v>
      </c>
      <c r="T1588" s="23" t="s">
        <v>27</v>
      </c>
      <c r="U1588" s="23" t="s">
        <v>27</v>
      </c>
      <c r="V1588" s="23" t="s">
        <v>27</v>
      </c>
      <c r="W1588" s="30" t="s">
        <v>27</v>
      </c>
      <c r="X1588" s="23">
        <v>98.674000000000007</v>
      </c>
      <c r="Y1588" s="21"/>
      <c r="Z1588" s="18" t="s">
        <v>85</v>
      </c>
      <c r="AA1588" s="21"/>
      <c r="AB1588" s="501"/>
      <c r="AC1588" s="18">
        <v>47.617843771695661</v>
      </c>
      <c r="AD1588" s="18">
        <v>49.78139772410762</v>
      </c>
      <c r="AE1588" s="18">
        <v>4.1332515856717836E-2</v>
      </c>
      <c r="AF1588" s="18" t="s">
        <v>27</v>
      </c>
      <c r="AG1588" s="18" t="s">
        <v>27</v>
      </c>
      <c r="AH1588" s="18" t="s">
        <v>27</v>
      </c>
      <c r="AI1588" s="18">
        <v>3.1191010710807945E-2</v>
      </c>
      <c r="AJ1588" s="18">
        <v>2.1830821871785497</v>
      </c>
      <c r="AK1588" s="18">
        <v>0.24469293502032988</v>
      </c>
      <c r="AL1588" s="18">
        <v>0.10045985543031663</v>
      </c>
      <c r="AM1588" s="18" t="s">
        <v>27</v>
      </c>
      <c r="AN1588" s="18" t="s">
        <v>27</v>
      </c>
      <c r="AO1588" s="18" t="s">
        <v>27</v>
      </c>
      <c r="AP1588" s="18" t="s">
        <v>27</v>
      </c>
      <c r="AQ1588" s="18" t="s">
        <v>27</v>
      </c>
      <c r="AR1588" s="18">
        <v>100.00000000000001</v>
      </c>
      <c r="AS1588" s="21"/>
      <c r="AT1588" s="18" t="s">
        <v>131</v>
      </c>
      <c r="AU1588" s="18" t="str">
        <f t="shared" si="161"/>
        <v>po</v>
      </c>
      <c r="AV1588" s="44">
        <f t="shared" si="162"/>
        <v>0.95653890707523836</v>
      </c>
      <c r="AW1588" s="86">
        <f t="shared" si="163"/>
        <v>1.0073256485733553</v>
      </c>
      <c r="AX1588" s="18"/>
      <c r="AY1588" s="18"/>
    </row>
    <row r="1589" spans="1:51" s="199" customFormat="1" x14ac:dyDescent="0.2">
      <c r="A1589" s="24" t="s">
        <v>595</v>
      </c>
      <c r="B1589" s="23" t="s">
        <v>606</v>
      </c>
      <c r="C1589" s="21" t="s">
        <v>75</v>
      </c>
      <c r="D1589" s="23" t="s">
        <v>62</v>
      </c>
      <c r="E1589" s="23" t="s">
        <v>35</v>
      </c>
      <c r="F1589" s="23" t="s">
        <v>43</v>
      </c>
      <c r="G1589" s="24">
        <v>139</v>
      </c>
      <c r="H1589" s="30">
        <v>60.558999999999997</v>
      </c>
      <c r="I1589" s="30">
        <v>35.6</v>
      </c>
      <c r="J1589" s="23">
        <v>7.6999999999999999E-2</v>
      </c>
      <c r="K1589" s="23" t="s">
        <v>27</v>
      </c>
      <c r="L1589" s="23" t="s">
        <v>27</v>
      </c>
      <c r="M1589" s="23" t="s">
        <v>27</v>
      </c>
      <c r="N1589" s="23">
        <v>7.5999999999999998E-2</v>
      </c>
      <c r="O1589" s="23">
        <v>2.8490000000000002</v>
      </c>
      <c r="P1589" s="23">
        <v>0.29299999999999998</v>
      </c>
      <c r="Q1589" s="23">
        <v>9.0999999999999998E-2</v>
      </c>
      <c r="R1589" s="23" t="s">
        <v>27</v>
      </c>
      <c r="S1589" s="23" t="s">
        <v>27</v>
      </c>
      <c r="T1589" s="23" t="s">
        <v>27</v>
      </c>
      <c r="U1589" s="23" t="s">
        <v>27</v>
      </c>
      <c r="V1589" s="23" t="s">
        <v>27</v>
      </c>
      <c r="W1589" s="30" t="s">
        <v>27</v>
      </c>
      <c r="X1589" s="23">
        <v>99.544999999999987</v>
      </c>
      <c r="Y1589" s="21"/>
      <c r="Z1589" s="18" t="s">
        <v>85</v>
      </c>
      <c r="AA1589" s="21"/>
      <c r="AB1589" s="501"/>
      <c r="AC1589" s="18">
        <v>48.09424215836399</v>
      </c>
      <c r="AD1589" s="18">
        <v>49.249146943677161</v>
      </c>
      <c r="AE1589" s="18">
        <v>0.12159912412020121</v>
      </c>
      <c r="AF1589" s="18" t="s">
        <v>27</v>
      </c>
      <c r="AG1589" s="18" t="s">
        <v>27</v>
      </c>
      <c r="AH1589" s="18" t="s">
        <v>27</v>
      </c>
      <c r="AI1589" s="18">
        <v>8.410198325478678E-2</v>
      </c>
      <c r="AJ1589" s="18">
        <v>2.1527909895540907</v>
      </c>
      <c r="AK1589" s="18">
        <v>0.2204995750016312</v>
      </c>
      <c r="AL1589" s="18">
        <v>7.7619226028127833E-2</v>
      </c>
      <c r="AM1589" s="18" t="s">
        <v>27</v>
      </c>
      <c r="AN1589" s="18" t="s">
        <v>27</v>
      </c>
      <c r="AO1589" s="18" t="s">
        <v>27</v>
      </c>
      <c r="AP1589" s="18" t="s">
        <v>27</v>
      </c>
      <c r="AQ1589" s="18" t="s">
        <v>27</v>
      </c>
      <c r="AR1589" s="18">
        <v>99.999999999999986</v>
      </c>
      <c r="AS1589" s="21"/>
      <c r="AT1589" s="18" t="s">
        <v>131</v>
      </c>
      <c r="AU1589" s="18" t="str">
        <f t="shared" si="161"/>
        <v>po</v>
      </c>
      <c r="AV1589" s="44">
        <f t="shared" si="162"/>
        <v>0.97654975046300896</v>
      </c>
      <c r="AW1589" s="86">
        <f t="shared" si="163"/>
        <v>1.0263152782474148</v>
      </c>
      <c r="AX1589" s="18"/>
      <c r="AY1589" s="18"/>
    </row>
    <row r="1590" spans="1:51" s="199" customFormat="1" x14ac:dyDescent="0.2">
      <c r="A1590" s="24" t="s">
        <v>595</v>
      </c>
      <c r="B1590" s="23" t="s">
        <v>606</v>
      </c>
      <c r="C1590" s="21" t="s">
        <v>75</v>
      </c>
      <c r="D1590" s="23" t="s">
        <v>64</v>
      </c>
      <c r="E1590" s="23" t="s">
        <v>48</v>
      </c>
      <c r="F1590" s="23" t="s">
        <v>34</v>
      </c>
      <c r="G1590" s="24">
        <v>170</v>
      </c>
      <c r="H1590" s="30">
        <v>60.006999999999998</v>
      </c>
      <c r="I1590" s="30">
        <v>35.942</v>
      </c>
      <c r="J1590" s="23">
        <v>3.6999999999999998E-2</v>
      </c>
      <c r="K1590" s="23" t="s">
        <v>27</v>
      </c>
      <c r="L1590" s="23" t="s">
        <v>27</v>
      </c>
      <c r="M1590" s="23">
        <v>7.0000000000000007E-2</v>
      </c>
      <c r="N1590" s="23" t="s">
        <v>27</v>
      </c>
      <c r="O1590" s="23">
        <v>2.8460000000000001</v>
      </c>
      <c r="P1590" s="23">
        <v>0.28100000000000003</v>
      </c>
      <c r="Q1590" s="23" t="s">
        <v>27</v>
      </c>
      <c r="R1590" s="23" t="s">
        <v>27</v>
      </c>
      <c r="S1590" s="23" t="s">
        <v>27</v>
      </c>
      <c r="T1590" s="23" t="s">
        <v>27</v>
      </c>
      <c r="U1590" s="23" t="s">
        <v>27</v>
      </c>
      <c r="V1590" s="23" t="s">
        <v>73</v>
      </c>
      <c r="W1590" s="30" t="s">
        <v>27</v>
      </c>
      <c r="X1590" s="23">
        <v>99.183000000000007</v>
      </c>
      <c r="Y1590" s="21"/>
      <c r="Z1590" s="18" t="s">
        <v>85</v>
      </c>
      <c r="AA1590" s="21"/>
      <c r="AB1590" s="501"/>
      <c r="AC1590" s="18">
        <v>47.725030287715583</v>
      </c>
      <c r="AD1590" s="18">
        <v>49.794440989421176</v>
      </c>
      <c r="AE1590" s="18">
        <v>5.8515558236530894E-2</v>
      </c>
      <c r="AF1590" s="18" t="s">
        <v>27</v>
      </c>
      <c r="AG1590" s="18" t="s">
        <v>27</v>
      </c>
      <c r="AH1590" s="18">
        <v>5.6591836510558519E-2</v>
      </c>
      <c r="AI1590" s="18" t="s">
        <v>27</v>
      </c>
      <c r="AJ1590" s="18">
        <v>2.1536455124089797</v>
      </c>
      <c r="AK1590" s="18">
        <v>0.21177581570718199</v>
      </c>
      <c r="AL1590" s="18" t="s">
        <v>27</v>
      </c>
      <c r="AM1590" s="18" t="s">
        <v>27</v>
      </c>
      <c r="AN1590" s="18" t="s">
        <v>27</v>
      </c>
      <c r="AO1590" s="18" t="s">
        <v>27</v>
      </c>
      <c r="AP1590" s="18" t="s">
        <v>27</v>
      </c>
      <c r="AQ1590" s="18" t="s">
        <v>27</v>
      </c>
      <c r="AR1590" s="18">
        <v>100.00000000000003</v>
      </c>
      <c r="AS1590" s="21"/>
      <c r="AT1590" s="18" t="s">
        <v>131</v>
      </c>
      <c r="AU1590" s="18" t="str">
        <f t="shared" si="161"/>
        <v>po</v>
      </c>
      <c r="AV1590" s="44">
        <f t="shared" si="162"/>
        <v>0.9584409291361411</v>
      </c>
      <c r="AW1590" s="86">
        <f t="shared" si="163"/>
        <v>1.0059446520641422</v>
      </c>
      <c r="AX1590" s="18"/>
      <c r="AY1590" s="18"/>
    </row>
    <row r="1591" spans="1:51" x14ac:dyDescent="0.2">
      <c r="A1591" s="24" t="s">
        <v>595</v>
      </c>
      <c r="B1591" s="23" t="s">
        <v>606</v>
      </c>
      <c r="C1591" s="21" t="s">
        <v>75</v>
      </c>
      <c r="D1591" s="23" t="s">
        <v>45</v>
      </c>
      <c r="E1591" s="23" t="s">
        <v>78</v>
      </c>
      <c r="F1591" s="23" t="s">
        <v>43</v>
      </c>
      <c r="G1591" s="24">
        <v>491</v>
      </c>
      <c r="H1591" s="30">
        <v>60.38</v>
      </c>
      <c r="I1591" s="30">
        <v>35.950000000000003</v>
      </c>
      <c r="J1591" s="23">
        <v>0.05</v>
      </c>
      <c r="K1591" s="23" t="s">
        <v>27</v>
      </c>
      <c r="L1591" s="23" t="s">
        <v>27</v>
      </c>
      <c r="M1591" s="23" t="s">
        <v>27</v>
      </c>
      <c r="N1591" s="23" t="s">
        <v>27</v>
      </c>
      <c r="O1591" s="23">
        <v>2.78</v>
      </c>
      <c r="P1591" s="23">
        <v>0.26</v>
      </c>
      <c r="Q1591" s="23">
        <v>0.1</v>
      </c>
      <c r="R1591" s="23" t="s">
        <v>27</v>
      </c>
      <c r="S1591" s="23" t="s">
        <v>27</v>
      </c>
      <c r="T1591" s="23" t="s">
        <v>27</v>
      </c>
      <c r="U1591" s="23" t="s">
        <v>27</v>
      </c>
      <c r="V1591" s="23" t="s">
        <v>27</v>
      </c>
      <c r="W1591" s="30" t="s">
        <v>27</v>
      </c>
      <c r="X1591" s="23">
        <v>99.52000000000001</v>
      </c>
      <c r="Y1591" s="21"/>
      <c r="Z1591" s="18" t="s">
        <v>85</v>
      </c>
      <c r="AA1591" s="21"/>
      <c r="AB1591" s="501"/>
      <c r="AC1591" s="18">
        <v>47.882178697393336</v>
      </c>
      <c r="AD1591" s="18">
        <v>49.660834471993013</v>
      </c>
      <c r="AE1591" s="18">
        <v>7.8845358041592678E-2</v>
      </c>
      <c r="AF1591" s="18" t="s">
        <v>27</v>
      </c>
      <c r="AG1591" s="18" t="s">
        <v>27</v>
      </c>
      <c r="AH1591" s="18" t="s">
        <v>27</v>
      </c>
      <c r="AI1591" s="18" t="s">
        <v>27</v>
      </c>
      <c r="AJ1591" s="18">
        <v>2.0975900656521675</v>
      </c>
      <c r="AK1591" s="18">
        <v>0.19537990231701186</v>
      </c>
      <c r="AL1591" s="18">
        <v>8.5171504602848627E-2</v>
      </c>
      <c r="AM1591" s="18" t="s">
        <v>27</v>
      </c>
      <c r="AN1591" s="18" t="s">
        <v>27</v>
      </c>
      <c r="AO1591" s="18" t="s">
        <v>27</v>
      </c>
      <c r="AP1591" s="18" t="s">
        <v>27</v>
      </c>
      <c r="AQ1591" s="18" t="s">
        <v>27</v>
      </c>
      <c r="AR1591" s="18">
        <v>99.999999999999972</v>
      </c>
      <c r="AS1591" s="21"/>
      <c r="AT1591" s="18" t="s">
        <v>131</v>
      </c>
      <c r="AU1591" s="18" t="str">
        <f t="shared" si="161"/>
        <v>po</v>
      </c>
      <c r="AV1591" s="44">
        <f t="shared" si="162"/>
        <v>0.96418393300251981</v>
      </c>
      <c r="AW1591" s="86">
        <f t="shared" si="163"/>
        <v>1.0120715993669105</v>
      </c>
      <c r="AX1591" s="18"/>
      <c r="AY1591" s="18"/>
    </row>
    <row r="1592" spans="1:51" s="21" customFormat="1" x14ac:dyDescent="0.2">
      <c r="A1592" s="24" t="s">
        <v>595</v>
      </c>
      <c r="B1592" s="23" t="s">
        <v>606</v>
      </c>
      <c r="C1592" s="21" t="s">
        <v>75</v>
      </c>
      <c r="D1592" s="23" t="s">
        <v>45</v>
      </c>
      <c r="E1592" s="23" t="s">
        <v>78</v>
      </c>
      <c r="F1592" s="23" t="s">
        <v>43</v>
      </c>
      <c r="G1592" s="24">
        <v>493</v>
      </c>
      <c r="H1592" s="30">
        <v>61.04</v>
      </c>
      <c r="I1592" s="30">
        <v>35.950000000000003</v>
      </c>
      <c r="J1592" s="23">
        <v>0.06</v>
      </c>
      <c r="K1592" s="23" t="s">
        <v>27</v>
      </c>
      <c r="L1592" s="23" t="s">
        <v>27</v>
      </c>
      <c r="M1592" s="23" t="s">
        <v>27</v>
      </c>
      <c r="N1592" s="23" t="s">
        <v>27</v>
      </c>
      <c r="O1592" s="23">
        <v>2.78</v>
      </c>
      <c r="P1592" s="23">
        <v>0.22</v>
      </c>
      <c r="Q1592" s="23">
        <v>0.06</v>
      </c>
      <c r="R1592" s="23" t="s">
        <v>27</v>
      </c>
      <c r="S1592" s="23" t="s">
        <v>27</v>
      </c>
      <c r="T1592" s="23" t="s">
        <v>27</v>
      </c>
      <c r="U1592" s="23" t="s">
        <v>27</v>
      </c>
      <c r="V1592" s="23" t="s">
        <v>27</v>
      </c>
      <c r="W1592" s="30" t="s">
        <v>27</v>
      </c>
      <c r="X1592" s="23">
        <v>100.11000000000001</v>
      </c>
      <c r="Z1592" s="18" t="s">
        <v>85</v>
      </c>
      <c r="AB1592" s="501"/>
      <c r="AC1592" s="18">
        <v>48.17671344938411</v>
      </c>
      <c r="AD1592" s="18">
        <v>49.426045340215104</v>
      </c>
      <c r="AE1592" s="18">
        <v>9.4167106522393226E-2</v>
      </c>
      <c r="AF1592" s="18" t="s">
        <v>27</v>
      </c>
      <c r="AG1592" s="18" t="s">
        <v>27</v>
      </c>
      <c r="AH1592" s="18" t="s">
        <v>27</v>
      </c>
      <c r="AI1592" s="18" t="s">
        <v>27</v>
      </c>
      <c r="AJ1592" s="18">
        <v>2.0876729678913919</v>
      </c>
      <c r="AK1592" s="18">
        <v>0.16453984024414053</v>
      </c>
      <c r="AL1592" s="18">
        <v>5.0861295742851698E-2</v>
      </c>
      <c r="AM1592" s="18" t="s">
        <v>27</v>
      </c>
      <c r="AN1592" s="18" t="s">
        <v>27</v>
      </c>
      <c r="AO1592" s="18" t="s">
        <v>27</v>
      </c>
      <c r="AP1592" s="18" t="s">
        <v>27</v>
      </c>
      <c r="AQ1592" s="18" t="s">
        <v>27</v>
      </c>
      <c r="AR1592" s="18">
        <v>100</v>
      </c>
      <c r="AT1592" s="18" t="s">
        <v>131</v>
      </c>
      <c r="AU1592" s="18" t="str">
        <f t="shared" si="161"/>
        <v>po</v>
      </c>
      <c r="AV1592" s="44">
        <f t="shared" si="162"/>
        <v>0.97472320752689301</v>
      </c>
      <c r="AW1592" s="86">
        <f t="shared" si="163"/>
        <v>1.0213195736335801</v>
      </c>
      <c r="AX1592" s="18"/>
      <c r="AY1592" s="18"/>
    </row>
    <row r="1593" spans="1:51" s="21" customFormat="1" x14ac:dyDescent="0.2">
      <c r="A1593" s="24" t="s">
        <v>595</v>
      </c>
      <c r="B1593" s="23" t="s">
        <v>606</v>
      </c>
      <c r="C1593" s="21" t="s">
        <v>75</v>
      </c>
      <c r="D1593" s="23" t="s">
        <v>64</v>
      </c>
      <c r="E1593" s="23" t="s">
        <v>54</v>
      </c>
      <c r="F1593" s="23" t="s">
        <v>31</v>
      </c>
      <c r="G1593" s="24">
        <v>185</v>
      </c>
      <c r="H1593" s="30">
        <v>59.747</v>
      </c>
      <c r="I1593" s="30">
        <v>36.905999999999999</v>
      </c>
      <c r="J1593" s="23">
        <v>7.3999999999999996E-2</v>
      </c>
      <c r="K1593" s="23" t="s">
        <v>27</v>
      </c>
      <c r="L1593" s="23" t="s">
        <v>27</v>
      </c>
      <c r="M1593" s="23" t="s">
        <v>27</v>
      </c>
      <c r="N1593" s="23">
        <v>8.2000000000000003E-2</v>
      </c>
      <c r="O1593" s="23">
        <v>2.7639999999999998</v>
      </c>
      <c r="P1593" s="23">
        <v>0.216</v>
      </c>
      <c r="Q1593" s="23">
        <v>5.1999999999999998E-2</v>
      </c>
      <c r="R1593" s="23" t="s">
        <v>27</v>
      </c>
      <c r="S1593" s="23" t="s">
        <v>27</v>
      </c>
      <c r="T1593" s="23" t="s">
        <v>27</v>
      </c>
      <c r="U1593" s="23" t="s">
        <v>27</v>
      </c>
      <c r="V1593" s="23" t="s">
        <v>73</v>
      </c>
      <c r="W1593" s="30" t="s">
        <v>27</v>
      </c>
      <c r="X1593" s="23">
        <v>99.84099999999998</v>
      </c>
      <c r="Z1593" s="18" t="s">
        <v>85</v>
      </c>
      <c r="AB1593" s="501"/>
      <c r="AC1593" s="18">
        <v>46.9757102317391</v>
      </c>
      <c r="AD1593" s="18">
        <v>50.546204797750086</v>
      </c>
      <c r="AE1593" s="18">
        <v>0.1156949231997005</v>
      </c>
      <c r="AF1593" s="18" t="s">
        <v>27</v>
      </c>
      <c r="AG1593" s="18" t="s">
        <v>27</v>
      </c>
      <c r="AH1593" s="18" t="s">
        <v>27</v>
      </c>
      <c r="AI1593" s="18">
        <v>8.9835783161184291E-2</v>
      </c>
      <c r="AJ1593" s="18">
        <v>2.0677132814417538</v>
      </c>
      <c r="AK1593" s="18">
        <v>0.16092990257794443</v>
      </c>
      <c r="AL1593" s="18">
        <v>4.39110801302042E-2</v>
      </c>
      <c r="AM1593" s="18" t="s">
        <v>27</v>
      </c>
      <c r="AN1593" s="18" t="s">
        <v>27</v>
      </c>
      <c r="AO1593" s="18" t="s">
        <v>27</v>
      </c>
      <c r="AP1593" s="18" t="s">
        <v>27</v>
      </c>
      <c r="AQ1593" s="18" t="s">
        <v>27</v>
      </c>
      <c r="AR1593" s="18">
        <v>99.999999999999957</v>
      </c>
      <c r="AT1593" s="18" t="s">
        <v>131</v>
      </c>
      <c r="AU1593" s="18" t="str">
        <f t="shared" si="161"/>
        <v>po</v>
      </c>
      <c r="AV1593" s="44">
        <f t="shared" si="162"/>
        <v>0.9293617675095972</v>
      </c>
      <c r="AW1593" s="86">
        <f t="shared" si="163"/>
        <v>0.97432170610920221</v>
      </c>
      <c r="AX1593" s="18"/>
      <c r="AY1593" s="18"/>
    </row>
    <row r="1594" spans="1:51" s="21" customFormat="1" x14ac:dyDescent="0.2">
      <c r="A1594" s="24" t="s">
        <v>595</v>
      </c>
      <c r="B1594" s="23" t="s">
        <v>606</v>
      </c>
      <c r="C1594" s="21" t="s">
        <v>75</v>
      </c>
      <c r="D1594" s="23" t="s">
        <v>50</v>
      </c>
      <c r="E1594" s="23" t="s">
        <v>47</v>
      </c>
      <c r="F1594" s="23" t="s">
        <v>43</v>
      </c>
      <c r="G1594" s="24">
        <v>352</v>
      </c>
      <c r="H1594" s="30">
        <v>59.887999999999998</v>
      </c>
      <c r="I1594" s="30">
        <v>36.658000000000001</v>
      </c>
      <c r="J1594" s="23">
        <v>5.8000000000000003E-2</v>
      </c>
      <c r="K1594" s="23" t="s">
        <v>27</v>
      </c>
      <c r="L1594" s="23" t="s">
        <v>27</v>
      </c>
      <c r="M1594" s="23" t="s">
        <v>27</v>
      </c>
      <c r="N1594" s="23">
        <v>4.8000000000000001E-2</v>
      </c>
      <c r="O1594" s="23">
        <v>2.6819999999999999</v>
      </c>
      <c r="P1594" s="23">
        <v>0.26500000000000001</v>
      </c>
      <c r="Q1594" s="23" t="s">
        <v>27</v>
      </c>
      <c r="R1594" s="23" t="s">
        <v>27</v>
      </c>
      <c r="S1594" s="23" t="s">
        <v>27</v>
      </c>
      <c r="T1594" s="23" t="s">
        <v>27</v>
      </c>
      <c r="U1594" s="23" t="s">
        <v>27</v>
      </c>
      <c r="V1594" s="23" t="s">
        <v>27</v>
      </c>
      <c r="W1594" s="30" t="s">
        <v>27</v>
      </c>
      <c r="X1594" s="23">
        <v>99.599000000000004</v>
      </c>
      <c r="Z1594" s="18" t="s">
        <v>85</v>
      </c>
      <c r="AB1594" s="501"/>
      <c r="AC1594" s="18">
        <v>47.256604513113921</v>
      </c>
      <c r="AD1594" s="18">
        <v>50.387846112174728</v>
      </c>
      <c r="AE1594" s="18">
        <v>9.1007257715245177E-2</v>
      </c>
      <c r="AF1594" s="18" t="s">
        <v>27</v>
      </c>
      <c r="AG1594" s="18" t="s">
        <v>27</v>
      </c>
      <c r="AH1594" s="18" t="s">
        <v>27</v>
      </c>
      <c r="AI1594" s="18">
        <v>5.2776695629899867E-2</v>
      </c>
      <c r="AJ1594" s="18">
        <v>2.0136153088176054</v>
      </c>
      <c r="AK1594" s="18">
        <v>0.1981501125485752</v>
      </c>
      <c r="AL1594" s="18" t="s">
        <v>27</v>
      </c>
      <c r="AM1594" s="18" t="s">
        <v>27</v>
      </c>
      <c r="AN1594" s="18" t="s">
        <v>27</v>
      </c>
      <c r="AO1594" s="18" t="s">
        <v>27</v>
      </c>
      <c r="AP1594" s="18" t="s">
        <v>27</v>
      </c>
      <c r="AQ1594" s="18" t="s">
        <v>27</v>
      </c>
      <c r="AR1594" s="18">
        <v>99.999999999999972</v>
      </c>
      <c r="AT1594" s="18" t="s">
        <v>131</v>
      </c>
      <c r="AU1594" s="18" t="str">
        <f t="shared" si="161"/>
        <v>po</v>
      </c>
      <c r="AV1594" s="44">
        <f t="shared" si="162"/>
        <v>0.93785720484876534</v>
      </c>
      <c r="AW1594" s="86">
        <f t="shared" si="163"/>
        <v>0.98175202457259902</v>
      </c>
      <c r="AX1594" s="18"/>
      <c r="AY1594" s="18"/>
    </row>
    <row r="1595" spans="1:51" s="21" customFormat="1" x14ac:dyDescent="0.2">
      <c r="A1595" s="24" t="s">
        <v>595</v>
      </c>
      <c r="B1595" s="23" t="s">
        <v>606</v>
      </c>
      <c r="C1595" s="21" t="s">
        <v>75</v>
      </c>
      <c r="D1595" s="23" t="s">
        <v>64</v>
      </c>
      <c r="E1595" s="23" t="s">
        <v>54</v>
      </c>
      <c r="F1595" s="23" t="s">
        <v>34</v>
      </c>
      <c r="G1595" s="24">
        <v>183</v>
      </c>
      <c r="H1595" s="30">
        <v>59.848999999999997</v>
      </c>
      <c r="I1595" s="30">
        <v>36.427999999999997</v>
      </c>
      <c r="J1595" s="23">
        <v>0.06</v>
      </c>
      <c r="K1595" s="23" t="s">
        <v>27</v>
      </c>
      <c r="L1595" s="23" t="s">
        <v>27</v>
      </c>
      <c r="M1595" s="23" t="s">
        <v>27</v>
      </c>
      <c r="N1595" s="23">
        <v>6.0999999999999999E-2</v>
      </c>
      <c r="O1595" s="23">
        <v>2.6440000000000001</v>
      </c>
      <c r="P1595" s="23">
        <v>0.32800000000000001</v>
      </c>
      <c r="Q1595" s="23" t="s">
        <v>27</v>
      </c>
      <c r="R1595" s="23" t="s">
        <v>27</v>
      </c>
      <c r="S1595" s="23" t="s">
        <v>27</v>
      </c>
      <c r="T1595" s="23" t="s">
        <v>27</v>
      </c>
      <c r="U1595" s="23" t="s">
        <v>27</v>
      </c>
      <c r="V1595" s="23" t="s">
        <v>73</v>
      </c>
      <c r="W1595" s="30" t="s">
        <v>27</v>
      </c>
      <c r="X1595" s="23">
        <v>99.37</v>
      </c>
      <c r="Z1595" s="18" t="s">
        <v>85</v>
      </c>
      <c r="AB1595" s="501"/>
      <c r="AC1595" s="18">
        <v>47.373117511355375</v>
      </c>
      <c r="AD1595" s="18">
        <v>50.227865071248701</v>
      </c>
      <c r="AE1595" s="18">
        <v>9.4439058449318436E-2</v>
      </c>
      <c r="AF1595" s="18" t="s">
        <v>27</v>
      </c>
      <c r="AG1595" s="18" t="s">
        <v>27</v>
      </c>
      <c r="AH1595" s="18" t="s">
        <v>27</v>
      </c>
      <c r="AI1595" s="18">
        <v>6.7279562173316279E-2</v>
      </c>
      <c r="AJ1595" s="18">
        <v>1.9912763934404047</v>
      </c>
      <c r="AK1595" s="18">
        <v>0.24602240333286279</v>
      </c>
      <c r="AL1595" s="18" t="s">
        <v>27</v>
      </c>
      <c r="AM1595" s="18" t="s">
        <v>27</v>
      </c>
      <c r="AN1595" s="18" t="s">
        <v>27</v>
      </c>
      <c r="AO1595" s="18" t="s">
        <v>27</v>
      </c>
      <c r="AP1595" s="18" t="s">
        <v>27</v>
      </c>
      <c r="AQ1595" s="18" t="s">
        <v>27</v>
      </c>
      <c r="AR1595" s="18">
        <v>99.999999999999972</v>
      </c>
      <c r="AT1595" s="18" t="s">
        <v>131</v>
      </c>
      <c r="AU1595" s="18" t="str">
        <f t="shared" si="161"/>
        <v>po</v>
      </c>
      <c r="AV1595" s="44">
        <f t="shared" si="162"/>
        <v>0.94316406727931124</v>
      </c>
      <c r="AW1595" s="86">
        <f t="shared" si="163"/>
        <v>0.98770704742787296</v>
      </c>
      <c r="AX1595" s="18"/>
      <c r="AY1595" s="18"/>
    </row>
    <row r="1596" spans="1:51" s="21" customFormat="1" x14ac:dyDescent="0.2">
      <c r="A1596" s="24" t="s">
        <v>595</v>
      </c>
      <c r="B1596" s="23" t="s">
        <v>606</v>
      </c>
      <c r="C1596" s="21" t="s">
        <v>75</v>
      </c>
      <c r="D1596" s="23" t="s">
        <v>50</v>
      </c>
      <c r="E1596" s="23" t="s">
        <v>37</v>
      </c>
      <c r="F1596" s="23" t="s">
        <v>43</v>
      </c>
      <c r="G1596" s="24">
        <v>291</v>
      </c>
      <c r="H1596" s="30">
        <v>59.822000000000003</v>
      </c>
      <c r="I1596" s="30">
        <v>36.515999999999998</v>
      </c>
      <c r="J1596" s="23">
        <v>3.4000000000000002E-2</v>
      </c>
      <c r="K1596" s="23" t="s">
        <v>27</v>
      </c>
      <c r="L1596" s="23" t="s">
        <v>27</v>
      </c>
      <c r="M1596" s="23" t="s">
        <v>27</v>
      </c>
      <c r="N1596" s="23" t="s">
        <v>27</v>
      </c>
      <c r="O1596" s="23">
        <v>2.6339999999999999</v>
      </c>
      <c r="P1596" s="23">
        <v>0.33500000000000002</v>
      </c>
      <c r="Q1596" s="23">
        <v>4.3999999999999997E-2</v>
      </c>
      <c r="R1596" s="23" t="s">
        <v>27</v>
      </c>
      <c r="S1596" s="23" t="s">
        <v>27</v>
      </c>
      <c r="T1596" s="23" t="s">
        <v>27</v>
      </c>
      <c r="U1596" s="23" t="s">
        <v>27</v>
      </c>
      <c r="V1596" s="23" t="s">
        <v>27</v>
      </c>
      <c r="W1596" s="30" t="s">
        <v>27</v>
      </c>
      <c r="X1596" s="23">
        <v>99.384999999999991</v>
      </c>
      <c r="Z1596" s="18" t="s">
        <v>85</v>
      </c>
      <c r="AB1596" s="501"/>
      <c r="AC1596" s="18">
        <v>47.339017781061393</v>
      </c>
      <c r="AD1596" s="18">
        <v>50.335667987461996</v>
      </c>
      <c r="AE1596" s="18">
        <v>5.3501081618474063E-2</v>
      </c>
      <c r="AF1596" s="18" t="s">
        <v>27</v>
      </c>
      <c r="AG1596" s="18" t="s">
        <v>27</v>
      </c>
      <c r="AH1596" s="18" t="s">
        <v>27</v>
      </c>
      <c r="AI1596" s="18" t="s">
        <v>27</v>
      </c>
      <c r="AJ1596" s="18">
        <v>1.9832118647072434</v>
      </c>
      <c r="AK1596" s="18">
        <v>0.25120533987151439</v>
      </c>
      <c r="AL1596" s="18">
        <v>3.7395945279392509E-2</v>
      </c>
      <c r="AM1596" s="18" t="s">
        <v>27</v>
      </c>
      <c r="AN1596" s="18" t="s">
        <v>27</v>
      </c>
      <c r="AO1596" s="18" t="s">
        <v>27</v>
      </c>
      <c r="AP1596" s="18" t="s">
        <v>27</v>
      </c>
      <c r="AQ1596" s="18" t="s">
        <v>27</v>
      </c>
      <c r="AR1596" s="18">
        <v>100.00000000000001</v>
      </c>
      <c r="AT1596" s="18" t="s">
        <v>131</v>
      </c>
      <c r="AU1596" s="18" t="str">
        <f t="shared" si="161"/>
        <v>po</v>
      </c>
      <c r="AV1596" s="44">
        <f t="shared" si="162"/>
        <v>0.94046666456980299</v>
      </c>
      <c r="AW1596" s="86">
        <f t="shared" si="163"/>
        <v>0.98559993170800864</v>
      </c>
      <c r="AX1596" s="18"/>
      <c r="AY1596" s="18"/>
    </row>
    <row r="1597" spans="1:51" s="21" customFormat="1" x14ac:dyDescent="0.2">
      <c r="A1597" s="44" t="s">
        <v>444</v>
      </c>
      <c r="B1597" s="43" t="s">
        <v>451</v>
      </c>
      <c r="C1597" s="21" t="s">
        <v>75</v>
      </c>
      <c r="D1597" s="3" t="s">
        <v>72</v>
      </c>
      <c r="E1597" s="3" t="s">
        <v>42</v>
      </c>
      <c r="F1597" s="3" t="s">
        <v>41</v>
      </c>
      <c r="G1597" s="3">
        <v>605</v>
      </c>
      <c r="H1597" s="78">
        <v>60.307270000000003</v>
      </c>
      <c r="I1597" s="78">
        <v>36.346670000000003</v>
      </c>
      <c r="J1597" s="18">
        <v>5.3595999999999998E-2</v>
      </c>
      <c r="K1597" s="18" t="s">
        <v>27</v>
      </c>
      <c r="L1597" s="18" t="s">
        <v>27</v>
      </c>
      <c r="M1597" s="18" t="s">
        <v>27</v>
      </c>
      <c r="N1597" s="18">
        <v>3.0849999999999999E-2</v>
      </c>
      <c r="O1597" s="18">
        <v>2.6069499999999999</v>
      </c>
      <c r="P1597" s="18">
        <v>0.235293</v>
      </c>
      <c r="Q1597" s="18" t="s">
        <v>27</v>
      </c>
      <c r="R1597" s="18" t="s">
        <v>27</v>
      </c>
      <c r="S1597" s="18" t="s">
        <v>27</v>
      </c>
      <c r="T1597" s="18">
        <v>0.35232000000000002</v>
      </c>
      <c r="U1597" s="29"/>
      <c r="V1597" s="18"/>
      <c r="W1597" s="29"/>
      <c r="X1597" s="18">
        <v>99.932949000000008</v>
      </c>
      <c r="Y1597" s="199"/>
      <c r="Z1597" s="18" t="s">
        <v>85</v>
      </c>
      <c r="AA1597" s="18"/>
      <c r="AB1597" s="501"/>
      <c r="AC1597" s="18">
        <v>47.567039304237298</v>
      </c>
      <c r="AD1597" s="18">
        <v>49.938489630928366</v>
      </c>
      <c r="AE1597" s="18">
        <v>8.4060924258586453E-2</v>
      </c>
      <c r="AF1597" s="18" t="s">
        <v>27</v>
      </c>
      <c r="AG1597" s="18" t="s">
        <v>27</v>
      </c>
      <c r="AH1597" s="18" t="s">
        <v>27</v>
      </c>
      <c r="AI1597" s="18">
        <v>3.390547821147722E-2</v>
      </c>
      <c r="AJ1597" s="18">
        <v>1.9564293990912769</v>
      </c>
      <c r="AK1597" s="18">
        <v>0.17586167457198384</v>
      </c>
      <c r="AL1597" s="18" t="s">
        <v>27</v>
      </c>
      <c r="AM1597" s="18" t="s">
        <v>27</v>
      </c>
      <c r="AN1597" s="18" t="s">
        <v>27</v>
      </c>
      <c r="AO1597" s="18">
        <v>0.24421358870097437</v>
      </c>
      <c r="AP1597" s="18" t="s">
        <v>27</v>
      </c>
      <c r="AQ1597" s="18" t="s">
        <v>27</v>
      </c>
      <c r="AR1597" s="18">
        <v>99.999999999999972</v>
      </c>
      <c r="AS1597" s="18"/>
      <c r="AT1597" s="18" t="s">
        <v>131</v>
      </c>
      <c r="AU1597" s="18" t="str">
        <f t="shared" si="161"/>
        <v>po</v>
      </c>
      <c r="AV1597" s="44">
        <f t="shared" si="162"/>
        <v>0.95251257408429191</v>
      </c>
      <c r="AW1597" s="86">
        <f t="shared" si="163"/>
        <v>1.0001012112242584</v>
      </c>
      <c r="AX1597" s="18"/>
      <c r="AY1597" s="18"/>
    </row>
    <row r="1598" spans="1:51" s="21" customFormat="1" x14ac:dyDescent="0.2">
      <c r="A1598" s="24" t="s">
        <v>595</v>
      </c>
      <c r="B1598" s="23" t="s">
        <v>606</v>
      </c>
      <c r="C1598" s="21" t="s">
        <v>75</v>
      </c>
      <c r="D1598" s="23" t="s">
        <v>64</v>
      </c>
      <c r="E1598" s="23" t="s">
        <v>48</v>
      </c>
      <c r="F1598" s="23" t="s">
        <v>69</v>
      </c>
      <c r="G1598" s="24">
        <v>159</v>
      </c>
      <c r="H1598" s="30">
        <v>59.347999999999999</v>
      </c>
      <c r="I1598" s="30">
        <v>36.110999999999997</v>
      </c>
      <c r="J1598" s="23">
        <v>0.14699999999999999</v>
      </c>
      <c r="K1598" s="23" t="s">
        <v>27</v>
      </c>
      <c r="L1598" s="23" t="s">
        <v>27</v>
      </c>
      <c r="M1598" s="23">
        <v>5.7000000000000002E-2</v>
      </c>
      <c r="N1598" s="23">
        <v>5.8000000000000003E-2</v>
      </c>
      <c r="O1598" s="23">
        <v>2.4980000000000002</v>
      </c>
      <c r="P1598" s="23">
        <v>0.26900000000000002</v>
      </c>
      <c r="Q1598" s="23">
        <v>0.14199999999999999</v>
      </c>
      <c r="R1598" s="23" t="s">
        <v>27</v>
      </c>
      <c r="S1598" s="23" t="s">
        <v>27</v>
      </c>
      <c r="T1598" s="23" t="s">
        <v>27</v>
      </c>
      <c r="U1598" s="23" t="s">
        <v>27</v>
      </c>
      <c r="V1598" s="23" t="s">
        <v>73</v>
      </c>
      <c r="W1598" s="30" t="s">
        <v>27</v>
      </c>
      <c r="X1598" s="23">
        <v>98.630000000000024</v>
      </c>
      <c r="Z1598" s="18" t="s">
        <v>85</v>
      </c>
      <c r="AB1598" s="501"/>
      <c r="AC1598" s="18">
        <v>47.301826062615433</v>
      </c>
      <c r="AD1598" s="18">
        <v>50.135535471866824</v>
      </c>
      <c r="AE1598" s="18">
        <v>0.23297777022525606</v>
      </c>
      <c r="AF1598" s="18" t="s">
        <v>27</v>
      </c>
      <c r="AG1598" s="18" t="s">
        <v>27</v>
      </c>
      <c r="AH1598" s="18">
        <v>4.6180446187990679E-2</v>
      </c>
      <c r="AI1598" s="18">
        <v>6.4413673361155499E-2</v>
      </c>
      <c r="AJ1598" s="18">
        <v>1.8943458895686913</v>
      </c>
      <c r="AK1598" s="18">
        <v>0.20316544534807701</v>
      </c>
      <c r="AL1598" s="18">
        <v>0.12155524082658699</v>
      </c>
      <c r="AM1598" s="18" t="s">
        <v>27</v>
      </c>
      <c r="AN1598" s="18" t="s">
        <v>27</v>
      </c>
      <c r="AO1598" s="18" t="s">
        <v>27</v>
      </c>
      <c r="AP1598" s="18" t="s">
        <v>27</v>
      </c>
      <c r="AQ1598" s="18" t="s">
        <v>27</v>
      </c>
      <c r="AR1598" s="18">
        <v>100.00000000000001</v>
      </c>
      <c r="AT1598" s="18" t="s">
        <v>131</v>
      </c>
      <c r="AU1598" s="18" t="str">
        <f t="shared" si="161"/>
        <v>po</v>
      </c>
      <c r="AV1598" s="44">
        <f t="shared" si="162"/>
        <v>0.94347902375867698</v>
      </c>
      <c r="AW1598" s="86">
        <f t="shared" si="163"/>
        <v>0.98774037560937311</v>
      </c>
      <c r="AX1598" s="18"/>
      <c r="AY1598" s="18"/>
    </row>
    <row r="1599" spans="1:51" s="21" customFormat="1" x14ac:dyDescent="0.2">
      <c r="A1599" s="24" t="s">
        <v>595</v>
      </c>
      <c r="B1599" s="23" t="s">
        <v>606</v>
      </c>
      <c r="C1599" s="21" t="s">
        <v>75</v>
      </c>
      <c r="D1599" s="23" t="s">
        <v>30</v>
      </c>
      <c r="E1599" s="23" t="s">
        <v>32</v>
      </c>
      <c r="F1599" s="23" t="s">
        <v>31</v>
      </c>
      <c r="G1599" s="24">
        <v>169</v>
      </c>
      <c r="H1599" s="30">
        <v>60.831000000000003</v>
      </c>
      <c r="I1599" s="30">
        <v>36.192999999999998</v>
      </c>
      <c r="J1599" s="23">
        <v>6.2E-2</v>
      </c>
      <c r="K1599" s="23" t="s">
        <v>27</v>
      </c>
      <c r="L1599" s="23" t="s">
        <v>27</v>
      </c>
      <c r="M1599" s="23" t="s">
        <v>27</v>
      </c>
      <c r="N1599" s="23" t="s">
        <v>27</v>
      </c>
      <c r="O1599" s="23">
        <v>2.4630000000000001</v>
      </c>
      <c r="P1599" s="23">
        <v>0.16600000000000001</v>
      </c>
      <c r="Q1599" s="23" t="s">
        <v>27</v>
      </c>
      <c r="R1599" s="23" t="s">
        <v>27</v>
      </c>
      <c r="S1599" s="23" t="s">
        <v>27</v>
      </c>
      <c r="T1599" s="23" t="s">
        <v>27</v>
      </c>
      <c r="U1599" s="23" t="s">
        <v>27</v>
      </c>
      <c r="V1599" s="23" t="s">
        <v>27</v>
      </c>
      <c r="W1599" s="30" t="s">
        <v>27</v>
      </c>
      <c r="X1599" s="23">
        <v>99.714999999999989</v>
      </c>
      <c r="Z1599" s="18" t="s">
        <v>85</v>
      </c>
      <c r="AB1599" s="501"/>
      <c r="AC1599" s="18">
        <v>48.087268929000004</v>
      </c>
      <c r="AD1599" s="18">
        <v>49.838396757460615</v>
      </c>
      <c r="AE1599" s="18">
        <v>9.7459050730607774E-2</v>
      </c>
      <c r="AF1599" s="18" t="s">
        <v>27</v>
      </c>
      <c r="AG1599" s="18" t="s">
        <v>27</v>
      </c>
      <c r="AH1599" s="18" t="s">
        <v>27</v>
      </c>
      <c r="AI1599" s="18" t="s">
        <v>27</v>
      </c>
      <c r="AJ1599" s="18">
        <v>1.8525272096069583</v>
      </c>
      <c r="AK1599" s="18">
        <v>0.12434805320181874</v>
      </c>
      <c r="AL1599" s="18" t="s">
        <v>27</v>
      </c>
      <c r="AM1599" s="18" t="s">
        <v>27</v>
      </c>
      <c r="AN1599" s="18" t="s">
        <v>27</v>
      </c>
      <c r="AO1599" s="18" t="s">
        <v>27</v>
      </c>
      <c r="AP1599" s="18" t="s">
        <v>27</v>
      </c>
      <c r="AQ1599" s="18" t="s">
        <v>27</v>
      </c>
      <c r="AR1599" s="18">
        <v>100</v>
      </c>
      <c r="AT1599" s="18" t="s">
        <v>131</v>
      </c>
      <c r="AU1599" s="18" t="str">
        <f t="shared" si="161"/>
        <v>po</v>
      </c>
      <c r="AV1599" s="44">
        <f t="shared" si="162"/>
        <v>0.96486388121627376</v>
      </c>
      <c r="AW1599" s="86">
        <f t="shared" si="163"/>
        <v>1.0045295886111019</v>
      </c>
      <c r="AX1599" s="18"/>
      <c r="AY1599" s="18"/>
    </row>
    <row r="1600" spans="1:51" s="21" customFormat="1" x14ac:dyDescent="0.2">
      <c r="A1600" s="24" t="s">
        <v>595</v>
      </c>
      <c r="B1600" s="23" t="s">
        <v>606</v>
      </c>
      <c r="C1600" s="21" t="s">
        <v>75</v>
      </c>
      <c r="D1600" s="23" t="s">
        <v>52</v>
      </c>
      <c r="E1600" s="23" t="s">
        <v>32</v>
      </c>
      <c r="F1600" s="23" t="s">
        <v>43</v>
      </c>
      <c r="G1600" s="24">
        <v>2</v>
      </c>
      <c r="H1600" s="30">
        <v>59.087000000000003</v>
      </c>
      <c r="I1600" s="30">
        <v>36.468000000000004</v>
      </c>
      <c r="J1600" s="23" t="s">
        <v>27</v>
      </c>
      <c r="K1600" s="23" t="s">
        <v>27</v>
      </c>
      <c r="L1600" s="23" t="s">
        <v>27</v>
      </c>
      <c r="M1600" s="23">
        <v>0.90800000000000003</v>
      </c>
      <c r="N1600" s="23" t="s">
        <v>27</v>
      </c>
      <c r="O1600" s="23">
        <v>2.4300000000000002</v>
      </c>
      <c r="P1600" s="23">
        <v>0.26400000000000001</v>
      </c>
      <c r="Q1600" s="23" t="s">
        <v>27</v>
      </c>
      <c r="R1600" s="23" t="s">
        <v>27</v>
      </c>
      <c r="S1600" s="23">
        <v>2.5999999999999999E-2</v>
      </c>
      <c r="T1600" s="23">
        <v>0.189</v>
      </c>
      <c r="U1600" s="23">
        <v>0.05</v>
      </c>
      <c r="V1600" s="23" t="s">
        <v>27</v>
      </c>
      <c r="W1600" s="30" t="s">
        <v>27</v>
      </c>
      <c r="X1600" s="23">
        <v>99.421999999999997</v>
      </c>
      <c r="Z1600" s="18" t="s">
        <v>85</v>
      </c>
      <c r="AB1600" s="501"/>
      <c r="AC1600" s="18">
        <v>46.731687272167058</v>
      </c>
      <c r="AD1600" s="18">
        <v>50.241869525978714</v>
      </c>
      <c r="AE1600" s="18" t="s">
        <v>27</v>
      </c>
      <c r="AF1600" s="18" t="s">
        <v>27</v>
      </c>
      <c r="AG1600" s="18" t="s">
        <v>27</v>
      </c>
      <c r="AH1600" s="18">
        <v>0.72998984769040265</v>
      </c>
      <c r="AI1600" s="18" t="s">
        <v>27</v>
      </c>
      <c r="AJ1600" s="18">
        <v>1.82860887062209</v>
      </c>
      <c r="AK1600" s="18">
        <v>0.19785598598897328</v>
      </c>
      <c r="AL1600" s="18" t="s">
        <v>27</v>
      </c>
      <c r="AM1600" s="18" t="s">
        <v>27</v>
      </c>
      <c r="AN1600" s="18">
        <v>4.2561715340016508E-2</v>
      </c>
      <c r="AO1600" s="18">
        <v>0.13136431407673077</v>
      </c>
      <c r="AP1600" s="18">
        <v>9.6062468136013671E-2</v>
      </c>
      <c r="AQ1600" s="18" t="s">
        <v>27</v>
      </c>
      <c r="AR1600" s="18">
        <v>100.00000000000001</v>
      </c>
      <c r="AT1600" s="18" t="s">
        <v>131</v>
      </c>
      <c r="AU1600" s="18" t="str">
        <f t="shared" si="161"/>
        <v>po</v>
      </c>
      <c r="AV1600" s="44">
        <f t="shared" si="162"/>
        <v>0.93013432248979833</v>
      </c>
      <c r="AW1600" s="86">
        <f t="shared" si="163"/>
        <v>0.97308314567345877</v>
      </c>
      <c r="AX1600" s="18"/>
      <c r="AY1600" s="18"/>
    </row>
    <row r="1601" spans="1:51" s="21" customFormat="1" x14ac:dyDescent="0.2">
      <c r="A1601" s="24" t="s">
        <v>595</v>
      </c>
      <c r="B1601" s="23" t="s">
        <v>606</v>
      </c>
      <c r="C1601" s="21" t="s">
        <v>75</v>
      </c>
      <c r="D1601" s="23" t="s">
        <v>52</v>
      </c>
      <c r="E1601" s="23" t="s">
        <v>32</v>
      </c>
      <c r="F1601" s="23" t="s">
        <v>107</v>
      </c>
      <c r="G1601" s="24" t="s">
        <v>125</v>
      </c>
      <c r="H1601" s="30">
        <v>60.279000000000003</v>
      </c>
      <c r="I1601" s="30">
        <v>36.209000000000003</v>
      </c>
      <c r="J1601" s="23" t="s">
        <v>27</v>
      </c>
      <c r="K1601" s="23" t="s">
        <v>27</v>
      </c>
      <c r="L1601" s="23" t="s">
        <v>27</v>
      </c>
      <c r="M1601" s="23">
        <v>5.7000000000000002E-2</v>
      </c>
      <c r="N1601" s="23" t="s">
        <v>27</v>
      </c>
      <c r="O1601" s="23">
        <v>2.4249999999999998</v>
      </c>
      <c r="P1601" s="23">
        <v>0.27500000000000002</v>
      </c>
      <c r="Q1601" s="23">
        <v>6.2E-2</v>
      </c>
      <c r="R1601" s="23" t="s">
        <v>27</v>
      </c>
      <c r="S1601" s="23">
        <v>2.8000000000000001E-2</v>
      </c>
      <c r="T1601" s="23">
        <v>0.14599999999999999</v>
      </c>
      <c r="U1601" s="23" t="s">
        <v>27</v>
      </c>
      <c r="V1601" s="23" t="s">
        <v>27</v>
      </c>
      <c r="W1601" s="30" t="s">
        <v>27</v>
      </c>
      <c r="X1601" s="23">
        <v>99.481000000000009</v>
      </c>
      <c r="Z1601" s="18" t="s">
        <v>85</v>
      </c>
      <c r="AB1601" s="501"/>
      <c r="AC1601" s="18">
        <v>47.752639462863847</v>
      </c>
      <c r="AD1601" s="18">
        <v>49.966875968814691</v>
      </c>
      <c r="AE1601" s="18" t="s">
        <v>27</v>
      </c>
      <c r="AF1601" s="18" t="s">
        <v>27</v>
      </c>
      <c r="AG1601" s="18" t="s">
        <v>27</v>
      </c>
      <c r="AH1601" s="18">
        <v>4.5900524540997398E-2</v>
      </c>
      <c r="AI1601" s="18" t="s">
        <v>27</v>
      </c>
      <c r="AJ1601" s="18">
        <v>1.8278397292498079</v>
      </c>
      <c r="AK1601" s="18">
        <v>0.20643806622482139</v>
      </c>
      <c r="AL1601" s="18">
        <v>5.2751711799594668E-2</v>
      </c>
      <c r="AM1601" s="18" t="s">
        <v>27</v>
      </c>
      <c r="AN1601" s="18">
        <v>4.5910881070001061E-2</v>
      </c>
      <c r="AO1601" s="18">
        <v>0.10164365543625091</v>
      </c>
      <c r="AP1601" s="18" t="s">
        <v>27</v>
      </c>
      <c r="AQ1601" s="18" t="s">
        <v>27</v>
      </c>
      <c r="AR1601" s="18">
        <v>100</v>
      </c>
      <c r="AT1601" s="18" t="s">
        <v>131</v>
      </c>
      <c r="AU1601" s="18" t="str">
        <f t="shared" si="161"/>
        <v>po</v>
      </c>
      <c r="AV1601" s="44">
        <f t="shared" si="162"/>
        <v>0.95568591265676106</v>
      </c>
      <c r="AW1601" s="86">
        <f t="shared" si="163"/>
        <v>0.99948839420626723</v>
      </c>
      <c r="AX1601" s="18"/>
      <c r="AY1601" s="18"/>
    </row>
    <row r="1602" spans="1:51" s="21" customFormat="1" x14ac:dyDescent="0.2">
      <c r="A1602" s="24" t="s">
        <v>595</v>
      </c>
      <c r="B1602" s="23" t="s">
        <v>606</v>
      </c>
      <c r="C1602" s="21" t="s">
        <v>75</v>
      </c>
      <c r="D1602" s="23" t="s">
        <v>62</v>
      </c>
      <c r="E1602" s="23" t="s">
        <v>35</v>
      </c>
      <c r="F1602" s="23" t="s">
        <v>31</v>
      </c>
      <c r="G1602" s="24">
        <v>152</v>
      </c>
      <c r="H1602" s="30">
        <v>60.881999999999998</v>
      </c>
      <c r="I1602" s="30">
        <v>36.389000000000003</v>
      </c>
      <c r="J1602" s="23">
        <v>4.5999999999999999E-2</v>
      </c>
      <c r="K1602" s="23" t="s">
        <v>27</v>
      </c>
      <c r="L1602" s="23" t="s">
        <v>27</v>
      </c>
      <c r="M1602" s="23" t="s">
        <v>27</v>
      </c>
      <c r="N1602" s="23">
        <v>3.7999999999999999E-2</v>
      </c>
      <c r="O1602" s="23">
        <v>2.3420000000000001</v>
      </c>
      <c r="P1602" s="23">
        <v>0.21299999999999999</v>
      </c>
      <c r="Q1602" s="23">
        <v>9.1999999999999998E-2</v>
      </c>
      <c r="R1602" s="23" t="s">
        <v>27</v>
      </c>
      <c r="S1602" s="23" t="s">
        <v>27</v>
      </c>
      <c r="T1602" s="23" t="s">
        <v>27</v>
      </c>
      <c r="U1602" s="23" t="s">
        <v>27</v>
      </c>
      <c r="V1602" s="23" t="s">
        <v>27</v>
      </c>
      <c r="W1602" s="30" t="s">
        <v>27</v>
      </c>
      <c r="X1602" s="23">
        <v>100.002</v>
      </c>
      <c r="Z1602" s="18" t="s">
        <v>85</v>
      </c>
      <c r="AB1602" s="501"/>
      <c r="AC1602" s="18">
        <v>47.960096030051091</v>
      </c>
      <c r="AD1602" s="18">
        <v>49.933910440930525</v>
      </c>
      <c r="AE1602" s="18">
        <v>7.2056687905515115E-2</v>
      </c>
      <c r="AF1602" s="18" t="s">
        <v>27</v>
      </c>
      <c r="AG1602" s="18" t="s">
        <v>27</v>
      </c>
      <c r="AH1602" s="18" t="s">
        <v>27</v>
      </c>
      <c r="AI1602" s="18">
        <v>4.1711228799093128E-2</v>
      </c>
      <c r="AJ1602" s="18">
        <v>1.7553877008726471</v>
      </c>
      <c r="AK1602" s="18">
        <v>0.15899976499787072</v>
      </c>
      <c r="AL1602" s="18">
        <v>7.7838146443232739E-2</v>
      </c>
      <c r="AM1602" s="18" t="s">
        <v>27</v>
      </c>
      <c r="AN1602" s="18" t="s">
        <v>27</v>
      </c>
      <c r="AO1602" s="18" t="s">
        <v>27</v>
      </c>
      <c r="AP1602" s="18" t="s">
        <v>27</v>
      </c>
      <c r="AQ1602" s="18" t="s">
        <v>27</v>
      </c>
      <c r="AR1602" s="18">
        <v>99.999999999999972</v>
      </c>
      <c r="AT1602" s="18" t="s">
        <v>131</v>
      </c>
      <c r="AU1602" s="18" t="str">
        <f t="shared" ref="AU1602:AU1633" si="164">Z1602</f>
        <v>po</v>
      </c>
      <c r="AV1602" s="44">
        <f t="shared" ref="AV1602:AV1633" si="165">AC1602/AD1602</f>
        <v>0.96047146331120281</v>
      </c>
      <c r="AW1602" s="86">
        <f t="shared" si="163"/>
        <v>1.0003687113881476</v>
      </c>
      <c r="AX1602" s="18"/>
      <c r="AY1602" s="18"/>
    </row>
    <row r="1603" spans="1:51" s="21" customFormat="1" x14ac:dyDescent="0.2">
      <c r="A1603" s="24" t="s">
        <v>595</v>
      </c>
      <c r="B1603" s="23" t="s">
        <v>606</v>
      </c>
      <c r="C1603" s="21" t="s">
        <v>75</v>
      </c>
      <c r="D1603" s="23" t="s">
        <v>52</v>
      </c>
      <c r="E1603" s="23" t="s">
        <v>32</v>
      </c>
      <c r="F1603" s="23" t="s">
        <v>43</v>
      </c>
      <c r="G1603" s="24">
        <v>5</v>
      </c>
      <c r="H1603" s="30">
        <v>60.19</v>
      </c>
      <c r="I1603" s="30">
        <v>36.023000000000003</v>
      </c>
      <c r="J1603" s="23" t="s">
        <v>27</v>
      </c>
      <c r="K1603" s="23" t="s">
        <v>27</v>
      </c>
      <c r="L1603" s="23" t="s">
        <v>27</v>
      </c>
      <c r="M1603" s="23">
        <v>0.123</v>
      </c>
      <c r="N1603" s="23">
        <v>3.9E-2</v>
      </c>
      <c r="O1603" s="23">
        <v>2.3029999999999999</v>
      </c>
      <c r="P1603" s="23">
        <v>0.36899999999999999</v>
      </c>
      <c r="Q1603" s="23">
        <v>6.7000000000000004E-2</v>
      </c>
      <c r="R1603" s="23" t="s">
        <v>27</v>
      </c>
      <c r="S1603" s="23">
        <v>5.0999999999999997E-2</v>
      </c>
      <c r="T1603" s="23">
        <v>0.20499999999999999</v>
      </c>
      <c r="U1603" s="23">
        <v>7.3999999999999996E-2</v>
      </c>
      <c r="V1603" s="23" t="s">
        <v>27</v>
      </c>
      <c r="W1603" s="30" t="s">
        <v>27</v>
      </c>
      <c r="X1603" s="23">
        <v>99.443999999999988</v>
      </c>
      <c r="Z1603" s="18" t="s">
        <v>85</v>
      </c>
      <c r="AB1603" s="501"/>
      <c r="AC1603" s="18">
        <v>47.694975964481927</v>
      </c>
      <c r="AD1603" s="18">
        <v>49.723591833367323</v>
      </c>
      <c r="AE1603" s="18" t="s">
        <v>27</v>
      </c>
      <c r="AF1603" s="18" t="s">
        <v>27</v>
      </c>
      <c r="AG1603" s="18" t="s">
        <v>27</v>
      </c>
      <c r="AH1603" s="18">
        <v>9.9075176029540427E-2</v>
      </c>
      <c r="AI1603" s="18">
        <v>4.3061698145470971E-2</v>
      </c>
      <c r="AJ1603" s="18">
        <v>1.7363499387234864</v>
      </c>
      <c r="AK1603" s="18">
        <v>0.27707695284700729</v>
      </c>
      <c r="AL1603" s="18">
        <v>5.7021234908382658E-2</v>
      </c>
      <c r="AM1603" s="18" t="s">
        <v>27</v>
      </c>
      <c r="AN1603" s="18">
        <v>8.3645911939915427E-2</v>
      </c>
      <c r="AO1603" s="18">
        <v>0.14275726824428742</v>
      </c>
      <c r="AP1603" s="18">
        <v>0.14244402131263417</v>
      </c>
      <c r="AQ1603" s="18" t="s">
        <v>27</v>
      </c>
      <c r="AR1603" s="18">
        <v>99.999999999999957</v>
      </c>
      <c r="AT1603" s="18" t="s">
        <v>131</v>
      </c>
      <c r="AU1603" s="18" t="str">
        <f t="shared" si="164"/>
        <v>po</v>
      </c>
      <c r="AV1603" s="44">
        <f t="shared" si="165"/>
        <v>0.95920214541854398</v>
      </c>
      <c r="AW1603" s="86">
        <f t="shared" si="163"/>
        <v>1.0037123127881904</v>
      </c>
      <c r="AX1603" s="18"/>
      <c r="AY1603" s="18"/>
    </row>
    <row r="1604" spans="1:51" s="21" customFormat="1" x14ac:dyDescent="0.2">
      <c r="A1604" s="44" t="s">
        <v>444</v>
      </c>
      <c r="B1604" s="43" t="s">
        <v>451</v>
      </c>
      <c r="C1604" s="21" t="s">
        <v>75</v>
      </c>
      <c r="D1604" s="3" t="s">
        <v>72</v>
      </c>
      <c r="E1604" s="3" t="s">
        <v>42</v>
      </c>
      <c r="F1604" s="3" t="s">
        <v>34</v>
      </c>
      <c r="G1604" s="3">
        <v>603</v>
      </c>
      <c r="H1604" s="78">
        <v>60.185380000000002</v>
      </c>
      <c r="I1604" s="78">
        <v>36.030500000000004</v>
      </c>
      <c r="J1604" s="18">
        <v>4.2805999999999997E-2</v>
      </c>
      <c r="K1604" s="18" t="s">
        <v>27</v>
      </c>
      <c r="L1604" s="18" t="s">
        <v>27</v>
      </c>
      <c r="M1604" s="18" t="s">
        <v>27</v>
      </c>
      <c r="N1604" s="18" t="s">
        <v>27</v>
      </c>
      <c r="O1604" s="18">
        <v>2.2957999999999998</v>
      </c>
      <c r="P1604" s="18">
        <v>0.288331</v>
      </c>
      <c r="Q1604" s="18" t="s">
        <v>27</v>
      </c>
      <c r="R1604" s="18" t="s">
        <v>27</v>
      </c>
      <c r="S1604" s="18" t="s">
        <v>27</v>
      </c>
      <c r="T1604" s="18" t="s">
        <v>27</v>
      </c>
      <c r="U1604" s="29"/>
      <c r="V1604" s="18"/>
      <c r="W1604" s="29"/>
      <c r="X1604" s="18">
        <v>98.842816999999997</v>
      </c>
      <c r="Y1604" s="199"/>
      <c r="Z1604" s="18" t="s">
        <v>85</v>
      </c>
      <c r="AA1604" s="18"/>
      <c r="AB1604" s="501"/>
      <c r="AC1604" s="18">
        <v>47.959825808402847</v>
      </c>
      <c r="AD1604" s="18">
        <v>50.013955438723201</v>
      </c>
      <c r="AE1604" s="18">
        <v>6.7829180212608545E-2</v>
      </c>
      <c r="AF1604" s="18" t="s">
        <v>27</v>
      </c>
      <c r="AG1604" s="18" t="s">
        <v>27</v>
      </c>
      <c r="AH1604" s="18" t="s">
        <v>27</v>
      </c>
      <c r="AI1604" s="18" t="s">
        <v>27</v>
      </c>
      <c r="AJ1604" s="18">
        <v>1.7406668913754504</v>
      </c>
      <c r="AK1604" s="18">
        <v>0.21772268128588385</v>
      </c>
      <c r="AL1604" s="18" t="s">
        <v>27</v>
      </c>
      <c r="AM1604" s="18" t="s">
        <v>27</v>
      </c>
      <c r="AN1604" s="18" t="s">
        <v>27</v>
      </c>
      <c r="AO1604" s="18" t="s">
        <v>27</v>
      </c>
      <c r="AP1604" s="18" t="s">
        <v>27</v>
      </c>
      <c r="AQ1604" s="18" t="s">
        <v>27</v>
      </c>
      <c r="AR1604" s="18">
        <v>100</v>
      </c>
      <c r="AS1604" s="18"/>
      <c r="AT1604" s="18" t="s">
        <v>131</v>
      </c>
      <c r="AU1604" s="18" t="str">
        <f t="shared" si="164"/>
        <v>po</v>
      </c>
      <c r="AV1604" s="44">
        <f t="shared" si="165"/>
        <v>0.95892887070615596</v>
      </c>
      <c r="AW1604" s="86">
        <f t="shared" si="163"/>
        <v>0.99808573313549809</v>
      </c>
      <c r="AX1604" s="18"/>
      <c r="AY1604" s="18"/>
    </row>
    <row r="1605" spans="1:51" s="21" customFormat="1" x14ac:dyDescent="0.2">
      <c r="A1605" s="24" t="s">
        <v>595</v>
      </c>
      <c r="B1605" s="23" t="s">
        <v>606</v>
      </c>
      <c r="C1605" s="21" t="s">
        <v>75</v>
      </c>
      <c r="D1605" s="23" t="s">
        <v>45</v>
      </c>
      <c r="E1605" s="23" t="s">
        <v>78</v>
      </c>
      <c r="F1605" s="23" t="s">
        <v>34</v>
      </c>
      <c r="G1605" s="24">
        <v>495</v>
      </c>
      <c r="H1605" s="30">
        <v>60.9</v>
      </c>
      <c r="I1605" s="30">
        <v>36.33</v>
      </c>
      <c r="J1605" s="23">
        <v>0.04</v>
      </c>
      <c r="K1605" s="23" t="s">
        <v>27</v>
      </c>
      <c r="L1605" s="23" t="s">
        <v>27</v>
      </c>
      <c r="M1605" s="23" t="s">
        <v>27</v>
      </c>
      <c r="N1605" s="23" t="s">
        <v>27</v>
      </c>
      <c r="O1605" s="23">
        <v>2.29</v>
      </c>
      <c r="P1605" s="23">
        <v>0.2</v>
      </c>
      <c r="Q1605" s="23">
        <v>0.08</v>
      </c>
      <c r="R1605" s="23" t="s">
        <v>27</v>
      </c>
      <c r="S1605" s="23" t="s">
        <v>27</v>
      </c>
      <c r="T1605" s="23" t="s">
        <v>27</v>
      </c>
      <c r="U1605" s="23" t="s">
        <v>27</v>
      </c>
      <c r="V1605" s="23" t="s">
        <v>27</v>
      </c>
      <c r="W1605" s="30" t="s">
        <v>27</v>
      </c>
      <c r="X1605" s="23">
        <v>99.84</v>
      </c>
      <c r="Z1605" s="18" t="s">
        <v>85</v>
      </c>
      <c r="AB1605" s="501"/>
      <c r="AC1605" s="18">
        <v>48.059207750920827</v>
      </c>
      <c r="AD1605" s="18">
        <v>49.941207217627849</v>
      </c>
      <c r="AE1605" s="18">
        <v>6.2768917195169679E-2</v>
      </c>
      <c r="AF1605" s="18" t="s">
        <v>27</v>
      </c>
      <c r="AG1605" s="18" t="s">
        <v>27</v>
      </c>
      <c r="AH1605" s="18" t="s">
        <v>27</v>
      </c>
      <c r="AI1605" s="18" t="s">
        <v>27</v>
      </c>
      <c r="AJ1605" s="18">
        <v>1.719451079450987</v>
      </c>
      <c r="AK1605" s="18">
        <v>0.14955986208992797</v>
      </c>
      <c r="AL1605" s="18">
        <v>6.7805172715228457E-2</v>
      </c>
      <c r="AM1605" s="18" t="s">
        <v>27</v>
      </c>
      <c r="AN1605" s="18" t="s">
        <v>27</v>
      </c>
      <c r="AO1605" s="18" t="s">
        <v>27</v>
      </c>
      <c r="AP1605" s="18" t="s">
        <v>27</v>
      </c>
      <c r="AQ1605" s="18" t="s">
        <v>27</v>
      </c>
      <c r="AR1605" s="18">
        <v>100</v>
      </c>
      <c r="AT1605" s="18" t="s">
        <v>131</v>
      </c>
      <c r="AU1605" s="18" t="str">
        <f t="shared" si="164"/>
        <v>po</v>
      </c>
      <c r="AV1605" s="44">
        <f t="shared" si="165"/>
        <v>0.96231569936814165</v>
      </c>
      <c r="AW1605" s="86">
        <f t="shared" si="163"/>
        <v>1.0010976235978888</v>
      </c>
      <c r="AX1605" s="18"/>
      <c r="AY1605" s="18"/>
    </row>
    <row r="1606" spans="1:51" s="21" customFormat="1" x14ac:dyDescent="0.2">
      <c r="A1606" s="24" t="s">
        <v>595</v>
      </c>
      <c r="B1606" s="23" t="s">
        <v>606</v>
      </c>
      <c r="C1606" s="21" t="s">
        <v>75</v>
      </c>
      <c r="D1606" s="23" t="s">
        <v>64</v>
      </c>
      <c r="E1606" s="23" t="s">
        <v>54</v>
      </c>
      <c r="F1606" s="23" t="s">
        <v>43</v>
      </c>
      <c r="G1606" s="24">
        <v>177</v>
      </c>
      <c r="H1606" s="30">
        <v>60.396999999999998</v>
      </c>
      <c r="I1606" s="30">
        <v>36.493000000000002</v>
      </c>
      <c r="J1606" s="23">
        <v>4.2000000000000003E-2</v>
      </c>
      <c r="K1606" s="23" t="s">
        <v>27</v>
      </c>
      <c r="L1606" s="23" t="s">
        <v>27</v>
      </c>
      <c r="M1606" s="23" t="s">
        <v>27</v>
      </c>
      <c r="N1606" s="23" t="s">
        <v>27</v>
      </c>
      <c r="O1606" s="23">
        <v>2.2879999999999998</v>
      </c>
      <c r="P1606" s="23">
        <v>0.109</v>
      </c>
      <c r="Q1606" s="23" t="s">
        <v>27</v>
      </c>
      <c r="R1606" s="23" t="s">
        <v>27</v>
      </c>
      <c r="S1606" s="23" t="s">
        <v>27</v>
      </c>
      <c r="T1606" s="23" t="s">
        <v>27</v>
      </c>
      <c r="U1606" s="23" t="s">
        <v>27</v>
      </c>
      <c r="V1606" s="23" t="s">
        <v>73</v>
      </c>
      <c r="W1606" s="30" t="s">
        <v>27</v>
      </c>
      <c r="X1606" s="23">
        <v>99.328999999999994</v>
      </c>
      <c r="Z1606" s="18" t="s">
        <v>85</v>
      </c>
      <c r="AB1606" s="501"/>
      <c r="AC1606" s="18">
        <v>47.809083237209101</v>
      </c>
      <c r="AD1606" s="18">
        <v>50.319803867643351</v>
      </c>
      <c r="AE1606" s="18">
        <v>6.6110382531444592E-2</v>
      </c>
      <c r="AF1606" s="18" t="s">
        <v>27</v>
      </c>
      <c r="AG1606" s="18" t="s">
        <v>27</v>
      </c>
      <c r="AH1606" s="18" t="s">
        <v>27</v>
      </c>
      <c r="AI1606" s="18" t="s">
        <v>27</v>
      </c>
      <c r="AJ1606" s="18">
        <v>1.7232413059235625</v>
      </c>
      <c r="AK1606" s="18">
        <v>8.1761206692517976E-2</v>
      </c>
      <c r="AL1606" s="18" t="s">
        <v>27</v>
      </c>
      <c r="AM1606" s="18" t="s">
        <v>27</v>
      </c>
      <c r="AN1606" s="18" t="s">
        <v>27</v>
      </c>
      <c r="AO1606" s="18" t="s">
        <v>27</v>
      </c>
      <c r="AP1606" s="18" t="s">
        <v>27</v>
      </c>
      <c r="AQ1606" s="18" t="s">
        <v>27</v>
      </c>
      <c r="AR1606" s="18">
        <v>99.999999999999986</v>
      </c>
      <c r="AT1606" s="18" t="s">
        <v>131</v>
      </c>
      <c r="AU1606" s="18" t="str">
        <f t="shared" si="164"/>
        <v>po</v>
      </c>
      <c r="AV1606" s="44">
        <f t="shared" si="165"/>
        <v>0.95010472145244795</v>
      </c>
      <c r="AW1606" s="86">
        <f t="shared" si="163"/>
        <v>0.98597534045096002</v>
      </c>
      <c r="AX1606" s="18"/>
      <c r="AY1606" s="18"/>
    </row>
    <row r="1607" spans="1:51" s="21" customFormat="1" x14ac:dyDescent="0.2">
      <c r="A1607" s="24" t="s">
        <v>595</v>
      </c>
      <c r="B1607" s="23" t="s">
        <v>606</v>
      </c>
      <c r="C1607" s="21" t="s">
        <v>75</v>
      </c>
      <c r="D1607" s="23" t="s">
        <v>50</v>
      </c>
      <c r="E1607" s="23" t="s">
        <v>32</v>
      </c>
      <c r="F1607" s="23" t="s">
        <v>28</v>
      </c>
      <c r="G1607" s="24">
        <v>279</v>
      </c>
      <c r="H1607" s="30">
        <v>60.74</v>
      </c>
      <c r="I1607" s="30">
        <v>36.795000000000002</v>
      </c>
      <c r="J1607" s="23" t="s">
        <v>27</v>
      </c>
      <c r="K1607" s="23" t="s">
        <v>27</v>
      </c>
      <c r="L1607" s="23" t="s">
        <v>27</v>
      </c>
      <c r="M1607" s="23" t="s">
        <v>27</v>
      </c>
      <c r="N1607" s="23">
        <v>3.9E-2</v>
      </c>
      <c r="O1607" s="23">
        <v>2.2440000000000002</v>
      </c>
      <c r="P1607" s="23" t="s">
        <v>27</v>
      </c>
      <c r="Q1607" s="23">
        <v>6.7000000000000004E-2</v>
      </c>
      <c r="R1607" s="23" t="s">
        <v>27</v>
      </c>
      <c r="S1607" s="23" t="s">
        <v>27</v>
      </c>
      <c r="T1607" s="23" t="s">
        <v>27</v>
      </c>
      <c r="U1607" s="23" t="s">
        <v>27</v>
      </c>
      <c r="V1607" s="23" t="s">
        <v>27</v>
      </c>
      <c r="W1607" s="30" t="s">
        <v>27</v>
      </c>
      <c r="X1607" s="23">
        <v>99.884999999999991</v>
      </c>
      <c r="Z1607" s="18" t="s">
        <v>85</v>
      </c>
      <c r="AB1607" s="501"/>
      <c r="AC1607" s="18">
        <v>47.790552397034972</v>
      </c>
      <c r="AD1607" s="18">
        <v>50.430165554439576</v>
      </c>
      <c r="AE1607" s="18" t="s">
        <v>27</v>
      </c>
      <c r="AF1607" s="18" t="s">
        <v>27</v>
      </c>
      <c r="AG1607" s="18" t="s">
        <v>27</v>
      </c>
      <c r="AH1607" s="18" t="s">
        <v>27</v>
      </c>
      <c r="AI1607" s="18">
        <v>4.2757285355576838E-2</v>
      </c>
      <c r="AJ1607" s="18">
        <v>1.6799066241436198</v>
      </c>
      <c r="AK1607" s="18" t="s">
        <v>27</v>
      </c>
      <c r="AL1607" s="18">
        <v>5.6618139026213057E-2</v>
      </c>
      <c r="AM1607" s="18" t="s">
        <v>27</v>
      </c>
      <c r="AN1607" s="18" t="s">
        <v>27</v>
      </c>
      <c r="AO1607" s="18" t="s">
        <v>27</v>
      </c>
      <c r="AP1607" s="18" t="s">
        <v>27</v>
      </c>
      <c r="AQ1607" s="18" t="s">
        <v>27</v>
      </c>
      <c r="AR1607" s="18">
        <v>99.999999999999957</v>
      </c>
      <c r="AT1607" s="18" t="s">
        <v>131</v>
      </c>
      <c r="AU1607" s="18" t="str">
        <f t="shared" si="164"/>
        <v>po</v>
      </c>
      <c r="AV1607" s="44">
        <f t="shared" si="165"/>
        <v>0.94765805092281263</v>
      </c>
      <c r="AW1607" s="86">
        <f t="shared" si="163"/>
        <v>0.98209229764951134</v>
      </c>
      <c r="AX1607" s="18"/>
      <c r="AY1607" s="18"/>
    </row>
    <row r="1608" spans="1:51" s="21" customFormat="1" x14ac:dyDescent="0.2">
      <c r="A1608" s="24" t="s">
        <v>595</v>
      </c>
      <c r="B1608" s="23" t="s">
        <v>606</v>
      </c>
      <c r="C1608" s="21" t="s">
        <v>75</v>
      </c>
      <c r="D1608" s="23" t="s">
        <v>60</v>
      </c>
      <c r="E1608" s="23" t="s">
        <v>32</v>
      </c>
      <c r="F1608" s="23" t="s">
        <v>28</v>
      </c>
      <c r="G1608" s="24">
        <v>358</v>
      </c>
      <c r="H1608" s="30">
        <v>60.186999999999998</v>
      </c>
      <c r="I1608" s="30">
        <v>36.030999999999999</v>
      </c>
      <c r="J1608" s="23">
        <v>4.5999999999999999E-2</v>
      </c>
      <c r="K1608" s="23" t="s">
        <v>27</v>
      </c>
      <c r="L1608" s="23" t="s">
        <v>27</v>
      </c>
      <c r="M1608" s="23" t="s">
        <v>27</v>
      </c>
      <c r="N1608" s="23" t="s">
        <v>27</v>
      </c>
      <c r="O1608" s="23">
        <v>2.2370000000000001</v>
      </c>
      <c r="P1608" s="23">
        <v>0.41299999999999998</v>
      </c>
      <c r="Q1608" s="23" t="s">
        <v>27</v>
      </c>
      <c r="R1608" s="23" t="s">
        <v>27</v>
      </c>
      <c r="S1608" s="23" t="s">
        <v>27</v>
      </c>
      <c r="T1608" s="23" t="s">
        <v>27</v>
      </c>
      <c r="U1608" s="23" t="s">
        <v>27</v>
      </c>
      <c r="V1608" s="23" t="s">
        <v>27</v>
      </c>
      <c r="W1608" s="30" t="s">
        <v>27</v>
      </c>
      <c r="X1608" s="23">
        <v>98.913999999999987</v>
      </c>
      <c r="Z1608" s="18" t="s">
        <v>85</v>
      </c>
      <c r="AB1608" s="501"/>
      <c r="AC1608" s="18">
        <v>47.933984456686147</v>
      </c>
      <c r="AD1608" s="18">
        <v>49.986355498129193</v>
      </c>
      <c r="AE1608" s="18">
        <v>7.2849067452946004E-2</v>
      </c>
      <c r="AF1608" s="18" t="s">
        <v>27</v>
      </c>
      <c r="AG1608" s="18" t="s">
        <v>27</v>
      </c>
      <c r="AH1608" s="18" t="s">
        <v>27</v>
      </c>
      <c r="AI1608" s="18" t="s">
        <v>27</v>
      </c>
      <c r="AJ1608" s="18">
        <v>1.6951254542765699</v>
      </c>
      <c r="AK1608" s="18">
        <v>0.31168552345513412</v>
      </c>
      <c r="AL1608" s="18" t="s">
        <v>27</v>
      </c>
      <c r="AM1608" s="18" t="s">
        <v>27</v>
      </c>
      <c r="AN1608" s="18" t="s">
        <v>27</v>
      </c>
      <c r="AO1608" s="18" t="s">
        <v>27</v>
      </c>
      <c r="AP1608" s="18" t="s">
        <v>27</v>
      </c>
      <c r="AQ1608" s="18" t="s">
        <v>27</v>
      </c>
      <c r="AR1608" s="18">
        <v>100</v>
      </c>
      <c r="AT1608" s="18" t="s">
        <v>131</v>
      </c>
      <c r="AU1608" s="18" t="str">
        <f t="shared" si="164"/>
        <v>po</v>
      </c>
      <c r="AV1608" s="44">
        <f t="shared" si="165"/>
        <v>0.95894137468133966</v>
      </c>
      <c r="AW1608" s="86">
        <f t="shared" si="163"/>
        <v>0.99908855000014862</v>
      </c>
      <c r="AX1608" s="18"/>
      <c r="AY1608" s="18"/>
    </row>
    <row r="1609" spans="1:51" s="21" customFormat="1" x14ac:dyDescent="0.2">
      <c r="A1609" s="24" t="s">
        <v>595</v>
      </c>
      <c r="B1609" s="23" t="s">
        <v>606</v>
      </c>
      <c r="C1609" s="21" t="s">
        <v>75</v>
      </c>
      <c r="D1609" s="23" t="s">
        <v>64</v>
      </c>
      <c r="E1609" s="23" t="s">
        <v>49</v>
      </c>
      <c r="F1609" s="23" t="s">
        <v>34</v>
      </c>
      <c r="G1609" s="24">
        <v>203</v>
      </c>
      <c r="H1609" s="30">
        <v>60.325000000000003</v>
      </c>
      <c r="I1609" s="30">
        <v>36.319000000000003</v>
      </c>
      <c r="J1609" s="23">
        <v>9.2999999999999999E-2</v>
      </c>
      <c r="K1609" s="23" t="s">
        <v>27</v>
      </c>
      <c r="L1609" s="23" t="s">
        <v>27</v>
      </c>
      <c r="M1609" s="23" t="s">
        <v>27</v>
      </c>
      <c r="N1609" s="23">
        <v>3.5000000000000003E-2</v>
      </c>
      <c r="O1609" s="23">
        <v>2.1720000000000002</v>
      </c>
      <c r="P1609" s="23">
        <v>0.20599999999999999</v>
      </c>
      <c r="Q1609" s="23">
        <v>4.3999999999999997E-2</v>
      </c>
      <c r="R1609" s="23" t="s">
        <v>27</v>
      </c>
      <c r="S1609" s="23" t="s">
        <v>27</v>
      </c>
      <c r="T1609" s="23" t="s">
        <v>27</v>
      </c>
      <c r="U1609" s="23" t="s">
        <v>27</v>
      </c>
      <c r="V1609" s="23" t="s">
        <v>73</v>
      </c>
      <c r="W1609" s="30" t="s">
        <v>27</v>
      </c>
      <c r="X1609" s="23">
        <v>99.194000000000003</v>
      </c>
      <c r="Z1609" s="18" t="s">
        <v>85</v>
      </c>
      <c r="AB1609" s="501"/>
      <c r="AC1609" s="18">
        <v>47.826334211325353</v>
      </c>
      <c r="AD1609" s="18">
        <v>50.157741145900239</v>
      </c>
      <c r="AE1609" s="18">
        <v>0.14661487797865427</v>
      </c>
      <c r="AF1609" s="18" t="s">
        <v>27</v>
      </c>
      <c r="AG1609" s="18" t="s">
        <v>27</v>
      </c>
      <c r="AH1609" s="18" t="s">
        <v>27</v>
      </c>
      <c r="AI1609" s="18">
        <v>3.8664826212632258E-2</v>
      </c>
      <c r="AJ1609" s="18">
        <v>1.6384176276578826</v>
      </c>
      <c r="AK1609" s="18">
        <v>0.15476142855672637</v>
      </c>
      <c r="AL1609" s="18">
        <v>3.7465882368537269E-2</v>
      </c>
      <c r="AM1609" s="18" t="s">
        <v>27</v>
      </c>
      <c r="AN1609" s="18" t="s">
        <v>27</v>
      </c>
      <c r="AO1609" s="18" t="s">
        <v>27</v>
      </c>
      <c r="AP1609" s="18" t="s">
        <v>27</v>
      </c>
      <c r="AQ1609" s="18" t="s">
        <v>27</v>
      </c>
      <c r="AR1609" s="18">
        <v>100.00000000000003</v>
      </c>
      <c r="AT1609" s="18" t="s">
        <v>131</v>
      </c>
      <c r="AU1609" s="18" t="str">
        <f t="shared" si="164"/>
        <v>po</v>
      </c>
      <c r="AV1609" s="44">
        <f t="shared" si="165"/>
        <v>0.95351850220301537</v>
      </c>
      <c r="AW1609" s="86">
        <f t="shared" si="163"/>
        <v>0.99001625702132168</v>
      </c>
      <c r="AX1609" s="18"/>
      <c r="AY1609" s="18"/>
    </row>
    <row r="1610" spans="1:51" s="21" customFormat="1" x14ac:dyDescent="0.2">
      <c r="A1610" s="24" t="s">
        <v>595</v>
      </c>
      <c r="B1610" s="23" t="s">
        <v>606</v>
      </c>
      <c r="C1610" s="21" t="s">
        <v>75</v>
      </c>
      <c r="D1610" s="23" t="s">
        <v>33</v>
      </c>
      <c r="E1610" s="23" t="s">
        <v>42</v>
      </c>
      <c r="F1610" s="23" t="s">
        <v>43</v>
      </c>
      <c r="G1610" s="24">
        <v>76</v>
      </c>
      <c r="H1610" s="30">
        <v>60.55</v>
      </c>
      <c r="I1610" s="30">
        <v>35.887</v>
      </c>
      <c r="J1610" s="23" t="s">
        <v>27</v>
      </c>
      <c r="K1610" s="23" t="s">
        <v>27</v>
      </c>
      <c r="L1610" s="23" t="s">
        <v>27</v>
      </c>
      <c r="M1610" s="23">
        <v>6.8000000000000005E-2</v>
      </c>
      <c r="N1610" s="23" t="s">
        <v>27</v>
      </c>
      <c r="O1610" s="23">
        <v>2.137</v>
      </c>
      <c r="P1610" s="23">
        <v>0.115</v>
      </c>
      <c r="Q1610" s="23">
        <v>3.6999999999999998E-2</v>
      </c>
      <c r="R1610" s="23" t="s">
        <v>27</v>
      </c>
      <c r="S1610" s="23">
        <v>3.2000000000000001E-2</v>
      </c>
      <c r="T1610" s="23" t="s">
        <v>27</v>
      </c>
      <c r="U1610" s="23" t="s">
        <v>27</v>
      </c>
      <c r="V1610" s="23" t="s">
        <v>27</v>
      </c>
      <c r="W1610" s="30" t="s">
        <v>27</v>
      </c>
      <c r="X1610" s="23">
        <v>98.825999999999993</v>
      </c>
      <c r="Z1610" s="18" t="s">
        <v>85</v>
      </c>
      <c r="AB1610" s="501"/>
      <c r="AC1610" s="18">
        <v>48.292986994282941</v>
      </c>
      <c r="AD1610" s="18">
        <v>49.858751468996843</v>
      </c>
      <c r="AE1610" s="18" t="s">
        <v>27</v>
      </c>
      <c r="AF1610" s="18" t="s">
        <v>27</v>
      </c>
      <c r="AG1610" s="18" t="s">
        <v>27</v>
      </c>
      <c r="AH1610" s="18">
        <v>5.5130290823839502E-2</v>
      </c>
      <c r="AI1610" s="18" t="s">
        <v>27</v>
      </c>
      <c r="AJ1610" s="18">
        <v>1.6216960908991778</v>
      </c>
      <c r="AK1610" s="18">
        <v>8.6914754264117197E-2</v>
      </c>
      <c r="AL1610" s="18">
        <v>3.1694592292205712E-2</v>
      </c>
      <c r="AM1610" s="18" t="s">
        <v>27</v>
      </c>
      <c r="AN1610" s="18">
        <v>5.2825808440887058E-2</v>
      </c>
      <c r="AO1610" s="18" t="s">
        <v>27</v>
      </c>
      <c r="AP1610" s="18" t="s">
        <v>27</v>
      </c>
      <c r="AQ1610" s="18" t="s">
        <v>27</v>
      </c>
      <c r="AR1610" s="18">
        <v>100.00000000000001</v>
      </c>
      <c r="AT1610" s="18" t="s">
        <v>131</v>
      </c>
      <c r="AU1610" s="18" t="str">
        <f t="shared" si="164"/>
        <v>po</v>
      </c>
      <c r="AV1610" s="44">
        <f t="shared" si="165"/>
        <v>0.96859599511456829</v>
      </c>
      <c r="AW1610" s="86">
        <f t="shared" si="163"/>
        <v>1.0035007086539287</v>
      </c>
      <c r="AX1610" s="18"/>
      <c r="AY1610" s="18"/>
    </row>
    <row r="1611" spans="1:51" s="21" customFormat="1" x14ac:dyDescent="0.2">
      <c r="A1611" s="24" t="s">
        <v>595</v>
      </c>
      <c r="B1611" s="23" t="s">
        <v>606</v>
      </c>
      <c r="C1611" s="21" t="s">
        <v>75</v>
      </c>
      <c r="D1611" s="23" t="s">
        <v>64</v>
      </c>
      <c r="E1611" s="23" t="s">
        <v>54</v>
      </c>
      <c r="F1611" s="23" t="s">
        <v>43</v>
      </c>
      <c r="G1611" s="24">
        <v>178</v>
      </c>
      <c r="H1611" s="30">
        <v>60.414999999999999</v>
      </c>
      <c r="I1611" s="30">
        <v>36.561999999999998</v>
      </c>
      <c r="J1611" s="23">
        <v>2.5999999999999999E-2</v>
      </c>
      <c r="K1611" s="23" t="s">
        <v>27</v>
      </c>
      <c r="L1611" s="23" t="s">
        <v>27</v>
      </c>
      <c r="M1611" s="23" t="s">
        <v>27</v>
      </c>
      <c r="N1611" s="23" t="s">
        <v>27</v>
      </c>
      <c r="O1611" s="23">
        <v>2.109</v>
      </c>
      <c r="P1611" s="23">
        <v>0.20599999999999999</v>
      </c>
      <c r="Q1611" s="23" t="s">
        <v>27</v>
      </c>
      <c r="R1611" s="23" t="s">
        <v>27</v>
      </c>
      <c r="S1611" s="23" t="s">
        <v>27</v>
      </c>
      <c r="T1611" s="23">
        <v>0.16400000000000001</v>
      </c>
      <c r="U1611" s="23" t="s">
        <v>27</v>
      </c>
      <c r="V1611" s="23" t="s">
        <v>73</v>
      </c>
      <c r="W1611" s="30" t="s">
        <v>27</v>
      </c>
      <c r="X1611" s="23">
        <v>99.481999999999999</v>
      </c>
      <c r="Z1611" s="18" t="s">
        <v>85</v>
      </c>
      <c r="AB1611" s="501"/>
      <c r="AC1611" s="18">
        <v>47.758267236052191</v>
      </c>
      <c r="AD1611" s="18">
        <v>50.346356837471198</v>
      </c>
      <c r="AE1611" s="18">
        <v>4.086979510194938E-2</v>
      </c>
      <c r="AF1611" s="18" t="s">
        <v>27</v>
      </c>
      <c r="AG1611" s="18" t="s">
        <v>27</v>
      </c>
      <c r="AH1611" s="18" t="s">
        <v>27</v>
      </c>
      <c r="AI1611" s="18" t="s">
        <v>27</v>
      </c>
      <c r="AJ1611" s="18">
        <v>1.5862637089725171</v>
      </c>
      <c r="AK1611" s="18">
        <v>0.15431095095113756</v>
      </c>
      <c r="AL1611" s="18" t="s">
        <v>27</v>
      </c>
      <c r="AM1611" s="18" t="s">
        <v>27</v>
      </c>
      <c r="AN1611" s="18" t="s">
        <v>27</v>
      </c>
      <c r="AO1611" s="18">
        <v>0.11393147145101189</v>
      </c>
      <c r="AP1611" s="18" t="s">
        <v>27</v>
      </c>
      <c r="AQ1611" s="18" t="s">
        <v>27</v>
      </c>
      <c r="AR1611" s="18">
        <v>100.00000000000001</v>
      </c>
      <c r="AT1611" s="18" t="s">
        <v>131</v>
      </c>
      <c r="AU1611" s="18" t="str">
        <f t="shared" si="164"/>
        <v>po</v>
      </c>
      <c r="AV1611" s="44">
        <f t="shared" si="165"/>
        <v>0.94859430226949859</v>
      </c>
      <c r="AW1611" s="86">
        <f t="shared" si="163"/>
        <v>0.98542926407937503</v>
      </c>
      <c r="AX1611" s="18"/>
      <c r="AY1611" s="18"/>
    </row>
    <row r="1612" spans="1:51" s="21" customFormat="1" x14ac:dyDescent="0.2">
      <c r="A1612" s="24" t="s">
        <v>595</v>
      </c>
      <c r="B1612" s="23" t="s">
        <v>606</v>
      </c>
      <c r="C1612" s="21" t="s">
        <v>75</v>
      </c>
      <c r="D1612" s="23" t="s">
        <v>50</v>
      </c>
      <c r="E1612" s="23" t="s">
        <v>32</v>
      </c>
      <c r="F1612" s="23" t="s">
        <v>28</v>
      </c>
      <c r="G1612" s="24">
        <v>278</v>
      </c>
      <c r="H1612" s="30">
        <v>60.655999999999999</v>
      </c>
      <c r="I1612" s="30">
        <v>36.828000000000003</v>
      </c>
      <c r="J1612" s="23" t="s">
        <v>27</v>
      </c>
      <c r="K1612" s="23" t="s">
        <v>27</v>
      </c>
      <c r="L1612" s="23" t="s">
        <v>27</v>
      </c>
      <c r="M1612" s="23" t="s">
        <v>27</v>
      </c>
      <c r="N1612" s="23" t="s">
        <v>27</v>
      </c>
      <c r="O1612" s="23">
        <v>2.0859999999999999</v>
      </c>
      <c r="P1612" s="23" t="s">
        <v>27</v>
      </c>
      <c r="Q1612" s="23">
        <v>0.06</v>
      </c>
      <c r="R1612" s="23" t="s">
        <v>27</v>
      </c>
      <c r="S1612" s="23" t="s">
        <v>27</v>
      </c>
      <c r="T1612" s="23" t="s">
        <v>27</v>
      </c>
      <c r="U1612" s="23" t="s">
        <v>27</v>
      </c>
      <c r="V1612" s="23" t="s">
        <v>27</v>
      </c>
      <c r="W1612" s="30" t="s">
        <v>27</v>
      </c>
      <c r="X1612" s="23">
        <v>99.63000000000001</v>
      </c>
      <c r="Z1612" s="18" t="s">
        <v>85</v>
      </c>
      <c r="AB1612" s="501"/>
      <c r="AC1612" s="18">
        <v>47.814264359555288</v>
      </c>
      <c r="AD1612" s="18">
        <v>50.570374468046651</v>
      </c>
      <c r="AE1612" s="18" t="s">
        <v>27</v>
      </c>
      <c r="AF1612" s="18" t="s">
        <v>27</v>
      </c>
      <c r="AG1612" s="18" t="s">
        <v>27</v>
      </c>
      <c r="AH1612" s="18" t="s">
        <v>27</v>
      </c>
      <c r="AI1612" s="18" t="s">
        <v>27</v>
      </c>
      <c r="AJ1612" s="18">
        <v>1.5645629533319625</v>
      </c>
      <c r="AK1612" s="18" t="s">
        <v>27</v>
      </c>
      <c r="AL1612" s="18">
        <v>5.0798219066091187E-2</v>
      </c>
      <c r="AM1612" s="18" t="s">
        <v>27</v>
      </c>
      <c r="AN1612" s="18" t="s">
        <v>27</v>
      </c>
      <c r="AO1612" s="18" t="s">
        <v>27</v>
      </c>
      <c r="AP1612" s="18" t="s">
        <v>27</v>
      </c>
      <c r="AQ1612" s="18" t="s">
        <v>27</v>
      </c>
      <c r="AR1612" s="18">
        <v>100</v>
      </c>
      <c r="AT1612" s="18" t="s">
        <v>131</v>
      </c>
      <c r="AU1612" s="18" t="str">
        <f t="shared" si="164"/>
        <v>po</v>
      </c>
      <c r="AV1612" s="44">
        <f t="shared" si="165"/>
        <v>0.9454995115720799</v>
      </c>
      <c r="AW1612" s="86">
        <f t="shared" si="163"/>
        <v>0.97744234745949721</v>
      </c>
      <c r="AX1612" s="18"/>
      <c r="AY1612" s="18"/>
    </row>
    <row r="1613" spans="1:51" s="21" customFormat="1" x14ac:dyDescent="0.2">
      <c r="A1613" s="24" t="s">
        <v>595</v>
      </c>
      <c r="B1613" s="23" t="s">
        <v>606</v>
      </c>
      <c r="C1613" s="21" t="s">
        <v>75</v>
      </c>
      <c r="D1613" s="23" t="s">
        <v>64</v>
      </c>
      <c r="E1613" s="23" t="s">
        <v>54</v>
      </c>
      <c r="F1613" s="23" t="s">
        <v>34</v>
      </c>
      <c r="G1613" s="24">
        <v>182</v>
      </c>
      <c r="H1613" s="30">
        <v>60.594999999999999</v>
      </c>
      <c r="I1613" s="30">
        <v>36.750999999999998</v>
      </c>
      <c r="J1613" s="23">
        <v>0.05</v>
      </c>
      <c r="K1613" s="23" t="s">
        <v>27</v>
      </c>
      <c r="L1613" s="23" t="s">
        <v>27</v>
      </c>
      <c r="M1613" s="23" t="s">
        <v>27</v>
      </c>
      <c r="N1613" s="23">
        <v>5.1999999999999998E-2</v>
      </c>
      <c r="O1613" s="23">
        <v>2.077</v>
      </c>
      <c r="P1613" s="23" t="s">
        <v>27</v>
      </c>
      <c r="Q1613" s="23" t="s">
        <v>27</v>
      </c>
      <c r="R1613" s="23" t="s">
        <v>27</v>
      </c>
      <c r="S1613" s="23" t="s">
        <v>27</v>
      </c>
      <c r="T1613" s="23" t="s">
        <v>27</v>
      </c>
      <c r="U1613" s="23" t="s">
        <v>27</v>
      </c>
      <c r="V1613" s="23" t="s">
        <v>73</v>
      </c>
      <c r="W1613" s="30" t="s">
        <v>27</v>
      </c>
      <c r="X1613" s="23">
        <v>99.525000000000006</v>
      </c>
      <c r="Z1613" s="18" t="s">
        <v>85</v>
      </c>
      <c r="AB1613" s="501"/>
      <c r="AC1613" s="18">
        <v>47.802448664487315</v>
      </c>
      <c r="AD1613" s="18">
        <v>50.502960637205319</v>
      </c>
      <c r="AE1613" s="18">
        <v>7.8434781167686402E-2</v>
      </c>
      <c r="AF1613" s="18" t="s">
        <v>27</v>
      </c>
      <c r="AG1613" s="18" t="s">
        <v>27</v>
      </c>
      <c r="AH1613" s="18" t="s">
        <v>27</v>
      </c>
      <c r="AI1613" s="18">
        <v>5.7160359551021431E-2</v>
      </c>
      <c r="AJ1613" s="18">
        <v>1.5589955575886671</v>
      </c>
      <c r="AK1613" s="18" t="s">
        <v>27</v>
      </c>
      <c r="AL1613" s="18" t="s">
        <v>27</v>
      </c>
      <c r="AM1613" s="18" t="s">
        <v>27</v>
      </c>
      <c r="AN1613" s="18" t="s">
        <v>27</v>
      </c>
      <c r="AO1613" s="18" t="s">
        <v>27</v>
      </c>
      <c r="AP1613" s="18" t="s">
        <v>27</v>
      </c>
      <c r="AQ1613" s="18" t="s">
        <v>27</v>
      </c>
      <c r="AR1613" s="18">
        <v>100.00000000000001</v>
      </c>
      <c r="AT1613" s="18" t="s">
        <v>131</v>
      </c>
      <c r="AU1613" s="18" t="str">
        <f t="shared" si="164"/>
        <v>po</v>
      </c>
      <c r="AV1613" s="44">
        <f t="shared" si="165"/>
        <v>0.94652765028732699</v>
      </c>
      <c r="AW1613" s="86">
        <f t="shared" si="163"/>
        <v>0.9773970396838797</v>
      </c>
      <c r="AX1613" s="18"/>
      <c r="AY1613" s="18"/>
    </row>
    <row r="1614" spans="1:51" s="21" customFormat="1" x14ac:dyDescent="0.2">
      <c r="A1614" s="24" t="s">
        <v>595</v>
      </c>
      <c r="B1614" s="23" t="s">
        <v>606</v>
      </c>
      <c r="C1614" s="21" t="s">
        <v>75</v>
      </c>
      <c r="D1614" s="23" t="s">
        <v>33</v>
      </c>
      <c r="E1614" s="23" t="s">
        <v>37</v>
      </c>
      <c r="F1614" s="23" t="s">
        <v>31</v>
      </c>
      <c r="G1614" s="24">
        <v>53</v>
      </c>
      <c r="H1614" s="30">
        <v>60.107999999999997</v>
      </c>
      <c r="I1614" s="30">
        <v>36.856000000000002</v>
      </c>
      <c r="J1614" s="23">
        <v>3.3000000000000002E-2</v>
      </c>
      <c r="K1614" s="23" t="s">
        <v>27</v>
      </c>
      <c r="L1614" s="23" t="s">
        <v>27</v>
      </c>
      <c r="M1614" s="23" t="s">
        <v>27</v>
      </c>
      <c r="N1614" s="23" t="s">
        <v>27</v>
      </c>
      <c r="O1614" s="23">
        <v>2.0099999999999998</v>
      </c>
      <c r="P1614" s="23">
        <v>0.16600000000000001</v>
      </c>
      <c r="Q1614" s="23" t="s">
        <v>27</v>
      </c>
      <c r="R1614" s="23" t="s">
        <v>27</v>
      </c>
      <c r="S1614" s="23">
        <v>0.03</v>
      </c>
      <c r="T1614" s="23">
        <v>0.27700000000000002</v>
      </c>
      <c r="U1614" s="23" t="s">
        <v>27</v>
      </c>
      <c r="V1614" s="23" t="s">
        <v>27</v>
      </c>
      <c r="W1614" s="30" t="s">
        <v>27</v>
      </c>
      <c r="X1614" s="23">
        <v>99.48</v>
      </c>
      <c r="Z1614" s="18" t="s">
        <v>85</v>
      </c>
      <c r="AB1614" s="501"/>
      <c r="AC1614" s="18">
        <v>47.422481718307424</v>
      </c>
      <c r="AD1614" s="18">
        <v>50.651757975570376</v>
      </c>
      <c r="AE1614" s="18">
        <v>5.1771562304408936E-2</v>
      </c>
      <c r="AF1614" s="18" t="s">
        <v>27</v>
      </c>
      <c r="AG1614" s="18" t="s">
        <v>27</v>
      </c>
      <c r="AH1614" s="18" t="s">
        <v>27</v>
      </c>
      <c r="AI1614" s="18" t="s">
        <v>27</v>
      </c>
      <c r="AJ1614" s="18">
        <v>1.5088396377805582</v>
      </c>
      <c r="AK1614" s="18">
        <v>0.12410401552850484</v>
      </c>
      <c r="AL1614" s="18" t="s">
        <v>27</v>
      </c>
      <c r="AM1614" s="18" t="s">
        <v>27</v>
      </c>
      <c r="AN1614" s="18">
        <v>4.8989105321826473E-2</v>
      </c>
      <c r="AO1614" s="18">
        <v>0.19205598518691525</v>
      </c>
      <c r="AP1614" s="18" t="s">
        <v>27</v>
      </c>
      <c r="AQ1614" s="18" t="s">
        <v>27</v>
      </c>
      <c r="AR1614" s="18">
        <v>100</v>
      </c>
      <c r="AT1614" s="18" t="s">
        <v>131</v>
      </c>
      <c r="AU1614" s="18" t="str">
        <f t="shared" si="164"/>
        <v>po</v>
      </c>
      <c r="AV1614" s="44">
        <f t="shared" si="165"/>
        <v>0.93624552461100263</v>
      </c>
      <c r="AW1614" s="86">
        <f t="shared" si="163"/>
        <v>0.97227585626062063</v>
      </c>
      <c r="AX1614" s="18"/>
      <c r="AY1614" s="18"/>
    </row>
    <row r="1615" spans="1:51" s="21" customFormat="1" x14ac:dyDescent="0.2">
      <c r="A1615" s="24" t="s">
        <v>595</v>
      </c>
      <c r="B1615" s="23" t="s">
        <v>606</v>
      </c>
      <c r="C1615" s="21" t="s">
        <v>75</v>
      </c>
      <c r="D1615" s="23" t="s">
        <v>50</v>
      </c>
      <c r="E1615" s="23" t="s">
        <v>37</v>
      </c>
      <c r="F1615" s="23" t="s">
        <v>43</v>
      </c>
      <c r="G1615" s="24">
        <v>290</v>
      </c>
      <c r="H1615" s="30">
        <v>61.115000000000002</v>
      </c>
      <c r="I1615" s="30">
        <v>36.371000000000002</v>
      </c>
      <c r="J1615" s="23">
        <v>3.1E-2</v>
      </c>
      <c r="K1615" s="23" t="s">
        <v>27</v>
      </c>
      <c r="L1615" s="23" t="s">
        <v>27</v>
      </c>
      <c r="M1615" s="23" t="s">
        <v>27</v>
      </c>
      <c r="N1615" s="23" t="s">
        <v>27</v>
      </c>
      <c r="O1615" s="23">
        <v>2</v>
      </c>
      <c r="P1615" s="23">
        <v>0.189</v>
      </c>
      <c r="Q1615" s="23" t="s">
        <v>27</v>
      </c>
      <c r="R1615" s="23" t="s">
        <v>27</v>
      </c>
      <c r="S1615" s="23" t="s">
        <v>27</v>
      </c>
      <c r="T1615" s="23" t="s">
        <v>27</v>
      </c>
      <c r="U1615" s="23" t="s">
        <v>27</v>
      </c>
      <c r="V1615" s="23" t="s">
        <v>27</v>
      </c>
      <c r="W1615" s="30" t="s">
        <v>27</v>
      </c>
      <c r="X1615" s="23">
        <v>99.706000000000003</v>
      </c>
      <c r="Z1615" s="18" t="s">
        <v>85</v>
      </c>
      <c r="AB1615" s="501"/>
      <c r="AC1615" s="18">
        <v>48.268393712147365</v>
      </c>
      <c r="AD1615" s="18">
        <v>50.038536139616028</v>
      </c>
      <c r="AE1615" s="18">
        <v>4.8685771353498872E-2</v>
      </c>
      <c r="AF1615" s="18" t="s">
        <v>27</v>
      </c>
      <c r="AG1615" s="18" t="s">
        <v>27</v>
      </c>
      <c r="AH1615" s="18" t="s">
        <v>27</v>
      </c>
      <c r="AI1615" s="18" t="s">
        <v>27</v>
      </c>
      <c r="AJ1615" s="18">
        <v>1.5029344978741497</v>
      </c>
      <c r="AK1615" s="18">
        <v>0.14144987900898076</v>
      </c>
      <c r="AL1615" s="18" t="s">
        <v>27</v>
      </c>
      <c r="AM1615" s="18" t="s">
        <v>27</v>
      </c>
      <c r="AN1615" s="18" t="s">
        <v>27</v>
      </c>
      <c r="AO1615" s="18" t="s">
        <v>27</v>
      </c>
      <c r="AP1615" s="18" t="s">
        <v>27</v>
      </c>
      <c r="AQ1615" s="18" t="s">
        <v>27</v>
      </c>
      <c r="AR1615" s="18">
        <v>100.00000000000001</v>
      </c>
      <c r="AT1615" s="18" t="s">
        <v>131</v>
      </c>
      <c r="AU1615" s="18" t="str">
        <f t="shared" si="164"/>
        <v>po</v>
      </c>
      <c r="AV1615" s="44">
        <f t="shared" si="165"/>
        <v>0.96462441621933814</v>
      </c>
      <c r="AW1615" s="86">
        <f t="shared" si="163"/>
        <v>0.99748677598731816</v>
      </c>
      <c r="AX1615" s="18"/>
      <c r="AY1615" s="18"/>
    </row>
    <row r="1616" spans="1:51" s="21" customFormat="1" x14ac:dyDescent="0.2">
      <c r="A1616" s="24" t="s">
        <v>595</v>
      </c>
      <c r="B1616" s="23" t="s">
        <v>606</v>
      </c>
      <c r="C1616" s="21" t="s">
        <v>75</v>
      </c>
      <c r="D1616" s="23" t="s">
        <v>44</v>
      </c>
      <c r="E1616" s="23" t="s">
        <v>29</v>
      </c>
      <c r="F1616" s="23" t="s">
        <v>43</v>
      </c>
      <c r="G1616" s="24">
        <v>68</v>
      </c>
      <c r="H1616" s="30">
        <v>60.177</v>
      </c>
      <c r="I1616" s="30">
        <v>36.631999999999998</v>
      </c>
      <c r="J1616" s="23" t="s">
        <v>27</v>
      </c>
      <c r="K1616" s="23" t="s">
        <v>27</v>
      </c>
      <c r="L1616" s="23" t="s">
        <v>27</v>
      </c>
      <c r="M1616" s="23" t="s">
        <v>27</v>
      </c>
      <c r="N1616" s="23" t="s">
        <v>27</v>
      </c>
      <c r="O1616" s="23">
        <v>2</v>
      </c>
      <c r="P1616" s="23">
        <v>0.18099999999999999</v>
      </c>
      <c r="Q1616" s="23" t="s">
        <v>27</v>
      </c>
      <c r="R1616" s="23" t="s">
        <v>27</v>
      </c>
      <c r="S1616" s="23">
        <v>3.5000000000000003E-2</v>
      </c>
      <c r="T1616" s="23" t="s">
        <v>27</v>
      </c>
      <c r="U1616" s="23" t="s">
        <v>27</v>
      </c>
      <c r="V1616" s="23" t="s">
        <v>27</v>
      </c>
      <c r="W1616" s="30" t="s">
        <v>27</v>
      </c>
      <c r="X1616" s="23">
        <v>99.024999999999991</v>
      </c>
      <c r="Z1616" s="18" t="s">
        <v>85</v>
      </c>
      <c r="AB1616" s="501"/>
      <c r="AC1616" s="18">
        <v>47.708479302595414</v>
      </c>
      <c r="AD1616" s="18">
        <v>50.58945431934486</v>
      </c>
      <c r="AE1616" s="18" t="s">
        <v>27</v>
      </c>
      <c r="AF1616" s="18" t="s">
        <v>27</v>
      </c>
      <c r="AG1616" s="18" t="s">
        <v>27</v>
      </c>
      <c r="AH1616" s="18" t="s">
        <v>27</v>
      </c>
      <c r="AI1616" s="18" t="s">
        <v>27</v>
      </c>
      <c r="AJ1616" s="18">
        <v>1.5086554412560478</v>
      </c>
      <c r="AK1616" s="18">
        <v>0.13597822295592457</v>
      </c>
      <c r="AL1616" s="18" t="s">
        <v>27</v>
      </c>
      <c r="AM1616" s="18" t="s">
        <v>27</v>
      </c>
      <c r="AN1616" s="18">
        <v>5.7432713847774729E-2</v>
      </c>
      <c r="AO1616" s="18" t="s">
        <v>27</v>
      </c>
      <c r="AP1616" s="18" t="s">
        <v>27</v>
      </c>
      <c r="AQ1616" s="18" t="s">
        <v>27</v>
      </c>
      <c r="AR1616" s="18">
        <v>100.00000000000003</v>
      </c>
      <c r="AT1616" s="18" t="s">
        <v>131</v>
      </c>
      <c r="AU1616" s="18" t="str">
        <f t="shared" si="164"/>
        <v>po</v>
      </c>
      <c r="AV1616" s="44">
        <f t="shared" si="165"/>
        <v>0.94305186613472147</v>
      </c>
      <c r="AW1616" s="86">
        <f t="shared" si="163"/>
        <v>0.97556128309403989</v>
      </c>
      <c r="AX1616" s="18"/>
      <c r="AY1616" s="18"/>
    </row>
    <row r="1617" spans="1:51" s="21" customFormat="1" x14ac:dyDescent="0.2">
      <c r="A1617" s="24" t="s">
        <v>595</v>
      </c>
      <c r="B1617" s="23" t="s">
        <v>606</v>
      </c>
      <c r="C1617" s="21" t="s">
        <v>75</v>
      </c>
      <c r="D1617" s="23" t="s">
        <v>36</v>
      </c>
      <c r="E1617" s="23" t="s">
        <v>61</v>
      </c>
      <c r="F1617" s="23" t="s">
        <v>43</v>
      </c>
      <c r="G1617" s="24" t="s">
        <v>124</v>
      </c>
      <c r="H1617" s="30">
        <v>60.872</v>
      </c>
      <c r="I1617" s="30">
        <v>36.133000000000003</v>
      </c>
      <c r="J1617" s="23" t="s">
        <v>27</v>
      </c>
      <c r="K1617" s="23" t="s">
        <v>27</v>
      </c>
      <c r="L1617" s="23" t="s">
        <v>27</v>
      </c>
      <c r="M1617" s="23">
        <v>0.17799999999999999</v>
      </c>
      <c r="N1617" s="23" t="s">
        <v>27</v>
      </c>
      <c r="O1617" s="23">
        <v>1.925</v>
      </c>
      <c r="P1617" s="23">
        <v>0.158</v>
      </c>
      <c r="Q1617" s="23" t="s">
        <v>27</v>
      </c>
      <c r="R1617" s="23" t="s">
        <v>27</v>
      </c>
      <c r="S1617" s="23" t="s">
        <v>27</v>
      </c>
      <c r="T1617" s="23">
        <v>0.14699999999999999</v>
      </c>
      <c r="U1617" s="23" t="s">
        <v>27</v>
      </c>
      <c r="V1617" s="23" t="s">
        <v>27</v>
      </c>
      <c r="W1617" s="30" t="s">
        <v>27</v>
      </c>
      <c r="X1617" s="23">
        <v>99.412999999999997</v>
      </c>
      <c r="Z1617" s="18" t="s">
        <v>85</v>
      </c>
      <c r="AB1617" s="501"/>
      <c r="AC1617" s="18">
        <v>48.270844558323901</v>
      </c>
      <c r="AD1617" s="18">
        <v>49.912080278526673</v>
      </c>
      <c r="AE1617" s="18" t="s">
        <v>27</v>
      </c>
      <c r="AF1617" s="18" t="s">
        <v>27</v>
      </c>
      <c r="AG1617" s="18" t="s">
        <v>27</v>
      </c>
      <c r="AH1617" s="18">
        <v>0.14348244838620969</v>
      </c>
      <c r="AI1617" s="18" t="s">
        <v>27</v>
      </c>
      <c r="AJ1617" s="18">
        <v>1.4524228986750785</v>
      </c>
      <c r="AK1617" s="18">
        <v>0.11872718175408212</v>
      </c>
      <c r="AL1617" s="18" t="s">
        <v>27</v>
      </c>
      <c r="AM1617" s="18" t="s">
        <v>27</v>
      </c>
      <c r="AN1617" s="18" t="s">
        <v>27</v>
      </c>
      <c r="AO1617" s="18">
        <v>0.10244263433406939</v>
      </c>
      <c r="AP1617" s="18" t="s">
        <v>27</v>
      </c>
      <c r="AQ1617" s="18" t="s">
        <v>27</v>
      </c>
      <c r="AR1617" s="18">
        <v>100.00000000000001</v>
      </c>
      <c r="AT1617" s="18" t="s">
        <v>131</v>
      </c>
      <c r="AU1617" s="18" t="str">
        <f t="shared" si="164"/>
        <v>po</v>
      </c>
      <c r="AV1617" s="44">
        <f t="shared" si="165"/>
        <v>0.96711746512980201</v>
      </c>
      <c r="AW1617" s="86">
        <f t="shared" si="163"/>
        <v>1.0006482798228384</v>
      </c>
      <c r="AX1617" s="18"/>
      <c r="AY1617" s="18"/>
    </row>
    <row r="1618" spans="1:51" s="21" customFormat="1" x14ac:dyDescent="0.2">
      <c r="A1618" s="24" t="s">
        <v>595</v>
      </c>
      <c r="B1618" s="23" t="s">
        <v>606</v>
      </c>
      <c r="C1618" s="21" t="s">
        <v>75</v>
      </c>
      <c r="D1618" s="23" t="s">
        <v>33</v>
      </c>
      <c r="E1618" s="23" t="s">
        <v>29</v>
      </c>
      <c r="F1618" s="23" t="s">
        <v>43</v>
      </c>
      <c r="G1618" s="24">
        <v>84</v>
      </c>
      <c r="H1618" s="30">
        <v>60.759</v>
      </c>
      <c r="I1618" s="30">
        <v>36.734000000000002</v>
      </c>
      <c r="J1618" s="23" t="s">
        <v>27</v>
      </c>
      <c r="K1618" s="23" t="s">
        <v>27</v>
      </c>
      <c r="L1618" s="23" t="s">
        <v>27</v>
      </c>
      <c r="M1618" s="23">
        <v>6.0999999999999999E-2</v>
      </c>
      <c r="N1618" s="23">
        <v>2.5000000000000001E-2</v>
      </c>
      <c r="O1618" s="23">
        <v>1.879</v>
      </c>
      <c r="P1618" s="23">
        <v>0.16900000000000001</v>
      </c>
      <c r="Q1618" s="23" t="s">
        <v>27</v>
      </c>
      <c r="R1618" s="23" t="s">
        <v>27</v>
      </c>
      <c r="S1618" s="23">
        <v>3.9E-2</v>
      </c>
      <c r="T1618" s="23" t="s">
        <v>27</v>
      </c>
      <c r="U1618" s="23" t="s">
        <v>27</v>
      </c>
      <c r="V1618" s="23" t="s">
        <v>27</v>
      </c>
      <c r="W1618" s="30" t="s">
        <v>27</v>
      </c>
      <c r="X1618" s="23">
        <v>99.666000000000011</v>
      </c>
      <c r="Z1618" s="18" t="s">
        <v>85</v>
      </c>
      <c r="AB1618" s="501"/>
      <c r="AC1618" s="18">
        <v>47.88957989670665</v>
      </c>
      <c r="AD1618" s="18">
        <v>50.435108015663779</v>
      </c>
      <c r="AE1618" s="18" t="s">
        <v>27</v>
      </c>
      <c r="AF1618" s="18" t="s">
        <v>27</v>
      </c>
      <c r="AG1618" s="18" t="s">
        <v>27</v>
      </c>
      <c r="AH1618" s="18">
        <v>4.8873303474102632E-2</v>
      </c>
      <c r="AI1618" s="18">
        <v>2.7456721138250192E-2</v>
      </c>
      <c r="AJ1618" s="18">
        <v>1.4091337511300071</v>
      </c>
      <c r="AK1618" s="18">
        <v>0.1262242678245572</v>
      </c>
      <c r="AL1618" s="18" t="s">
        <v>27</v>
      </c>
      <c r="AM1618" s="18" t="s">
        <v>27</v>
      </c>
      <c r="AN1618" s="18">
        <v>6.3624044062670554E-2</v>
      </c>
      <c r="AO1618" s="18" t="s">
        <v>27</v>
      </c>
      <c r="AP1618" s="18" t="s">
        <v>27</v>
      </c>
      <c r="AQ1618" s="18" t="s">
        <v>27</v>
      </c>
      <c r="AR1618" s="18">
        <v>100</v>
      </c>
      <c r="AT1618" s="18" t="s">
        <v>131</v>
      </c>
      <c r="AU1618" s="18" t="str">
        <f t="shared" si="164"/>
        <v>po</v>
      </c>
      <c r="AV1618" s="44">
        <f t="shared" si="165"/>
        <v>0.9495286474222171</v>
      </c>
      <c r="AW1618" s="86">
        <f t="shared" si="163"/>
        <v>0.97997089448705377</v>
      </c>
      <c r="AX1618" s="18"/>
      <c r="AY1618" s="18"/>
    </row>
    <row r="1619" spans="1:51" s="21" customFormat="1" x14ac:dyDescent="0.2">
      <c r="A1619" s="24" t="s">
        <v>595</v>
      </c>
      <c r="B1619" s="23" t="s">
        <v>606</v>
      </c>
      <c r="C1619" s="21" t="s">
        <v>75</v>
      </c>
      <c r="D1619" s="23" t="s">
        <v>52</v>
      </c>
      <c r="E1619" s="23" t="s">
        <v>32</v>
      </c>
      <c r="F1619" s="23" t="s">
        <v>112</v>
      </c>
      <c r="G1619" s="24" t="s">
        <v>123</v>
      </c>
      <c r="H1619" s="30">
        <v>60.881999999999998</v>
      </c>
      <c r="I1619" s="30">
        <v>36.076999999999998</v>
      </c>
      <c r="J1619" s="23">
        <v>2.8000000000000001E-2</v>
      </c>
      <c r="K1619" s="23" t="s">
        <v>27</v>
      </c>
      <c r="L1619" s="23" t="s">
        <v>27</v>
      </c>
      <c r="M1619" s="23">
        <v>9.1999999999999998E-2</v>
      </c>
      <c r="N1619" s="23" t="s">
        <v>27</v>
      </c>
      <c r="O1619" s="23">
        <v>1.861</v>
      </c>
      <c r="P1619" s="23">
        <v>0.216</v>
      </c>
      <c r="Q1619" s="23">
        <v>4.8000000000000001E-2</v>
      </c>
      <c r="R1619" s="23" t="s">
        <v>27</v>
      </c>
      <c r="S1619" s="23" t="s">
        <v>27</v>
      </c>
      <c r="T1619" s="23">
        <v>0.19700000000000001</v>
      </c>
      <c r="U1619" s="23" t="s">
        <v>27</v>
      </c>
      <c r="V1619" s="23" t="s">
        <v>27</v>
      </c>
      <c r="W1619" s="30" t="s">
        <v>27</v>
      </c>
      <c r="X1619" s="23">
        <v>99.40100000000001</v>
      </c>
      <c r="Z1619" s="18" t="s">
        <v>85</v>
      </c>
      <c r="AB1619" s="501"/>
      <c r="AC1619" s="18">
        <v>48.290159217377628</v>
      </c>
      <c r="AD1619" s="18">
        <v>49.846476728917729</v>
      </c>
      <c r="AE1619" s="18">
        <v>4.4162442888712627E-2</v>
      </c>
      <c r="AF1619" s="18" t="s">
        <v>27</v>
      </c>
      <c r="AG1619" s="18" t="s">
        <v>27</v>
      </c>
      <c r="AH1619" s="18">
        <v>7.417695547706224E-2</v>
      </c>
      <c r="AI1619" s="18" t="s">
        <v>27</v>
      </c>
      <c r="AJ1619" s="18">
        <v>1.4044656662340549</v>
      </c>
      <c r="AK1619" s="18">
        <v>0.1623488525436311</v>
      </c>
      <c r="AL1619" s="18">
        <v>4.0890694695067141E-2</v>
      </c>
      <c r="AM1619" s="18" t="s">
        <v>27</v>
      </c>
      <c r="AN1619" s="18" t="s">
        <v>27</v>
      </c>
      <c r="AO1619" s="18">
        <v>0.13731944186610667</v>
      </c>
      <c r="AP1619" s="18" t="s">
        <v>27</v>
      </c>
      <c r="AQ1619" s="18" t="s">
        <v>27</v>
      </c>
      <c r="AR1619" s="18">
        <v>100</v>
      </c>
      <c r="AT1619" s="18" t="s">
        <v>131</v>
      </c>
      <c r="AU1619" s="18" t="str">
        <f t="shared" si="164"/>
        <v>po</v>
      </c>
      <c r="AV1619" s="44">
        <f t="shared" si="165"/>
        <v>0.96877778303160944</v>
      </c>
      <c r="AW1619" s="86">
        <f t="shared" si="163"/>
        <v>1.0037857669424664</v>
      </c>
      <c r="AX1619" s="18"/>
      <c r="AY1619" s="18"/>
    </row>
    <row r="1620" spans="1:51" s="21" customFormat="1" x14ac:dyDescent="0.2">
      <c r="A1620" s="24" t="s">
        <v>595</v>
      </c>
      <c r="B1620" s="23" t="s">
        <v>606</v>
      </c>
      <c r="C1620" s="21" t="s">
        <v>75</v>
      </c>
      <c r="D1620" s="23" t="s">
        <v>33</v>
      </c>
      <c r="E1620" s="23" t="s">
        <v>48</v>
      </c>
      <c r="F1620" s="23" t="s">
        <v>34</v>
      </c>
      <c r="G1620" s="24">
        <v>96</v>
      </c>
      <c r="H1620" s="30">
        <v>61.033999999999999</v>
      </c>
      <c r="I1620" s="30">
        <v>36.003</v>
      </c>
      <c r="J1620" s="23" t="s">
        <v>27</v>
      </c>
      <c r="K1620" s="23" t="s">
        <v>27</v>
      </c>
      <c r="L1620" s="23" t="s">
        <v>27</v>
      </c>
      <c r="M1620" s="23" t="s">
        <v>27</v>
      </c>
      <c r="N1620" s="23" t="s">
        <v>27</v>
      </c>
      <c r="O1620" s="23">
        <v>1.853</v>
      </c>
      <c r="P1620" s="23">
        <v>0.29299999999999998</v>
      </c>
      <c r="Q1620" s="23" t="s">
        <v>27</v>
      </c>
      <c r="R1620" s="23" t="s">
        <v>27</v>
      </c>
      <c r="S1620" s="23">
        <v>4.2000000000000003E-2</v>
      </c>
      <c r="T1620" s="23">
        <v>0.28199999999999997</v>
      </c>
      <c r="U1620" s="23" t="s">
        <v>27</v>
      </c>
      <c r="V1620" s="23" t="s">
        <v>27</v>
      </c>
      <c r="W1620" s="30" t="s">
        <v>27</v>
      </c>
      <c r="X1620" s="23">
        <v>99.507000000000005</v>
      </c>
      <c r="Z1620" s="18" t="s">
        <v>85</v>
      </c>
      <c r="AB1620" s="501"/>
      <c r="AC1620" s="18">
        <v>48.391787598001471</v>
      </c>
      <c r="AD1620" s="18">
        <v>49.724777234686094</v>
      </c>
      <c r="AE1620" s="18" t="s">
        <v>27</v>
      </c>
      <c r="AF1620" s="18" t="s">
        <v>27</v>
      </c>
      <c r="AG1620" s="18" t="s">
        <v>27</v>
      </c>
      <c r="AH1620" s="18" t="s">
        <v>27</v>
      </c>
      <c r="AI1620" s="18" t="s">
        <v>27</v>
      </c>
      <c r="AJ1620" s="18">
        <v>1.397881245979254</v>
      </c>
      <c r="AK1620" s="18">
        <v>0.22013707824571782</v>
      </c>
      <c r="AL1620" s="18" t="s">
        <v>27</v>
      </c>
      <c r="AM1620" s="18" t="s">
        <v>27</v>
      </c>
      <c r="AN1620" s="18">
        <v>6.8924777953934396E-2</v>
      </c>
      <c r="AO1620" s="18">
        <v>0.19649206513353626</v>
      </c>
      <c r="AP1620" s="18" t="s">
        <v>27</v>
      </c>
      <c r="AQ1620" s="18" t="s">
        <v>27</v>
      </c>
      <c r="AR1620" s="18">
        <v>100.00000000000001</v>
      </c>
      <c r="AT1620" s="18" t="s">
        <v>131</v>
      </c>
      <c r="AU1620" s="18" t="str">
        <f t="shared" si="164"/>
        <v>po</v>
      </c>
      <c r="AV1620" s="44">
        <f t="shared" si="165"/>
        <v>0.97319264739199718</v>
      </c>
      <c r="AW1620" s="86">
        <f t="shared" si="163"/>
        <v>1.0096837186499852</v>
      </c>
      <c r="AX1620" s="18"/>
      <c r="AY1620" s="18"/>
    </row>
    <row r="1621" spans="1:51" s="21" customFormat="1" x14ac:dyDescent="0.2">
      <c r="A1621" s="24" t="s">
        <v>595</v>
      </c>
      <c r="B1621" s="23" t="s">
        <v>606</v>
      </c>
      <c r="C1621" s="21" t="s">
        <v>75</v>
      </c>
      <c r="D1621" s="23" t="s">
        <v>67</v>
      </c>
      <c r="E1621" s="23" t="s">
        <v>42</v>
      </c>
      <c r="F1621" s="23" t="s">
        <v>43</v>
      </c>
      <c r="G1621" s="24">
        <v>2</v>
      </c>
      <c r="H1621" s="30">
        <v>61.38</v>
      </c>
      <c r="I1621" s="30">
        <v>36.537999999999997</v>
      </c>
      <c r="J1621" s="23" t="s">
        <v>27</v>
      </c>
      <c r="K1621" s="23" t="s">
        <v>27</v>
      </c>
      <c r="L1621" s="23" t="s">
        <v>27</v>
      </c>
      <c r="M1621" s="23" t="s">
        <v>27</v>
      </c>
      <c r="N1621" s="23" t="s">
        <v>27</v>
      </c>
      <c r="O1621" s="23">
        <v>1.847</v>
      </c>
      <c r="P1621" s="23">
        <v>0.182</v>
      </c>
      <c r="Q1621" s="23" t="s">
        <v>27</v>
      </c>
      <c r="R1621" s="23" t="s">
        <v>27</v>
      </c>
      <c r="S1621" s="23" t="s">
        <v>27</v>
      </c>
      <c r="T1621" s="23" t="s">
        <v>27</v>
      </c>
      <c r="U1621" s="23" t="s">
        <v>27</v>
      </c>
      <c r="V1621" s="23" t="s">
        <v>27</v>
      </c>
      <c r="W1621" s="30" t="s">
        <v>27</v>
      </c>
      <c r="X1621" s="23">
        <v>99.947000000000003</v>
      </c>
      <c r="Z1621" s="18" t="s">
        <v>85</v>
      </c>
      <c r="AB1621" s="501"/>
      <c r="AC1621" s="18">
        <v>48.347078957059878</v>
      </c>
      <c r="AD1621" s="18">
        <v>50.132856528727864</v>
      </c>
      <c r="AE1621" s="18" t="s">
        <v>27</v>
      </c>
      <c r="AF1621" s="18" t="s">
        <v>27</v>
      </c>
      <c r="AG1621" s="18" t="s">
        <v>27</v>
      </c>
      <c r="AH1621" s="18" t="s">
        <v>27</v>
      </c>
      <c r="AI1621" s="18" t="s">
        <v>27</v>
      </c>
      <c r="AJ1621" s="18">
        <v>1.3842205053191317</v>
      </c>
      <c r="AK1621" s="18">
        <v>0.13584400889313811</v>
      </c>
      <c r="AL1621" s="18" t="s">
        <v>27</v>
      </c>
      <c r="AM1621" s="18" t="s">
        <v>27</v>
      </c>
      <c r="AN1621" s="18" t="s">
        <v>27</v>
      </c>
      <c r="AO1621" s="18" t="s">
        <v>27</v>
      </c>
      <c r="AP1621" s="18" t="s">
        <v>27</v>
      </c>
      <c r="AQ1621" s="18" t="s">
        <v>27</v>
      </c>
      <c r="AR1621" s="18">
        <v>100.00000000000001</v>
      </c>
      <c r="AT1621" s="18" t="s">
        <v>131</v>
      </c>
      <c r="AU1621" s="18" t="str">
        <f t="shared" si="164"/>
        <v>po</v>
      </c>
      <c r="AV1621" s="44">
        <f t="shared" si="165"/>
        <v>0.96437909795455856</v>
      </c>
      <c r="AW1621" s="86">
        <f t="shared" si="163"/>
        <v>0.99469982211559305</v>
      </c>
      <c r="AX1621" s="18"/>
      <c r="AY1621" s="18"/>
    </row>
    <row r="1622" spans="1:51" s="21" customFormat="1" x14ac:dyDescent="0.2">
      <c r="A1622" s="24" t="s">
        <v>595</v>
      </c>
      <c r="B1622" s="23" t="s">
        <v>606</v>
      </c>
      <c r="C1622" s="21" t="s">
        <v>75</v>
      </c>
      <c r="D1622" s="23" t="s">
        <v>30</v>
      </c>
      <c r="E1622" s="23" t="s">
        <v>29</v>
      </c>
      <c r="F1622" s="23" t="s">
        <v>69</v>
      </c>
      <c r="G1622" s="24">
        <v>151</v>
      </c>
      <c r="H1622" s="30">
        <v>61.17</v>
      </c>
      <c r="I1622" s="30">
        <v>36.076999999999998</v>
      </c>
      <c r="J1622" s="23">
        <v>2.8000000000000001E-2</v>
      </c>
      <c r="K1622" s="23" t="s">
        <v>27</v>
      </c>
      <c r="L1622" s="23" t="s">
        <v>27</v>
      </c>
      <c r="M1622" s="23" t="s">
        <v>27</v>
      </c>
      <c r="N1622" s="23" t="s">
        <v>27</v>
      </c>
      <c r="O1622" s="23">
        <v>1.8460000000000001</v>
      </c>
      <c r="P1622" s="23">
        <v>0.11700000000000001</v>
      </c>
      <c r="Q1622" s="23" t="s">
        <v>27</v>
      </c>
      <c r="R1622" s="23" t="s">
        <v>27</v>
      </c>
      <c r="S1622" s="23" t="s">
        <v>27</v>
      </c>
      <c r="T1622" s="23" t="s">
        <v>27</v>
      </c>
      <c r="U1622" s="23" t="s">
        <v>27</v>
      </c>
      <c r="V1622" s="23" t="s">
        <v>73</v>
      </c>
      <c r="W1622" s="30" t="s">
        <v>27</v>
      </c>
      <c r="X1622" s="23">
        <v>99.238000000000014</v>
      </c>
      <c r="Z1622" s="18" t="s">
        <v>85</v>
      </c>
      <c r="AB1622" s="501"/>
      <c r="AC1622" s="18">
        <v>48.571868810827823</v>
      </c>
      <c r="AD1622" s="18">
        <v>49.901209602965665</v>
      </c>
      <c r="AE1622" s="18">
        <v>4.4210934529103227E-2</v>
      </c>
      <c r="AF1622" s="18" t="s">
        <v>27</v>
      </c>
      <c r="AG1622" s="18" t="s">
        <v>27</v>
      </c>
      <c r="AH1622" s="18" t="s">
        <v>27</v>
      </c>
      <c r="AI1622" s="18" t="s">
        <v>27</v>
      </c>
      <c r="AJ1622" s="18">
        <v>1.3946751303578722</v>
      </c>
      <c r="AK1622" s="18">
        <v>8.8035521319545798E-2</v>
      </c>
      <c r="AL1622" s="18" t="s">
        <v>27</v>
      </c>
      <c r="AM1622" s="18" t="s">
        <v>27</v>
      </c>
      <c r="AN1622" s="18" t="s">
        <v>27</v>
      </c>
      <c r="AO1622" s="18" t="s">
        <v>27</v>
      </c>
      <c r="AP1622" s="18" t="s">
        <v>27</v>
      </c>
      <c r="AQ1622" s="18" t="s">
        <v>27</v>
      </c>
      <c r="AR1622" s="18">
        <v>100</v>
      </c>
      <c r="AT1622" s="18" t="s">
        <v>131</v>
      </c>
      <c r="AU1622" s="18" t="str">
        <f t="shared" si="164"/>
        <v>po</v>
      </c>
      <c r="AV1622" s="44">
        <f t="shared" si="165"/>
        <v>0.97336054971984409</v>
      </c>
      <c r="AW1622" s="86">
        <f t="shared" si="163"/>
        <v>1.003073469776782</v>
      </c>
      <c r="AX1622" s="18"/>
      <c r="AY1622" s="18"/>
    </row>
    <row r="1623" spans="1:51" s="21" customFormat="1" x14ac:dyDescent="0.2">
      <c r="A1623" s="24" t="s">
        <v>595</v>
      </c>
      <c r="B1623" s="23" t="s">
        <v>606</v>
      </c>
      <c r="C1623" s="21" t="s">
        <v>75</v>
      </c>
      <c r="D1623" s="23" t="s">
        <v>64</v>
      </c>
      <c r="E1623" s="23" t="s">
        <v>48</v>
      </c>
      <c r="F1623" s="23" t="s">
        <v>80</v>
      </c>
      <c r="G1623" s="24">
        <v>156</v>
      </c>
      <c r="H1623" s="30">
        <v>60.929000000000002</v>
      </c>
      <c r="I1623" s="30">
        <v>36.450000000000003</v>
      </c>
      <c r="J1623" s="23" t="s">
        <v>27</v>
      </c>
      <c r="K1623" s="23" t="s">
        <v>27</v>
      </c>
      <c r="L1623" s="23" t="s">
        <v>27</v>
      </c>
      <c r="M1623" s="23">
        <v>0.14799999999999999</v>
      </c>
      <c r="N1623" s="23">
        <v>0.05</v>
      </c>
      <c r="O1623" s="23">
        <v>1.835</v>
      </c>
      <c r="P1623" s="23">
        <v>0.22</v>
      </c>
      <c r="Q1623" s="23">
        <v>4.1000000000000002E-2</v>
      </c>
      <c r="R1623" s="23" t="s">
        <v>27</v>
      </c>
      <c r="S1623" s="23">
        <v>2.5000000000000001E-2</v>
      </c>
      <c r="T1623" s="23" t="s">
        <v>27</v>
      </c>
      <c r="U1623" s="23" t="s">
        <v>27</v>
      </c>
      <c r="V1623" s="23" t="s">
        <v>73</v>
      </c>
      <c r="W1623" s="30" t="s">
        <v>27</v>
      </c>
      <c r="X1623" s="23">
        <v>99.697999999999993</v>
      </c>
      <c r="Z1623" s="18" t="s">
        <v>85</v>
      </c>
      <c r="AB1623" s="501"/>
      <c r="AC1623" s="18">
        <v>48.091771390330557</v>
      </c>
      <c r="AD1623" s="18">
        <v>50.116251510119817</v>
      </c>
      <c r="AE1623" s="18" t="s">
        <v>27</v>
      </c>
      <c r="AF1623" s="18" t="s">
        <v>27</v>
      </c>
      <c r="AG1623" s="18" t="s">
        <v>27</v>
      </c>
      <c r="AH1623" s="18">
        <v>0.11874624611632972</v>
      </c>
      <c r="AI1623" s="18">
        <v>5.499142608685801E-2</v>
      </c>
      <c r="AJ1623" s="18">
        <v>1.3780907555504336</v>
      </c>
      <c r="AK1623" s="18">
        <v>0.16454896320771081</v>
      </c>
      <c r="AL1623" s="18">
        <v>3.4757145771730155E-2</v>
      </c>
      <c r="AM1623" s="18" t="s">
        <v>27</v>
      </c>
      <c r="AN1623" s="18">
        <v>4.0842562816594929E-2</v>
      </c>
      <c r="AO1623" s="18" t="s">
        <v>27</v>
      </c>
      <c r="AP1623" s="18" t="s">
        <v>27</v>
      </c>
      <c r="AQ1623" s="18" t="s">
        <v>27</v>
      </c>
      <c r="AR1623" s="18">
        <v>100.00000000000003</v>
      </c>
      <c r="AT1623" s="18" t="s">
        <v>131</v>
      </c>
      <c r="AU1623" s="18" t="str">
        <f t="shared" si="164"/>
        <v>po</v>
      </c>
      <c r="AV1623" s="44">
        <f t="shared" si="165"/>
        <v>0.95960431878309049</v>
      </c>
      <c r="AW1623" s="86">
        <f t="shared" si="163"/>
        <v>0.99107907631182046</v>
      </c>
      <c r="AX1623" s="18"/>
      <c r="AY1623" s="18"/>
    </row>
    <row r="1624" spans="1:51" s="21" customFormat="1" x14ac:dyDescent="0.2">
      <c r="A1624" s="24" t="s">
        <v>595</v>
      </c>
      <c r="B1624" s="23" t="s">
        <v>606</v>
      </c>
      <c r="C1624" s="21" t="s">
        <v>75</v>
      </c>
      <c r="D1624" s="23" t="s">
        <v>52</v>
      </c>
      <c r="E1624" s="23" t="s">
        <v>32</v>
      </c>
      <c r="F1624" s="23" t="s">
        <v>112</v>
      </c>
      <c r="G1624" s="24" t="s">
        <v>122</v>
      </c>
      <c r="H1624" s="30">
        <v>61.293999999999997</v>
      </c>
      <c r="I1624" s="30">
        <v>36.274000000000001</v>
      </c>
      <c r="J1624" s="23" t="s">
        <v>27</v>
      </c>
      <c r="K1624" s="23" t="s">
        <v>27</v>
      </c>
      <c r="L1624" s="23" t="s">
        <v>27</v>
      </c>
      <c r="M1624" s="23">
        <v>8.1000000000000003E-2</v>
      </c>
      <c r="N1624" s="23" t="s">
        <v>27</v>
      </c>
      <c r="O1624" s="23">
        <v>1.8029999999999999</v>
      </c>
      <c r="P1624" s="23">
        <v>0.16200000000000001</v>
      </c>
      <c r="Q1624" s="23">
        <v>5.1999999999999998E-2</v>
      </c>
      <c r="R1624" s="23" t="s">
        <v>27</v>
      </c>
      <c r="S1624" s="23">
        <v>0.05</v>
      </c>
      <c r="T1624" s="23">
        <v>0.16300000000000001</v>
      </c>
      <c r="U1624" s="23" t="s">
        <v>27</v>
      </c>
      <c r="V1624" s="23" t="s">
        <v>27</v>
      </c>
      <c r="W1624" s="30" t="s">
        <v>27</v>
      </c>
      <c r="X1624" s="23">
        <v>99.879000000000005</v>
      </c>
      <c r="Z1624" s="18" t="s">
        <v>85</v>
      </c>
      <c r="AB1624" s="501"/>
      <c r="AC1624" s="18">
        <v>48.363821117172748</v>
      </c>
      <c r="AD1624" s="18">
        <v>49.857720037696417</v>
      </c>
      <c r="AE1624" s="18" t="s">
        <v>27</v>
      </c>
      <c r="AF1624" s="18" t="s">
        <v>27</v>
      </c>
      <c r="AG1624" s="18" t="s">
        <v>27</v>
      </c>
      <c r="AH1624" s="18">
        <v>6.4967942229710515E-2</v>
      </c>
      <c r="AI1624" s="18" t="s">
        <v>27</v>
      </c>
      <c r="AJ1624" s="18">
        <v>1.3536095073215488</v>
      </c>
      <c r="AK1624" s="18">
        <v>0.12112768093312189</v>
      </c>
      <c r="AL1624" s="18">
        <v>4.4067611369813679E-2</v>
      </c>
      <c r="AM1624" s="18" t="s">
        <v>27</v>
      </c>
      <c r="AN1624" s="18">
        <v>8.1658030278642268E-2</v>
      </c>
      <c r="AO1624" s="18">
        <v>0.11302807299799569</v>
      </c>
      <c r="AP1624" s="18" t="s">
        <v>27</v>
      </c>
      <c r="AQ1624" s="18" t="s">
        <v>27</v>
      </c>
      <c r="AR1624" s="18">
        <v>100</v>
      </c>
      <c r="AT1624" s="18" t="s">
        <v>131</v>
      </c>
      <c r="AU1624" s="18" t="str">
        <f t="shared" si="164"/>
        <v>po</v>
      </c>
      <c r="AV1624" s="44">
        <f t="shared" si="165"/>
        <v>0.97003675821128277</v>
      </c>
      <c r="AW1624" s="86">
        <f t="shared" si="163"/>
        <v>1.0027665515389497</v>
      </c>
      <c r="AX1624" s="18"/>
      <c r="AY1624" s="18"/>
    </row>
    <row r="1625" spans="1:51" s="21" customFormat="1" x14ac:dyDescent="0.2">
      <c r="A1625" s="24" t="s">
        <v>595</v>
      </c>
      <c r="B1625" s="23" t="s">
        <v>606</v>
      </c>
      <c r="C1625" s="21" t="s">
        <v>75</v>
      </c>
      <c r="D1625" s="23" t="s">
        <v>64</v>
      </c>
      <c r="E1625" s="23" t="s">
        <v>48</v>
      </c>
      <c r="F1625" s="23" t="s">
        <v>80</v>
      </c>
      <c r="G1625" s="24">
        <v>155</v>
      </c>
      <c r="H1625" s="30">
        <v>61.247999999999998</v>
      </c>
      <c r="I1625" s="30">
        <v>36.292999999999999</v>
      </c>
      <c r="J1625" s="23">
        <v>3.2000000000000001E-2</v>
      </c>
      <c r="K1625" s="23" t="s">
        <v>27</v>
      </c>
      <c r="L1625" s="23" t="s">
        <v>27</v>
      </c>
      <c r="M1625" s="23" t="s">
        <v>27</v>
      </c>
      <c r="N1625" s="23" t="s">
        <v>27</v>
      </c>
      <c r="O1625" s="23">
        <v>1.7949999999999999</v>
      </c>
      <c r="P1625" s="23">
        <v>0.193</v>
      </c>
      <c r="Q1625" s="23" t="s">
        <v>27</v>
      </c>
      <c r="R1625" s="23" t="s">
        <v>27</v>
      </c>
      <c r="S1625" s="23" t="s">
        <v>27</v>
      </c>
      <c r="T1625" s="23" t="s">
        <v>27</v>
      </c>
      <c r="U1625" s="23" t="s">
        <v>27</v>
      </c>
      <c r="V1625" s="23" t="s">
        <v>73</v>
      </c>
      <c r="W1625" s="30" t="s">
        <v>27</v>
      </c>
      <c r="X1625" s="23">
        <v>99.560999999999993</v>
      </c>
      <c r="Z1625" s="18" t="s">
        <v>85</v>
      </c>
      <c r="AB1625" s="501"/>
      <c r="AC1625" s="18">
        <v>48.446957122568946</v>
      </c>
      <c r="AD1625" s="18">
        <v>50.00711333802662</v>
      </c>
      <c r="AE1625" s="18">
        <v>5.0332662270500463E-2</v>
      </c>
      <c r="AF1625" s="18" t="s">
        <v>27</v>
      </c>
      <c r="AG1625" s="18" t="s">
        <v>27</v>
      </c>
      <c r="AH1625" s="18" t="s">
        <v>27</v>
      </c>
      <c r="AI1625" s="18" t="s">
        <v>27</v>
      </c>
      <c r="AJ1625" s="18">
        <v>1.3509338169477421</v>
      </c>
      <c r="AK1625" s="18">
        <v>0.14466306018620398</v>
      </c>
      <c r="AL1625" s="18" t="s">
        <v>27</v>
      </c>
      <c r="AM1625" s="18" t="s">
        <v>27</v>
      </c>
      <c r="AN1625" s="18" t="s">
        <v>27</v>
      </c>
      <c r="AO1625" s="18" t="s">
        <v>27</v>
      </c>
      <c r="AP1625" s="18" t="s">
        <v>27</v>
      </c>
      <c r="AQ1625" s="18" t="s">
        <v>27</v>
      </c>
      <c r="AR1625" s="18">
        <v>100.00000000000003</v>
      </c>
      <c r="AT1625" s="18" t="s">
        <v>131</v>
      </c>
      <c r="AU1625" s="18" t="str">
        <f t="shared" si="164"/>
        <v>po</v>
      </c>
      <c r="AV1625" s="44">
        <f t="shared" si="165"/>
        <v>0.96880131422680438</v>
      </c>
      <c r="AW1625" s="86">
        <f t="shared" si="163"/>
        <v>0.99870899690035431</v>
      </c>
      <c r="AX1625" s="18"/>
      <c r="AY1625" s="18"/>
    </row>
    <row r="1626" spans="1:51" s="21" customFormat="1" x14ac:dyDescent="0.2">
      <c r="A1626" s="24" t="s">
        <v>595</v>
      </c>
      <c r="B1626" s="23" t="s">
        <v>606</v>
      </c>
      <c r="C1626" s="21" t="s">
        <v>75</v>
      </c>
      <c r="D1626" s="23" t="s">
        <v>62</v>
      </c>
      <c r="E1626" s="23" t="s">
        <v>35</v>
      </c>
      <c r="F1626" s="23" t="s">
        <v>31</v>
      </c>
      <c r="G1626" s="24">
        <v>145</v>
      </c>
      <c r="H1626" s="30">
        <v>60.438000000000002</v>
      </c>
      <c r="I1626" s="30">
        <v>37.311999999999998</v>
      </c>
      <c r="J1626" s="23">
        <v>5.6000000000000001E-2</v>
      </c>
      <c r="K1626" s="23" t="s">
        <v>27</v>
      </c>
      <c r="L1626" s="23" t="s">
        <v>27</v>
      </c>
      <c r="M1626" s="23">
        <v>7.9000000000000001E-2</v>
      </c>
      <c r="N1626" s="23">
        <v>4.5999999999999999E-2</v>
      </c>
      <c r="O1626" s="23">
        <v>1.792</v>
      </c>
      <c r="P1626" s="23">
        <v>0.19800000000000001</v>
      </c>
      <c r="Q1626" s="23">
        <v>5.2999999999999999E-2</v>
      </c>
      <c r="R1626" s="23" t="s">
        <v>27</v>
      </c>
      <c r="S1626" s="23" t="s">
        <v>27</v>
      </c>
      <c r="T1626" s="23" t="s">
        <v>27</v>
      </c>
      <c r="U1626" s="23" t="s">
        <v>27</v>
      </c>
      <c r="V1626" s="23" t="s">
        <v>27</v>
      </c>
      <c r="W1626" s="30" t="s">
        <v>27</v>
      </c>
      <c r="X1626" s="23">
        <v>99.97399999999999</v>
      </c>
      <c r="Z1626" s="18" t="s">
        <v>85</v>
      </c>
      <c r="AB1626" s="501"/>
      <c r="AC1626" s="18">
        <v>47.350815244192077</v>
      </c>
      <c r="AD1626" s="18">
        <v>50.921387515285069</v>
      </c>
      <c r="AE1626" s="18">
        <v>8.7243028758520982E-2</v>
      </c>
      <c r="AF1626" s="18" t="s">
        <v>27</v>
      </c>
      <c r="AG1626" s="18" t="s">
        <v>27</v>
      </c>
      <c r="AH1626" s="18">
        <v>6.2915248732561491E-2</v>
      </c>
      <c r="AI1626" s="18">
        <v>5.0217312002353416E-2</v>
      </c>
      <c r="AJ1626" s="18">
        <v>1.3358275892849572</v>
      </c>
      <c r="AK1626" s="18">
        <v>0.14699694613603342</v>
      </c>
      <c r="AL1626" s="18">
        <v>4.4597115608422715E-2</v>
      </c>
      <c r="AM1626" s="18" t="s">
        <v>27</v>
      </c>
      <c r="AN1626" s="18" t="s">
        <v>27</v>
      </c>
      <c r="AO1626" s="18" t="s">
        <v>27</v>
      </c>
      <c r="AP1626" s="18" t="s">
        <v>27</v>
      </c>
      <c r="AQ1626" s="18" t="s">
        <v>27</v>
      </c>
      <c r="AR1626" s="18">
        <v>100.00000000000001</v>
      </c>
      <c r="AT1626" s="18" t="s">
        <v>131</v>
      </c>
      <c r="AU1626" s="18" t="str">
        <f t="shared" si="164"/>
        <v>po</v>
      </c>
      <c r="AV1626" s="44">
        <f t="shared" si="165"/>
        <v>0.9298806956110296</v>
      </c>
      <c r="AW1626" s="86">
        <f t="shared" si="163"/>
        <v>0.95987637572816964</v>
      </c>
      <c r="AX1626" s="18"/>
      <c r="AY1626" s="18"/>
    </row>
    <row r="1627" spans="1:51" s="21" customFormat="1" x14ac:dyDescent="0.2">
      <c r="A1627" s="24" t="s">
        <v>595</v>
      </c>
      <c r="B1627" s="23" t="s">
        <v>606</v>
      </c>
      <c r="C1627" s="21" t="s">
        <v>75</v>
      </c>
      <c r="D1627" s="23" t="s">
        <v>33</v>
      </c>
      <c r="E1627" s="23" t="s">
        <v>37</v>
      </c>
      <c r="F1627" s="23" t="s">
        <v>34</v>
      </c>
      <c r="G1627" s="24">
        <v>51</v>
      </c>
      <c r="H1627" s="30">
        <v>61.103000000000002</v>
      </c>
      <c r="I1627" s="30">
        <v>36.479999999999997</v>
      </c>
      <c r="J1627" s="23" t="s">
        <v>27</v>
      </c>
      <c r="K1627" s="23" t="s">
        <v>27</v>
      </c>
      <c r="L1627" s="23" t="s">
        <v>27</v>
      </c>
      <c r="M1627" s="23" t="s">
        <v>27</v>
      </c>
      <c r="N1627" s="23" t="s">
        <v>27</v>
      </c>
      <c r="O1627" s="23">
        <v>1.792</v>
      </c>
      <c r="P1627" s="23">
        <v>0.14499999999999999</v>
      </c>
      <c r="Q1627" s="23">
        <v>0.13800000000000001</v>
      </c>
      <c r="R1627" s="23" t="s">
        <v>27</v>
      </c>
      <c r="S1627" s="23">
        <v>3.3000000000000002E-2</v>
      </c>
      <c r="T1627" s="23" t="s">
        <v>27</v>
      </c>
      <c r="U1627" s="23" t="s">
        <v>27</v>
      </c>
      <c r="V1627" s="23" t="s">
        <v>27</v>
      </c>
      <c r="W1627" s="30" t="s">
        <v>27</v>
      </c>
      <c r="X1627" s="23">
        <v>99.691000000000003</v>
      </c>
      <c r="Z1627" s="18" t="s">
        <v>85</v>
      </c>
      <c r="AB1627" s="501"/>
      <c r="AC1627" s="18">
        <v>48.223439733514113</v>
      </c>
      <c r="AD1627" s="18">
        <v>50.151601374188296</v>
      </c>
      <c r="AE1627" s="18" t="s">
        <v>27</v>
      </c>
      <c r="AF1627" s="18" t="s">
        <v>27</v>
      </c>
      <c r="AG1627" s="18" t="s">
        <v>27</v>
      </c>
      <c r="AH1627" s="18" t="s">
        <v>27</v>
      </c>
      <c r="AI1627" s="18" t="s">
        <v>27</v>
      </c>
      <c r="AJ1627" s="18">
        <v>1.3456393667485753</v>
      </c>
      <c r="AK1627" s="18">
        <v>0.10843997266650982</v>
      </c>
      <c r="AL1627" s="18">
        <v>0.11697370956183101</v>
      </c>
      <c r="AM1627" s="18" t="s">
        <v>27</v>
      </c>
      <c r="AN1627" s="18">
        <v>5.3905843320683891E-2</v>
      </c>
      <c r="AO1627" s="18" t="s">
        <v>27</v>
      </c>
      <c r="AP1627" s="18" t="s">
        <v>27</v>
      </c>
      <c r="AQ1627" s="18" t="s">
        <v>27</v>
      </c>
      <c r="AR1627" s="18">
        <v>100</v>
      </c>
      <c r="AT1627" s="18" t="s">
        <v>131</v>
      </c>
      <c r="AU1627" s="18" t="str">
        <f t="shared" si="164"/>
        <v>po</v>
      </c>
      <c r="AV1627" s="44">
        <f t="shared" si="165"/>
        <v>0.9615533385207804</v>
      </c>
      <c r="AW1627" s="86">
        <f t="shared" si="163"/>
        <v>0.99287941796648083</v>
      </c>
      <c r="AX1627" s="18"/>
      <c r="AY1627" s="18"/>
    </row>
    <row r="1628" spans="1:51" s="21" customFormat="1" x14ac:dyDescent="0.2">
      <c r="A1628" s="24" t="s">
        <v>595</v>
      </c>
      <c r="B1628" s="23" t="s">
        <v>606</v>
      </c>
      <c r="C1628" s="21" t="s">
        <v>75</v>
      </c>
      <c r="D1628" s="23" t="s">
        <v>52</v>
      </c>
      <c r="E1628" s="23" t="s">
        <v>37</v>
      </c>
      <c r="F1628" s="23" t="s">
        <v>28</v>
      </c>
      <c r="G1628" s="24" t="s">
        <v>121</v>
      </c>
      <c r="H1628" s="30">
        <v>60.212000000000003</v>
      </c>
      <c r="I1628" s="30">
        <v>36.549999999999997</v>
      </c>
      <c r="J1628" s="23" t="s">
        <v>27</v>
      </c>
      <c r="K1628" s="23" t="s">
        <v>27</v>
      </c>
      <c r="L1628" s="23" t="s">
        <v>27</v>
      </c>
      <c r="M1628" s="23" t="s">
        <v>27</v>
      </c>
      <c r="N1628" s="23" t="s">
        <v>27</v>
      </c>
      <c r="O1628" s="23">
        <v>1.788</v>
      </c>
      <c r="P1628" s="23" t="s">
        <v>27</v>
      </c>
      <c r="Q1628" s="23">
        <v>0.1</v>
      </c>
      <c r="R1628" s="23" t="s">
        <v>27</v>
      </c>
      <c r="S1628" s="23" t="s">
        <v>27</v>
      </c>
      <c r="T1628" s="23">
        <v>0.57499999999999996</v>
      </c>
      <c r="U1628" s="23" t="s">
        <v>27</v>
      </c>
      <c r="V1628" s="23" t="s">
        <v>27</v>
      </c>
      <c r="W1628" s="30" t="s">
        <v>27</v>
      </c>
      <c r="X1628" s="23">
        <v>99.224999999999994</v>
      </c>
      <c r="Z1628" s="18" t="s">
        <v>85</v>
      </c>
      <c r="AB1628" s="501"/>
      <c r="AC1628" s="18">
        <v>47.713829747549255</v>
      </c>
      <c r="AD1628" s="18">
        <v>50.452527603185395</v>
      </c>
      <c r="AE1628" s="18" t="s">
        <v>27</v>
      </c>
      <c r="AF1628" s="18" t="s">
        <v>27</v>
      </c>
      <c r="AG1628" s="18" t="s">
        <v>27</v>
      </c>
      <c r="AH1628" s="18" t="s">
        <v>27</v>
      </c>
      <c r="AI1628" s="18" t="s">
        <v>27</v>
      </c>
      <c r="AJ1628" s="18">
        <v>1.3481051420957026</v>
      </c>
      <c r="AK1628" s="18" t="s">
        <v>27</v>
      </c>
      <c r="AL1628" s="18">
        <v>8.5108855143011905E-2</v>
      </c>
      <c r="AM1628" s="18" t="s">
        <v>27</v>
      </c>
      <c r="AN1628" s="18" t="s">
        <v>27</v>
      </c>
      <c r="AO1628" s="18">
        <v>0.40042865202662598</v>
      </c>
      <c r="AP1628" s="18" t="s">
        <v>27</v>
      </c>
      <c r="AQ1628" s="18" t="s">
        <v>27</v>
      </c>
      <c r="AR1628" s="18">
        <v>99.999999999999972</v>
      </c>
      <c r="AT1628" s="18" t="s">
        <v>131</v>
      </c>
      <c r="AU1628" s="18" t="str">
        <f t="shared" si="164"/>
        <v>po</v>
      </c>
      <c r="AV1628" s="44">
        <f t="shared" si="165"/>
        <v>0.94571733100913602</v>
      </c>
      <c r="AW1628" s="86">
        <f t="shared" si="163"/>
        <v>0.982061251450291</v>
      </c>
      <c r="AX1628" s="18"/>
      <c r="AY1628" s="18"/>
    </row>
    <row r="1629" spans="1:51" s="21" customFormat="1" x14ac:dyDescent="0.2">
      <c r="A1629" s="24" t="s">
        <v>595</v>
      </c>
      <c r="B1629" s="23" t="s">
        <v>606</v>
      </c>
      <c r="C1629" s="21" t="s">
        <v>75</v>
      </c>
      <c r="D1629" s="23" t="s">
        <v>72</v>
      </c>
      <c r="E1629" s="23" t="s">
        <v>42</v>
      </c>
      <c r="F1629" s="23" t="s">
        <v>31</v>
      </c>
      <c r="G1629" s="24">
        <v>257</v>
      </c>
      <c r="H1629" s="30">
        <v>61.293999999999997</v>
      </c>
      <c r="I1629" s="30">
        <v>36.350999999999999</v>
      </c>
      <c r="J1629" s="23" t="s">
        <v>27</v>
      </c>
      <c r="K1629" s="23" t="s">
        <v>27</v>
      </c>
      <c r="L1629" s="23" t="s">
        <v>27</v>
      </c>
      <c r="M1629" s="23" t="s">
        <v>27</v>
      </c>
      <c r="N1629" s="23">
        <v>2.5999999999999999E-2</v>
      </c>
      <c r="O1629" s="23">
        <v>1.7829999999999999</v>
      </c>
      <c r="P1629" s="23">
        <v>0.23799999999999999</v>
      </c>
      <c r="Q1629" s="23" t="s">
        <v>27</v>
      </c>
      <c r="R1629" s="23" t="s">
        <v>27</v>
      </c>
      <c r="S1629" s="23" t="s">
        <v>27</v>
      </c>
      <c r="T1629" s="23" t="s">
        <v>27</v>
      </c>
      <c r="U1629" s="23" t="s">
        <v>27</v>
      </c>
      <c r="V1629" s="23" t="s">
        <v>27</v>
      </c>
      <c r="W1629" s="30" t="s">
        <v>27</v>
      </c>
      <c r="X1629" s="23">
        <v>99.691999999999993</v>
      </c>
      <c r="Z1629" s="18" t="s">
        <v>85</v>
      </c>
      <c r="AB1629" s="501"/>
      <c r="AC1629" s="18">
        <v>48.425559223309165</v>
      </c>
      <c r="AD1629" s="18">
        <v>50.027334864007344</v>
      </c>
      <c r="AE1629" s="18" t="s">
        <v>27</v>
      </c>
      <c r="AF1629" s="18" t="s">
        <v>27</v>
      </c>
      <c r="AG1629" s="18" t="s">
        <v>27</v>
      </c>
      <c r="AH1629" s="18" t="s">
        <v>27</v>
      </c>
      <c r="AI1629" s="18">
        <v>2.8622547383414902E-2</v>
      </c>
      <c r="AJ1629" s="18">
        <v>1.3403031893377291</v>
      </c>
      <c r="AK1629" s="18">
        <v>0.17818017596236116</v>
      </c>
      <c r="AL1629" s="18" t="s">
        <v>27</v>
      </c>
      <c r="AM1629" s="18" t="s">
        <v>27</v>
      </c>
      <c r="AN1629" s="18" t="s">
        <v>27</v>
      </c>
      <c r="AO1629" s="18" t="s">
        <v>27</v>
      </c>
      <c r="AP1629" s="18" t="s">
        <v>27</v>
      </c>
      <c r="AQ1629" s="18" t="s">
        <v>27</v>
      </c>
      <c r="AR1629" s="18">
        <v>100.00000000000003</v>
      </c>
      <c r="AT1629" s="18" t="s">
        <v>131</v>
      </c>
      <c r="AU1629" s="18" t="str">
        <f t="shared" si="164"/>
        <v>po</v>
      </c>
      <c r="AV1629" s="44">
        <f t="shared" si="165"/>
        <v>0.9679819913442842</v>
      </c>
      <c r="AW1629" s="86">
        <f t="shared" si="163"/>
        <v>0.99833506470763422</v>
      </c>
      <c r="AX1629" s="18"/>
      <c r="AY1629" s="18"/>
    </row>
    <row r="1630" spans="1:51" s="21" customFormat="1" x14ac:dyDescent="0.2">
      <c r="A1630" s="24" t="s">
        <v>595</v>
      </c>
      <c r="B1630" s="23" t="s">
        <v>606</v>
      </c>
      <c r="C1630" s="21" t="s">
        <v>75</v>
      </c>
      <c r="D1630" s="23" t="s">
        <v>50</v>
      </c>
      <c r="E1630" s="23" t="s">
        <v>46</v>
      </c>
      <c r="F1630" s="23" t="s">
        <v>77</v>
      </c>
      <c r="G1630" s="24">
        <v>391</v>
      </c>
      <c r="H1630" s="30">
        <v>61.293999999999997</v>
      </c>
      <c r="I1630" s="30">
        <v>35.993000000000002</v>
      </c>
      <c r="J1630" s="23">
        <v>6.3E-2</v>
      </c>
      <c r="K1630" s="23" t="s">
        <v>27</v>
      </c>
      <c r="L1630" s="23" t="s">
        <v>27</v>
      </c>
      <c r="M1630" s="23" t="s">
        <v>27</v>
      </c>
      <c r="N1630" s="23">
        <v>0.03</v>
      </c>
      <c r="O1630" s="23">
        <v>1.7430000000000001</v>
      </c>
      <c r="P1630" s="23">
        <v>9.5000000000000001E-2</v>
      </c>
      <c r="Q1630" s="23">
        <v>0.05</v>
      </c>
      <c r="R1630" s="23" t="s">
        <v>27</v>
      </c>
      <c r="S1630" s="23" t="s">
        <v>27</v>
      </c>
      <c r="T1630" s="23" t="s">
        <v>27</v>
      </c>
      <c r="U1630" s="23" t="s">
        <v>27</v>
      </c>
      <c r="V1630" s="23" t="s">
        <v>27</v>
      </c>
      <c r="W1630" s="30" t="s">
        <v>27</v>
      </c>
      <c r="X1630" s="23">
        <v>99.268000000000001</v>
      </c>
      <c r="Z1630" s="18" t="s">
        <v>85</v>
      </c>
      <c r="AB1630" s="501"/>
      <c r="AC1630" s="18">
        <v>48.661084743867519</v>
      </c>
      <c r="AD1630" s="18">
        <v>49.775564278338713</v>
      </c>
      <c r="AE1630" s="18">
        <v>9.945570545880035E-2</v>
      </c>
      <c r="AF1630" s="18" t="s">
        <v>27</v>
      </c>
      <c r="AG1630" s="18" t="s">
        <v>27</v>
      </c>
      <c r="AH1630" s="18" t="s">
        <v>27</v>
      </c>
      <c r="AI1630" s="18">
        <v>3.3186643570097221E-2</v>
      </c>
      <c r="AJ1630" s="18">
        <v>1.3166072316178126</v>
      </c>
      <c r="AK1630" s="18">
        <v>7.146825411638294E-2</v>
      </c>
      <c r="AL1630" s="18">
        <v>4.2633143030674628E-2</v>
      </c>
      <c r="AM1630" s="18" t="s">
        <v>27</v>
      </c>
      <c r="AN1630" s="18" t="s">
        <v>27</v>
      </c>
      <c r="AO1630" s="18" t="s">
        <v>27</v>
      </c>
      <c r="AP1630" s="18" t="s">
        <v>27</v>
      </c>
      <c r="AQ1630" s="18" t="s">
        <v>27</v>
      </c>
      <c r="AR1630" s="18">
        <v>99.999999999999986</v>
      </c>
      <c r="AT1630" s="18" t="s">
        <v>131</v>
      </c>
      <c r="AU1630" s="18" t="str">
        <f t="shared" si="164"/>
        <v>po</v>
      </c>
      <c r="AV1630" s="44">
        <f t="shared" si="165"/>
        <v>0.97760990657505831</v>
      </c>
      <c r="AW1630" s="86">
        <f t="shared" si="163"/>
        <v>1.0063530991336507</v>
      </c>
      <c r="AX1630" s="18"/>
      <c r="AY1630" s="18"/>
    </row>
    <row r="1631" spans="1:51" s="21" customFormat="1" x14ac:dyDescent="0.2">
      <c r="A1631" s="24" t="s">
        <v>595</v>
      </c>
      <c r="B1631" s="23" t="s">
        <v>606</v>
      </c>
      <c r="C1631" s="21" t="s">
        <v>75</v>
      </c>
      <c r="D1631" s="23" t="s">
        <v>64</v>
      </c>
      <c r="E1631" s="23" t="s">
        <v>49</v>
      </c>
      <c r="F1631" s="23" t="s">
        <v>43</v>
      </c>
      <c r="G1631" s="24">
        <v>198</v>
      </c>
      <c r="H1631" s="30">
        <v>61.432000000000002</v>
      </c>
      <c r="I1631" s="30">
        <v>36.630000000000003</v>
      </c>
      <c r="J1631" s="23">
        <v>2.9000000000000001E-2</v>
      </c>
      <c r="K1631" s="23" t="s">
        <v>27</v>
      </c>
      <c r="L1631" s="23" t="s">
        <v>27</v>
      </c>
      <c r="M1631" s="23" t="s">
        <v>27</v>
      </c>
      <c r="N1631" s="23">
        <v>2.9000000000000001E-2</v>
      </c>
      <c r="O1631" s="23">
        <v>1.7050000000000001</v>
      </c>
      <c r="P1631" s="23">
        <v>0.224</v>
      </c>
      <c r="Q1631" s="23">
        <v>6.5000000000000002E-2</v>
      </c>
      <c r="R1631" s="23" t="s">
        <v>27</v>
      </c>
      <c r="S1631" s="23" t="s">
        <v>27</v>
      </c>
      <c r="T1631" s="23">
        <v>0.19</v>
      </c>
      <c r="U1631" s="23" t="s">
        <v>27</v>
      </c>
      <c r="V1631" s="23" t="s">
        <v>73</v>
      </c>
      <c r="W1631" s="30" t="s">
        <v>27</v>
      </c>
      <c r="X1631" s="23">
        <v>100.304</v>
      </c>
      <c r="Z1631" s="18" t="s">
        <v>85</v>
      </c>
      <c r="AB1631" s="501"/>
      <c r="AC1631" s="18">
        <v>48.21644654582424</v>
      </c>
      <c r="AD1631" s="18">
        <v>50.080861197313766</v>
      </c>
      <c r="AE1631" s="18">
        <v>4.5260971837243404E-2</v>
      </c>
      <c r="AF1631" s="18" t="s">
        <v>27</v>
      </c>
      <c r="AG1631" s="18" t="s">
        <v>27</v>
      </c>
      <c r="AH1631" s="18" t="s">
        <v>27</v>
      </c>
      <c r="AI1631" s="18">
        <v>3.1715882356333734E-2</v>
      </c>
      <c r="AJ1631" s="18">
        <v>1.2732683871619768</v>
      </c>
      <c r="AK1631" s="18">
        <v>0.16659973646828641</v>
      </c>
      <c r="AL1631" s="18">
        <v>5.4793296267786624E-2</v>
      </c>
      <c r="AM1631" s="18" t="s">
        <v>27</v>
      </c>
      <c r="AN1631" s="18" t="s">
        <v>27</v>
      </c>
      <c r="AO1631" s="18">
        <v>0.13105398277037286</v>
      </c>
      <c r="AP1631" s="18" t="s">
        <v>27</v>
      </c>
      <c r="AQ1631" s="18" t="s">
        <v>27</v>
      </c>
      <c r="AR1631" s="18">
        <v>100</v>
      </c>
      <c r="AT1631" s="18" t="s">
        <v>131</v>
      </c>
      <c r="AU1631" s="18" t="str">
        <f t="shared" si="164"/>
        <v>po</v>
      </c>
      <c r="AV1631" s="44">
        <f t="shared" si="165"/>
        <v>0.96277191312377974</v>
      </c>
      <c r="AW1631" s="86">
        <f t="shared" si="163"/>
        <v>0.9952337231606172</v>
      </c>
      <c r="AX1631" s="18"/>
      <c r="AY1631" s="18"/>
    </row>
    <row r="1632" spans="1:51" s="21" customFormat="1" x14ac:dyDescent="0.2">
      <c r="A1632" s="24" t="s">
        <v>595</v>
      </c>
      <c r="B1632" s="23" t="s">
        <v>606</v>
      </c>
      <c r="C1632" s="21" t="s">
        <v>75</v>
      </c>
      <c r="D1632" s="23" t="s">
        <v>50</v>
      </c>
      <c r="E1632" s="23" t="s">
        <v>37</v>
      </c>
      <c r="F1632" s="23" t="s">
        <v>43</v>
      </c>
      <c r="G1632" s="24">
        <v>292</v>
      </c>
      <c r="H1632" s="30">
        <v>61.131</v>
      </c>
      <c r="I1632" s="30">
        <v>36.478999999999999</v>
      </c>
      <c r="J1632" s="23">
        <v>3.5000000000000003E-2</v>
      </c>
      <c r="K1632" s="23" t="s">
        <v>27</v>
      </c>
      <c r="L1632" s="23" t="s">
        <v>27</v>
      </c>
      <c r="M1632" s="23" t="s">
        <v>27</v>
      </c>
      <c r="N1632" s="23" t="s">
        <v>27</v>
      </c>
      <c r="O1632" s="23">
        <v>1.7</v>
      </c>
      <c r="P1632" s="23">
        <v>0.20699999999999999</v>
      </c>
      <c r="Q1632" s="23" t="s">
        <v>27</v>
      </c>
      <c r="R1632" s="23" t="s">
        <v>27</v>
      </c>
      <c r="S1632" s="23" t="s">
        <v>27</v>
      </c>
      <c r="T1632" s="23" t="s">
        <v>27</v>
      </c>
      <c r="U1632" s="23" t="s">
        <v>27</v>
      </c>
      <c r="V1632" s="23" t="s">
        <v>27</v>
      </c>
      <c r="W1632" s="30" t="s">
        <v>27</v>
      </c>
      <c r="X1632" s="23">
        <v>99.551999999999992</v>
      </c>
      <c r="Z1632" s="18" t="s">
        <v>85</v>
      </c>
      <c r="AB1632" s="501"/>
      <c r="AC1632" s="18">
        <v>48.302508460786811</v>
      </c>
      <c r="AD1632" s="18">
        <v>50.209446445123454</v>
      </c>
      <c r="AE1632" s="18">
        <v>5.4992259015608294E-2</v>
      </c>
      <c r="AF1632" s="18" t="s">
        <v>27</v>
      </c>
      <c r="AG1632" s="18" t="s">
        <v>27</v>
      </c>
      <c r="AH1632" s="18" t="s">
        <v>27</v>
      </c>
      <c r="AI1632" s="18" t="s">
        <v>27</v>
      </c>
      <c r="AJ1632" s="18">
        <v>1.2780626216578177</v>
      </c>
      <c r="AK1632" s="18">
        <v>0.15499021341631489</v>
      </c>
      <c r="AL1632" s="18" t="s">
        <v>27</v>
      </c>
      <c r="AM1632" s="18" t="s">
        <v>27</v>
      </c>
      <c r="AN1632" s="18" t="s">
        <v>27</v>
      </c>
      <c r="AO1632" s="18" t="s">
        <v>27</v>
      </c>
      <c r="AP1632" s="18" t="s">
        <v>27</v>
      </c>
      <c r="AQ1632" s="18" t="s">
        <v>27</v>
      </c>
      <c r="AR1632" s="18">
        <v>100.00000000000001</v>
      </c>
      <c r="AT1632" s="18" t="s">
        <v>131</v>
      </c>
      <c r="AU1632" s="18" t="str">
        <f t="shared" si="164"/>
        <v>po</v>
      </c>
      <c r="AV1632" s="44">
        <f t="shared" si="165"/>
        <v>0.96202033443207069</v>
      </c>
      <c r="AW1632" s="86">
        <f t="shared" si="163"/>
        <v>0.99056183282601118</v>
      </c>
      <c r="AX1632" s="18"/>
      <c r="AY1632" s="18"/>
    </row>
    <row r="1633" spans="1:51" s="21" customFormat="1" x14ac:dyDescent="0.2">
      <c r="A1633" s="24" t="s">
        <v>595</v>
      </c>
      <c r="B1633" s="23" t="s">
        <v>606</v>
      </c>
      <c r="C1633" s="21" t="s">
        <v>75</v>
      </c>
      <c r="D1633" s="23" t="s">
        <v>62</v>
      </c>
      <c r="E1633" s="23" t="s">
        <v>35</v>
      </c>
      <c r="F1633" s="23" t="s">
        <v>43</v>
      </c>
      <c r="G1633" s="24">
        <v>140</v>
      </c>
      <c r="H1633" s="30">
        <v>61.762</v>
      </c>
      <c r="I1633" s="30">
        <v>34.957000000000001</v>
      </c>
      <c r="J1633" s="23">
        <v>4.7E-2</v>
      </c>
      <c r="K1633" s="23" t="s">
        <v>27</v>
      </c>
      <c r="L1633" s="23" t="s">
        <v>27</v>
      </c>
      <c r="M1633" s="23" t="s">
        <v>27</v>
      </c>
      <c r="N1633" s="23">
        <v>4.1000000000000002E-2</v>
      </c>
      <c r="O1633" s="23">
        <v>1.6990000000000001</v>
      </c>
      <c r="P1633" s="23">
        <v>0.2</v>
      </c>
      <c r="Q1633" s="23">
        <v>8.6999999999999994E-2</v>
      </c>
      <c r="R1633" s="23" t="s">
        <v>27</v>
      </c>
      <c r="S1633" s="23" t="s">
        <v>27</v>
      </c>
      <c r="T1633" s="23" t="s">
        <v>27</v>
      </c>
      <c r="U1633" s="23" t="s">
        <v>27</v>
      </c>
      <c r="V1633" s="23" t="s">
        <v>27</v>
      </c>
      <c r="W1633" s="30" t="s">
        <v>27</v>
      </c>
      <c r="X1633" s="23">
        <v>98.792999999999992</v>
      </c>
      <c r="Z1633" s="18" t="s">
        <v>85</v>
      </c>
      <c r="AB1633" s="501"/>
      <c r="AC1633" s="18">
        <v>49.526382419825396</v>
      </c>
      <c r="AD1633" s="18">
        <v>48.829663789374699</v>
      </c>
      <c r="AE1633" s="18">
        <v>7.4944271877182347E-2</v>
      </c>
      <c r="AF1633" s="18" t="s">
        <v>27</v>
      </c>
      <c r="AG1633" s="18" t="s">
        <v>27</v>
      </c>
      <c r="AH1633" s="18" t="s">
        <v>27</v>
      </c>
      <c r="AI1633" s="18">
        <v>4.5811801130004132E-2</v>
      </c>
      <c r="AJ1633" s="18">
        <v>1.2962944503189793</v>
      </c>
      <c r="AK1633" s="18">
        <v>0.15197459584640396</v>
      </c>
      <c r="AL1633" s="18">
        <v>7.4928671627333854E-2</v>
      </c>
      <c r="AM1633" s="18" t="s">
        <v>27</v>
      </c>
      <c r="AN1633" s="18" t="s">
        <v>27</v>
      </c>
      <c r="AO1633" s="18" t="s">
        <v>27</v>
      </c>
      <c r="AP1633" s="18" t="s">
        <v>27</v>
      </c>
      <c r="AQ1633" s="18" t="s">
        <v>27</v>
      </c>
      <c r="AR1633" s="18">
        <v>99.999999999999986</v>
      </c>
      <c r="AT1633" s="18" t="s">
        <v>131</v>
      </c>
      <c r="AU1633" s="18" t="str">
        <f t="shared" si="164"/>
        <v>po</v>
      </c>
      <c r="AV1633" s="44">
        <f t="shared" si="165"/>
        <v>1.0142683478931163</v>
      </c>
      <c r="AW1633" s="86">
        <f t="shared" si="163"/>
        <v>1.0454624540897712</v>
      </c>
      <c r="AX1633" s="18"/>
      <c r="AY1633" s="18"/>
    </row>
    <row r="1634" spans="1:51" s="21" customFormat="1" x14ac:dyDescent="0.2">
      <c r="A1634" s="24" t="s">
        <v>595</v>
      </c>
      <c r="B1634" s="23" t="s">
        <v>606</v>
      </c>
      <c r="C1634" s="21" t="s">
        <v>75</v>
      </c>
      <c r="D1634" s="23" t="s">
        <v>45</v>
      </c>
      <c r="E1634" s="23" t="s">
        <v>48</v>
      </c>
      <c r="F1634" s="23" t="s">
        <v>43</v>
      </c>
      <c r="G1634" s="24">
        <v>302</v>
      </c>
      <c r="H1634" s="30">
        <v>60.533000000000001</v>
      </c>
      <c r="I1634" s="30">
        <v>35.796999999999997</v>
      </c>
      <c r="J1634" s="23">
        <v>0.13100000000000001</v>
      </c>
      <c r="K1634" s="23" t="s">
        <v>27</v>
      </c>
      <c r="L1634" s="23" t="s">
        <v>27</v>
      </c>
      <c r="M1634" s="23">
        <v>5.6000000000000001E-2</v>
      </c>
      <c r="N1634" s="23">
        <v>5.3999999999999999E-2</v>
      </c>
      <c r="O1634" s="23">
        <v>1.6879999999999999</v>
      </c>
      <c r="P1634" s="23">
        <v>0.23</v>
      </c>
      <c r="Q1634" s="23">
        <v>4.3999999999999997E-2</v>
      </c>
      <c r="R1634" s="23" t="s">
        <v>27</v>
      </c>
      <c r="S1634" s="23" t="s">
        <v>27</v>
      </c>
      <c r="T1634" s="23" t="s">
        <v>27</v>
      </c>
      <c r="U1634" s="23" t="s">
        <v>27</v>
      </c>
      <c r="V1634" s="23" t="s">
        <v>27</v>
      </c>
      <c r="W1634" s="30" t="s">
        <v>27</v>
      </c>
      <c r="X1634" s="23">
        <v>98.533000000000001</v>
      </c>
      <c r="Z1634" s="18" t="s">
        <v>85</v>
      </c>
      <c r="AB1634" s="501"/>
      <c r="AC1634" s="18">
        <v>48.367068297321822</v>
      </c>
      <c r="AD1634" s="18">
        <v>49.823992046064127</v>
      </c>
      <c r="AE1634" s="18">
        <v>0.20813934935823716</v>
      </c>
      <c r="AF1634" s="18" t="s">
        <v>27</v>
      </c>
      <c r="AG1634" s="18" t="s">
        <v>27</v>
      </c>
      <c r="AH1634" s="18">
        <v>4.548383164103894E-2</v>
      </c>
      <c r="AI1634" s="18">
        <v>6.0121468540609832E-2</v>
      </c>
      <c r="AJ1634" s="18">
        <v>1.2832906661900871</v>
      </c>
      <c r="AK1634" s="18">
        <v>0.17414505540793945</v>
      </c>
      <c r="AL1634" s="18">
        <v>3.7759285476148846E-2</v>
      </c>
      <c r="AM1634" s="18" t="s">
        <v>27</v>
      </c>
      <c r="AN1634" s="18" t="s">
        <v>27</v>
      </c>
      <c r="AO1634" s="18" t="s">
        <v>27</v>
      </c>
      <c r="AP1634" s="18" t="s">
        <v>27</v>
      </c>
      <c r="AQ1634" s="18" t="s">
        <v>27</v>
      </c>
      <c r="AR1634" s="18">
        <v>100</v>
      </c>
      <c r="AT1634" s="18" t="s">
        <v>131</v>
      </c>
      <c r="AU1634" s="18" t="str">
        <f t="shared" ref="AU1634:AU1665" si="166">Z1634</f>
        <v>po</v>
      </c>
      <c r="AV1634" s="44">
        <f t="shared" ref="AV1634:AV1665" si="167">AC1634/AD1634</f>
        <v>0.97075859061242376</v>
      </c>
      <c r="AW1634" s="86">
        <f t="shared" ref="AW1634:AW1697" si="168">SUM(AC1634,AJ1634,AK1634,AL1634,AO1634,AG1634)/AD1634</f>
        <v>1.000768129103274</v>
      </c>
      <c r="AX1634" s="18"/>
      <c r="AY1634" s="18"/>
    </row>
    <row r="1635" spans="1:51" s="21" customFormat="1" x14ac:dyDescent="0.2">
      <c r="A1635" s="24" t="s">
        <v>595</v>
      </c>
      <c r="B1635" s="23" t="s">
        <v>606</v>
      </c>
      <c r="C1635" s="21" t="s">
        <v>75</v>
      </c>
      <c r="D1635" s="23" t="s">
        <v>36</v>
      </c>
      <c r="E1635" s="23" t="s">
        <v>49</v>
      </c>
      <c r="F1635" s="23" t="s">
        <v>31</v>
      </c>
      <c r="G1635" s="24" t="s">
        <v>120</v>
      </c>
      <c r="H1635" s="30">
        <v>60.917999999999999</v>
      </c>
      <c r="I1635" s="30">
        <v>35.966999999999999</v>
      </c>
      <c r="J1635" s="23" t="s">
        <v>27</v>
      </c>
      <c r="K1635" s="23" t="s">
        <v>27</v>
      </c>
      <c r="L1635" s="23" t="s">
        <v>27</v>
      </c>
      <c r="M1635" s="23" t="s">
        <v>27</v>
      </c>
      <c r="N1635" s="23">
        <v>3.5999999999999997E-2</v>
      </c>
      <c r="O1635" s="23">
        <v>1.665</v>
      </c>
      <c r="P1635" s="23">
        <v>0.216</v>
      </c>
      <c r="Q1635" s="23" t="s">
        <v>27</v>
      </c>
      <c r="R1635" s="23" t="s">
        <v>27</v>
      </c>
      <c r="S1635" s="23" t="s">
        <v>27</v>
      </c>
      <c r="T1635" s="23" t="s">
        <v>27</v>
      </c>
      <c r="U1635" s="23" t="s">
        <v>27</v>
      </c>
      <c r="V1635" s="23" t="s">
        <v>27</v>
      </c>
      <c r="W1635" s="30" t="s">
        <v>27</v>
      </c>
      <c r="X1635" s="23">
        <v>98.801999999999992</v>
      </c>
      <c r="Z1635" s="18" t="s">
        <v>85</v>
      </c>
      <c r="AB1635" s="501"/>
      <c r="AC1635" s="18">
        <v>48.575243735675485</v>
      </c>
      <c r="AD1635" s="18">
        <v>49.958327485714491</v>
      </c>
      <c r="AE1635" s="18" t="s">
        <v>27</v>
      </c>
      <c r="AF1635" s="18" t="s">
        <v>27</v>
      </c>
      <c r="AG1635" s="18" t="s">
        <v>27</v>
      </c>
      <c r="AH1635" s="18" t="s">
        <v>27</v>
      </c>
      <c r="AI1635" s="18">
        <v>3.9999089627370768E-2</v>
      </c>
      <c r="AJ1635" s="18">
        <v>1.263218905813374</v>
      </c>
      <c r="AK1635" s="18">
        <v>0.16321078316927012</v>
      </c>
      <c r="AL1635" s="18" t="s">
        <v>27</v>
      </c>
      <c r="AM1635" s="18" t="s">
        <v>27</v>
      </c>
      <c r="AN1635" s="18" t="s">
        <v>27</v>
      </c>
      <c r="AO1635" s="18" t="s">
        <v>27</v>
      </c>
      <c r="AP1635" s="18" t="s">
        <v>27</v>
      </c>
      <c r="AQ1635" s="18" t="s">
        <v>27</v>
      </c>
      <c r="AR1635" s="18">
        <v>100</v>
      </c>
      <c r="AT1635" s="18" t="s">
        <v>131</v>
      </c>
      <c r="AU1635" s="18" t="str">
        <f t="shared" si="166"/>
        <v>po</v>
      </c>
      <c r="AV1635" s="44">
        <f t="shared" si="167"/>
        <v>0.9723152511373705</v>
      </c>
      <c r="AW1635" s="86">
        <f t="shared" si="168"/>
        <v>1.0008676419152749</v>
      </c>
      <c r="AX1635" s="18"/>
      <c r="AY1635" s="18"/>
    </row>
    <row r="1636" spans="1:51" s="21" customFormat="1" x14ac:dyDescent="0.2">
      <c r="A1636" s="24" t="s">
        <v>595</v>
      </c>
      <c r="B1636" s="23" t="s">
        <v>606</v>
      </c>
      <c r="C1636" s="21" t="s">
        <v>75</v>
      </c>
      <c r="D1636" s="23" t="s">
        <v>64</v>
      </c>
      <c r="E1636" s="23" t="s">
        <v>32</v>
      </c>
      <c r="F1636" s="23" t="s">
        <v>77</v>
      </c>
      <c r="G1636" s="24">
        <v>101</v>
      </c>
      <c r="H1636" s="30">
        <v>61.664999999999999</v>
      </c>
      <c r="I1636" s="30">
        <v>36.353000000000002</v>
      </c>
      <c r="J1636" s="23" t="s">
        <v>27</v>
      </c>
      <c r="K1636" s="23" t="s">
        <v>27</v>
      </c>
      <c r="L1636" s="23" t="s">
        <v>27</v>
      </c>
      <c r="M1636" s="23" t="s">
        <v>27</v>
      </c>
      <c r="N1636" s="23" t="s">
        <v>27</v>
      </c>
      <c r="O1636" s="23">
        <v>1.655</v>
      </c>
      <c r="P1636" s="23">
        <v>0.27200000000000002</v>
      </c>
      <c r="Q1636" s="23">
        <v>3.5000000000000003E-2</v>
      </c>
      <c r="R1636" s="23" t="s">
        <v>27</v>
      </c>
      <c r="S1636" s="23" t="s">
        <v>27</v>
      </c>
      <c r="T1636" s="23">
        <v>0.245</v>
      </c>
      <c r="U1636" s="23" t="s">
        <v>27</v>
      </c>
      <c r="V1636" s="23" t="s">
        <v>73</v>
      </c>
      <c r="W1636" s="30" t="s">
        <v>27</v>
      </c>
      <c r="X1636" s="23">
        <v>100.22500000000001</v>
      </c>
      <c r="Z1636" s="18" t="s">
        <v>85</v>
      </c>
      <c r="AB1636" s="501"/>
      <c r="AC1636" s="18">
        <v>48.526369162584061</v>
      </c>
      <c r="AD1636" s="18">
        <v>49.83261092594428</v>
      </c>
      <c r="AE1636" s="18" t="s">
        <v>27</v>
      </c>
      <c r="AF1636" s="18" t="s">
        <v>27</v>
      </c>
      <c r="AG1636" s="18" t="s">
        <v>27</v>
      </c>
      <c r="AH1636" s="18" t="s">
        <v>27</v>
      </c>
      <c r="AI1636" s="18" t="s">
        <v>27</v>
      </c>
      <c r="AJ1636" s="18">
        <v>1.2391734139379587</v>
      </c>
      <c r="AK1636" s="18">
        <v>0.2028307103846313</v>
      </c>
      <c r="AL1636" s="18">
        <v>2.9581529907758617E-2</v>
      </c>
      <c r="AM1636" s="18" t="s">
        <v>27</v>
      </c>
      <c r="AN1636" s="18" t="s">
        <v>27</v>
      </c>
      <c r="AO1636" s="18">
        <v>0.16943425724133152</v>
      </c>
      <c r="AP1636" s="18" t="s">
        <v>27</v>
      </c>
      <c r="AQ1636" s="18" t="s">
        <v>27</v>
      </c>
      <c r="AR1636" s="18">
        <v>100.00000000000003</v>
      </c>
      <c r="AT1636" s="18" t="s">
        <v>131</v>
      </c>
      <c r="AU1636" s="18" t="str">
        <f t="shared" si="166"/>
        <v>po</v>
      </c>
      <c r="AV1636" s="44">
        <f t="shared" si="167"/>
        <v>0.97378741071180452</v>
      </c>
      <c r="AW1636" s="86">
        <f t="shared" si="168"/>
        <v>1.0067180535374511</v>
      </c>
      <c r="AX1636" s="18"/>
      <c r="AY1636" s="18"/>
    </row>
    <row r="1637" spans="1:51" s="21" customFormat="1" x14ac:dyDescent="0.2">
      <c r="A1637" s="24" t="s">
        <v>595</v>
      </c>
      <c r="B1637" s="23" t="s">
        <v>606</v>
      </c>
      <c r="C1637" s="21" t="s">
        <v>75</v>
      </c>
      <c r="D1637" s="23" t="s">
        <v>64</v>
      </c>
      <c r="E1637" s="23" t="s">
        <v>54</v>
      </c>
      <c r="F1637" s="23" t="s">
        <v>59</v>
      </c>
      <c r="G1637" s="24">
        <v>194</v>
      </c>
      <c r="H1637" s="30">
        <v>61.496000000000002</v>
      </c>
      <c r="I1637" s="30">
        <v>36.396999999999998</v>
      </c>
      <c r="J1637" s="23" t="s">
        <v>27</v>
      </c>
      <c r="K1637" s="23" t="s">
        <v>27</v>
      </c>
      <c r="L1637" s="23" t="s">
        <v>27</v>
      </c>
      <c r="M1637" s="23" t="s">
        <v>27</v>
      </c>
      <c r="N1637" s="23" t="s">
        <v>27</v>
      </c>
      <c r="O1637" s="23">
        <v>1.6519999999999999</v>
      </c>
      <c r="P1637" s="23">
        <v>0.17599999999999999</v>
      </c>
      <c r="Q1637" s="23" t="s">
        <v>27</v>
      </c>
      <c r="R1637" s="23" t="s">
        <v>27</v>
      </c>
      <c r="S1637" s="23" t="s">
        <v>27</v>
      </c>
      <c r="T1637" s="23" t="s">
        <v>27</v>
      </c>
      <c r="U1637" s="23" t="s">
        <v>27</v>
      </c>
      <c r="V1637" s="23" t="s">
        <v>73</v>
      </c>
      <c r="W1637" s="30" t="s">
        <v>27</v>
      </c>
      <c r="X1637" s="23">
        <v>99.721000000000004</v>
      </c>
      <c r="Z1637" s="18" t="s">
        <v>85</v>
      </c>
      <c r="AB1637" s="501"/>
      <c r="AC1637" s="18">
        <v>48.561168699294619</v>
      </c>
      <c r="AD1637" s="18">
        <v>50.065916941435788</v>
      </c>
      <c r="AE1637" s="18" t="s">
        <v>27</v>
      </c>
      <c r="AF1637" s="18" t="s">
        <v>27</v>
      </c>
      <c r="AG1637" s="18" t="s">
        <v>27</v>
      </c>
      <c r="AH1637" s="18" t="s">
        <v>27</v>
      </c>
      <c r="AI1637" s="18" t="s">
        <v>27</v>
      </c>
      <c r="AJ1637" s="18">
        <v>1.2412159056286309</v>
      </c>
      <c r="AK1637" s="18">
        <v>0.13169845364096247</v>
      </c>
      <c r="AL1637" s="18" t="s">
        <v>27</v>
      </c>
      <c r="AM1637" s="18" t="s">
        <v>27</v>
      </c>
      <c r="AN1637" s="18" t="s">
        <v>27</v>
      </c>
      <c r="AO1637" s="18" t="s">
        <v>27</v>
      </c>
      <c r="AP1637" s="18" t="s">
        <v>27</v>
      </c>
      <c r="AQ1637" s="18" t="s">
        <v>27</v>
      </c>
      <c r="AR1637" s="18">
        <v>100</v>
      </c>
      <c r="AT1637" s="18" t="s">
        <v>131</v>
      </c>
      <c r="AU1637" s="18" t="str">
        <f t="shared" si="166"/>
        <v>po</v>
      </c>
      <c r="AV1637" s="44">
        <f t="shared" si="167"/>
        <v>0.96994465828117482</v>
      </c>
      <c r="AW1637" s="86">
        <f t="shared" si="168"/>
        <v>0.99736679380054527</v>
      </c>
      <c r="AX1637" s="18"/>
      <c r="AY1637" s="18"/>
    </row>
    <row r="1638" spans="1:51" s="21" customFormat="1" x14ac:dyDescent="0.2">
      <c r="A1638" s="24" t="s">
        <v>595</v>
      </c>
      <c r="B1638" s="23" t="s">
        <v>606</v>
      </c>
      <c r="C1638" s="21" t="s">
        <v>75</v>
      </c>
      <c r="D1638" s="23" t="s">
        <v>64</v>
      </c>
      <c r="E1638" s="23" t="s">
        <v>48</v>
      </c>
      <c r="F1638" s="23" t="s">
        <v>34</v>
      </c>
      <c r="G1638" s="24">
        <v>171</v>
      </c>
      <c r="H1638" s="30">
        <v>61.316000000000003</v>
      </c>
      <c r="I1638" s="30">
        <v>36.683999999999997</v>
      </c>
      <c r="J1638" s="23">
        <v>0.03</v>
      </c>
      <c r="K1638" s="23" t="s">
        <v>27</v>
      </c>
      <c r="L1638" s="23" t="s">
        <v>27</v>
      </c>
      <c r="M1638" s="23">
        <v>0.108</v>
      </c>
      <c r="N1638" s="23" t="s">
        <v>27</v>
      </c>
      <c r="O1638" s="23">
        <v>1.639</v>
      </c>
      <c r="P1638" s="23">
        <v>0.21099999999999999</v>
      </c>
      <c r="Q1638" s="23" t="s">
        <v>27</v>
      </c>
      <c r="R1638" s="23" t="s">
        <v>27</v>
      </c>
      <c r="S1638" s="23" t="s">
        <v>27</v>
      </c>
      <c r="T1638" s="23" t="s">
        <v>27</v>
      </c>
      <c r="U1638" s="23" t="s">
        <v>27</v>
      </c>
      <c r="V1638" s="23" t="s">
        <v>73</v>
      </c>
      <c r="W1638" s="30" t="s">
        <v>27</v>
      </c>
      <c r="X1638" s="23">
        <v>99.988</v>
      </c>
      <c r="Z1638" s="18" t="s">
        <v>85</v>
      </c>
      <c r="AB1638" s="501"/>
      <c r="AC1638" s="18">
        <v>48.224748477238592</v>
      </c>
      <c r="AD1638" s="18">
        <v>50.258227072577334</v>
      </c>
      <c r="AE1638" s="18">
        <v>4.6918351146609139E-2</v>
      </c>
      <c r="AF1638" s="18" t="s">
        <v>27</v>
      </c>
      <c r="AG1638" s="18" t="s">
        <v>27</v>
      </c>
      <c r="AH1638" s="18">
        <v>8.6343840419471685E-2</v>
      </c>
      <c r="AI1638" s="18" t="s">
        <v>27</v>
      </c>
      <c r="AJ1638" s="18">
        <v>1.2265072970911253</v>
      </c>
      <c r="AK1638" s="18">
        <v>0.1572549615268691</v>
      </c>
      <c r="AL1638" s="18" t="s">
        <v>27</v>
      </c>
      <c r="AM1638" s="18" t="s">
        <v>27</v>
      </c>
      <c r="AN1638" s="18" t="s">
        <v>27</v>
      </c>
      <c r="AO1638" s="18" t="s">
        <v>27</v>
      </c>
      <c r="AP1638" s="18" t="s">
        <v>27</v>
      </c>
      <c r="AQ1638" s="18" t="s">
        <v>27</v>
      </c>
      <c r="AR1638" s="18">
        <v>100.00000000000003</v>
      </c>
      <c r="AT1638" s="18" t="s">
        <v>131</v>
      </c>
      <c r="AU1638" s="18" t="str">
        <f t="shared" si="166"/>
        <v>po</v>
      </c>
      <c r="AV1638" s="44">
        <f t="shared" si="167"/>
        <v>0.95953938859796584</v>
      </c>
      <c r="AW1638" s="86">
        <f t="shared" si="168"/>
        <v>0.98707243819439749</v>
      </c>
      <c r="AX1638" s="18"/>
      <c r="AY1638" s="18"/>
    </row>
    <row r="1639" spans="1:51" s="21" customFormat="1" x14ac:dyDescent="0.2">
      <c r="A1639" s="24" t="s">
        <v>595</v>
      </c>
      <c r="B1639" s="23" t="s">
        <v>606</v>
      </c>
      <c r="C1639" s="21" t="s">
        <v>75</v>
      </c>
      <c r="D1639" s="23" t="s">
        <v>30</v>
      </c>
      <c r="E1639" s="23" t="s">
        <v>32</v>
      </c>
      <c r="F1639" s="23" t="s">
        <v>43</v>
      </c>
      <c r="G1639" s="24">
        <v>107</v>
      </c>
      <c r="H1639" s="30">
        <v>62.058999999999997</v>
      </c>
      <c r="I1639" s="30">
        <v>36.74</v>
      </c>
      <c r="J1639" s="23">
        <v>2.5000000000000001E-2</v>
      </c>
      <c r="K1639" s="23" t="s">
        <v>27</v>
      </c>
      <c r="L1639" s="23" t="s">
        <v>27</v>
      </c>
      <c r="M1639" s="23" t="s">
        <v>27</v>
      </c>
      <c r="N1639" s="23" t="s">
        <v>27</v>
      </c>
      <c r="O1639" s="23">
        <v>1.637</v>
      </c>
      <c r="P1639" s="23" t="s">
        <v>27</v>
      </c>
      <c r="Q1639" s="23" t="s">
        <v>27</v>
      </c>
      <c r="R1639" s="23" t="s">
        <v>27</v>
      </c>
      <c r="S1639" s="23" t="s">
        <v>27</v>
      </c>
      <c r="T1639" s="23" t="s">
        <v>27</v>
      </c>
      <c r="U1639" s="23" t="s">
        <v>27</v>
      </c>
      <c r="V1639" s="23" t="s">
        <v>73</v>
      </c>
      <c r="W1639" s="30" t="s">
        <v>27</v>
      </c>
      <c r="X1639" s="23">
        <v>100.46100000000001</v>
      </c>
      <c r="Z1639" s="18" t="s">
        <v>85</v>
      </c>
      <c r="AB1639" s="501"/>
      <c r="AC1639" s="18">
        <v>48.610698958290868</v>
      </c>
      <c r="AD1639" s="18">
        <v>50.130330544610466</v>
      </c>
      <c r="AE1639" s="18">
        <v>3.8939684827275764E-2</v>
      </c>
      <c r="AF1639" s="18" t="s">
        <v>27</v>
      </c>
      <c r="AG1639" s="18" t="s">
        <v>27</v>
      </c>
      <c r="AH1639" s="18" t="s">
        <v>27</v>
      </c>
      <c r="AI1639" s="18" t="s">
        <v>27</v>
      </c>
      <c r="AJ1639" s="18">
        <v>1.2200308122713908</v>
      </c>
      <c r="AK1639" s="18" t="s">
        <v>27</v>
      </c>
      <c r="AL1639" s="18" t="s">
        <v>27</v>
      </c>
      <c r="AM1639" s="18" t="s">
        <v>27</v>
      </c>
      <c r="AN1639" s="18" t="s">
        <v>27</v>
      </c>
      <c r="AO1639" s="18" t="s">
        <v>27</v>
      </c>
      <c r="AP1639" s="18" t="s">
        <v>27</v>
      </c>
      <c r="AQ1639" s="18" t="s">
        <v>27</v>
      </c>
      <c r="AR1639" s="18">
        <v>100</v>
      </c>
      <c r="AT1639" s="18" t="s">
        <v>131</v>
      </c>
      <c r="AU1639" s="18" t="str">
        <f t="shared" si="166"/>
        <v>po</v>
      </c>
      <c r="AV1639" s="44">
        <f t="shared" si="167"/>
        <v>0.96968638407506025</v>
      </c>
      <c r="AW1639" s="86">
        <f t="shared" si="168"/>
        <v>0.99402356276542803</v>
      </c>
      <c r="AX1639" s="18"/>
      <c r="AY1639" s="18"/>
    </row>
    <row r="1640" spans="1:51" s="21" customFormat="1" x14ac:dyDescent="0.2">
      <c r="A1640" s="24" t="s">
        <v>595</v>
      </c>
      <c r="B1640" s="23" t="s">
        <v>606</v>
      </c>
      <c r="C1640" s="21" t="s">
        <v>75</v>
      </c>
      <c r="D1640" s="23" t="s">
        <v>45</v>
      </c>
      <c r="E1640" s="23" t="s">
        <v>78</v>
      </c>
      <c r="F1640" s="23" t="s">
        <v>34</v>
      </c>
      <c r="G1640" s="24">
        <v>496</v>
      </c>
      <c r="H1640" s="30">
        <v>60.63</v>
      </c>
      <c r="I1640" s="30">
        <v>36.33</v>
      </c>
      <c r="J1640" s="23">
        <v>0.06</v>
      </c>
      <c r="K1640" s="23" t="s">
        <v>27</v>
      </c>
      <c r="L1640" s="23" t="s">
        <v>27</v>
      </c>
      <c r="M1640" s="23" t="s">
        <v>27</v>
      </c>
      <c r="N1640" s="23" t="s">
        <v>27</v>
      </c>
      <c r="O1640" s="23">
        <v>1.63</v>
      </c>
      <c r="P1640" s="23">
        <v>0.2</v>
      </c>
      <c r="Q1640" s="23">
        <v>0.1</v>
      </c>
      <c r="R1640" s="23" t="s">
        <v>27</v>
      </c>
      <c r="S1640" s="23" t="s">
        <v>27</v>
      </c>
      <c r="T1640" s="23" t="s">
        <v>27</v>
      </c>
      <c r="U1640" s="23" t="s">
        <v>27</v>
      </c>
      <c r="V1640" s="23" t="s">
        <v>27</v>
      </c>
      <c r="W1640" s="30" t="s">
        <v>27</v>
      </c>
      <c r="X1640" s="23">
        <v>98.95</v>
      </c>
      <c r="Z1640" s="18" t="s">
        <v>85</v>
      </c>
      <c r="AB1640" s="501"/>
      <c r="AC1640" s="18">
        <v>48.164163875470969</v>
      </c>
      <c r="AD1640" s="18">
        <v>50.273159354132659</v>
      </c>
      <c r="AE1640" s="18">
        <v>9.4779199956702906E-2</v>
      </c>
      <c r="AF1640" s="18" t="s">
        <v>27</v>
      </c>
      <c r="AG1640" s="18" t="s">
        <v>27</v>
      </c>
      <c r="AH1640" s="18" t="s">
        <v>27</v>
      </c>
      <c r="AI1640" s="18" t="s">
        <v>27</v>
      </c>
      <c r="AJ1640" s="18">
        <v>1.2320237749849192</v>
      </c>
      <c r="AK1640" s="18">
        <v>0.15055396532695572</v>
      </c>
      <c r="AL1640" s="18">
        <v>8.5319830127773819E-2</v>
      </c>
      <c r="AM1640" s="18" t="s">
        <v>27</v>
      </c>
      <c r="AN1640" s="18" t="s">
        <v>27</v>
      </c>
      <c r="AO1640" s="18" t="s">
        <v>27</v>
      </c>
      <c r="AP1640" s="18" t="s">
        <v>27</v>
      </c>
      <c r="AQ1640" s="18" t="s">
        <v>27</v>
      </c>
      <c r="AR1640" s="18">
        <v>99.999999999999986</v>
      </c>
      <c r="AT1640" s="18" t="s">
        <v>131</v>
      </c>
      <c r="AU1640" s="18" t="str">
        <f t="shared" si="166"/>
        <v>po</v>
      </c>
      <c r="AV1640" s="44">
        <f t="shared" si="167"/>
        <v>0.95804927508522852</v>
      </c>
      <c r="AW1640" s="86">
        <f t="shared" si="168"/>
        <v>0.98724770998166156</v>
      </c>
      <c r="AX1640" s="18"/>
      <c r="AY1640" s="18"/>
    </row>
    <row r="1641" spans="1:51" s="21" customFormat="1" x14ac:dyDescent="0.2">
      <c r="A1641" s="24" t="s">
        <v>595</v>
      </c>
      <c r="B1641" s="23" t="s">
        <v>606</v>
      </c>
      <c r="C1641" s="21" t="s">
        <v>75</v>
      </c>
      <c r="D1641" s="23" t="s">
        <v>50</v>
      </c>
      <c r="E1641" s="23" t="s">
        <v>37</v>
      </c>
      <c r="F1641" s="23" t="s">
        <v>43</v>
      </c>
      <c r="G1641" s="24">
        <v>289</v>
      </c>
      <c r="H1641" s="30">
        <v>61.304000000000002</v>
      </c>
      <c r="I1641" s="30">
        <v>36.168999999999997</v>
      </c>
      <c r="J1641" s="23">
        <v>3.3000000000000002E-2</v>
      </c>
      <c r="K1641" s="23" t="s">
        <v>27</v>
      </c>
      <c r="L1641" s="23" t="s">
        <v>27</v>
      </c>
      <c r="M1641" s="23" t="s">
        <v>27</v>
      </c>
      <c r="N1641" s="23" t="s">
        <v>27</v>
      </c>
      <c r="O1641" s="23">
        <v>1.629</v>
      </c>
      <c r="P1641" s="23">
        <v>0.193</v>
      </c>
      <c r="Q1641" s="23">
        <v>6.8000000000000005E-2</v>
      </c>
      <c r="R1641" s="23" t="s">
        <v>27</v>
      </c>
      <c r="S1641" s="23">
        <v>2.5999999999999999E-2</v>
      </c>
      <c r="T1641" s="23" t="s">
        <v>27</v>
      </c>
      <c r="U1641" s="23" t="s">
        <v>27</v>
      </c>
      <c r="V1641" s="23" t="s">
        <v>27</v>
      </c>
      <c r="W1641" s="30" t="s">
        <v>27</v>
      </c>
      <c r="X1641" s="23">
        <v>99.421999999999997</v>
      </c>
      <c r="Z1641" s="18" t="s">
        <v>85</v>
      </c>
      <c r="AB1641" s="501"/>
      <c r="AC1641" s="18">
        <v>48.563896843404869</v>
      </c>
      <c r="AD1641" s="18">
        <v>49.910916034927602</v>
      </c>
      <c r="AE1641" s="18">
        <v>5.1983316791865741E-2</v>
      </c>
      <c r="AF1641" s="18" t="s">
        <v>27</v>
      </c>
      <c r="AG1641" s="18" t="s">
        <v>27</v>
      </c>
      <c r="AH1641" s="18" t="s">
        <v>27</v>
      </c>
      <c r="AI1641" s="18" t="s">
        <v>27</v>
      </c>
      <c r="AJ1641" s="18">
        <v>1.2278373122780064</v>
      </c>
      <c r="AK1641" s="18">
        <v>0.14487977743347591</v>
      </c>
      <c r="AL1641" s="18">
        <v>5.7855833288445062E-2</v>
      </c>
      <c r="AM1641" s="18" t="s">
        <v>27</v>
      </c>
      <c r="AN1641" s="18">
        <v>4.2630881875743862E-2</v>
      </c>
      <c r="AO1641" s="18" t="s">
        <v>27</v>
      </c>
      <c r="AP1641" s="18" t="s">
        <v>27</v>
      </c>
      <c r="AQ1641" s="18" t="s">
        <v>27</v>
      </c>
      <c r="AR1641" s="18">
        <v>100</v>
      </c>
      <c r="AT1641" s="18" t="s">
        <v>131</v>
      </c>
      <c r="AU1641" s="18" t="str">
        <f t="shared" si="166"/>
        <v>po</v>
      </c>
      <c r="AV1641" s="44">
        <f t="shared" si="167"/>
        <v>0.97301153137361596</v>
      </c>
      <c r="AW1641" s="86">
        <f t="shared" si="168"/>
        <v>1.0016740572627183</v>
      </c>
      <c r="AX1641" s="18"/>
      <c r="AY1641" s="18"/>
    </row>
    <row r="1642" spans="1:51" s="21" customFormat="1" x14ac:dyDescent="0.2">
      <c r="A1642" s="24" t="s">
        <v>595</v>
      </c>
      <c r="B1642" s="23" t="s">
        <v>606</v>
      </c>
      <c r="C1642" s="21" t="s">
        <v>75</v>
      </c>
      <c r="D1642" s="23" t="s">
        <v>64</v>
      </c>
      <c r="E1642" s="23" t="s">
        <v>49</v>
      </c>
      <c r="F1642" s="23" t="s">
        <v>43</v>
      </c>
      <c r="G1642" s="24">
        <v>197</v>
      </c>
      <c r="H1642" s="30">
        <v>61.454000000000001</v>
      </c>
      <c r="I1642" s="30">
        <v>36.472999999999999</v>
      </c>
      <c r="J1642" s="23" t="s">
        <v>27</v>
      </c>
      <c r="K1642" s="23" t="s">
        <v>27</v>
      </c>
      <c r="L1642" s="23" t="s">
        <v>27</v>
      </c>
      <c r="M1642" s="23" t="s">
        <v>27</v>
      </c>
      <c r="N1642" s="23" t="s">
        <v>27</v>
      </c>
      <c r="O1642" s="23">
        <v>1.625</v>
      </c>
      <c r="P1642" s="23">
        <v>0.17799999999999999</v>
      </c>
      <c r="Q1642" s="23">
        <v>0.04</v>
      </c>
      <c r="R1642" s="23" t="s">
        <v>27</v>
      </c>
      <c r="S1642" s="23" t="s">
        <v>27</v>
      </c>
      <c r="T1642" s="23" t="s">
        <v>27</v>
      </c>
      <c r="U1642" s="23" t="s">
        <v>27</v>
      </c>
      <c r="V1642" s="23" t="s">
        <v>73</v>
      </c>
      <c r="W1642" s="30" t="s">
        <v>27</v>
      </c>
      <c r="X1642" s="23">
        <v>99.77</v>
      </c>
      <c r="Z1642" s="18" t="s">
        <v>85</v>
      </c>
      <c r="AB1642" s="501"/>
      <c r="AC1642" s="18">
        <v>48.486057041687118</v>
      </c>
      <c r="AD1642" s="18">
        <v>50.127093338183101</v>
      </c>
      <c r="AE1642" s="18" t="s">
        <v>27</v>
      </c>
      <c r="AF1642" s="18" t="s">
        <v>27</v>
      </c>
      <c r="AG1642" s="18" t="s">
        <v>27</v>
      </c>
      <c r="AH1642" s="18" t="s">
        <v>27</v>
      </c>
      <c r="AI1642" s="18" t="s">
        <v>27</v>
      </c>
      <c r="AJ1642" s="18">
        <v>1.219874363674549</v>
      </c>
      <c r="AK1642" s="18">
        <v>0.13307989821962041</v>
      </c>
      <c r="AL1642" s="18">
        <v>3.3895358235605313E-2</v>
      </c>
      <c r="AM1642" s="18" t="s">
        <v>27</v>
      </c>
      <c r="AN1642" s="18" t="s">
        <v>27</v>
      </c>
      <c r="AO1642" s="18" t="s">
        <v>27</v>
      </c>
      <c r="AP1642" s="18" t="s">
        <v>27</v>
      </c>
      <c r="AQ1642" s="18" t="s">
        <v>27</v>
      </c>
      <c r="AR1642" s="18">
        <v>100</v>
      </c>
      <c r="AT1642" s="18" t="s">
        <v>131</v>
      </c>
      <c r="AU1642" s="18" t="str">
        <f t="shared" si="166"/>
        <v>po</v>
      </c>
      <c r="AV1642" s="44">
        <f t="shared" si="167"/>
        <v>0.96726248846258234</v>
      </c>
      <c r="AW1642" s="86">
        <f t="shared" si="168"/>
        <v>0.99492915588280106</v>
      </c>
      <c r="AX1642" s="18"/>
      <c r="AY1642" s="18"/>
    </row>
    <row r="1643" spans="1:51" s="21" customFormat="1" x14ac:dyDescent="0.2">
      <c r="A1643" s="24" t="s">
        <v>595</v>
      </c>
      <c r="B1643" s="23" t="s">
        <v>606</v>
      </c>
      <c r="C1643" s="21" t="s">
        <v>75</v>
      </c>
      <c r="D1643" s="23" t="s">
        <v>52</v>
      </c>
      <c r="E1643" s="23" t="s">
        <v>37</v>
      </c>
      <c r="F1643" s="23" t="s">
        <v>28</v>
      </c>
      <c r="G1643" s="24" t="s">
        <v>119</v>
      </c>
      <c r="H1643" s="30">
        <v>61.03</v>
      </c>
      <c r="I1643" s="30">
        <v>36.420999999999999</v>
      </c>
      <c r="J1643" s="23" t="s">
        <v>27</v>
      </c>
      <c r="K1643" s="23" t="s">
        <v>27</v>
      </c>
      <c r="L1643" s="23" t="s">
        <v>27</v>
      </c>
      <c r="M1643" s="23" t="s">
        <v>27</v>
      </c>
      <c r="N1643" s="23" t="s">
        <v>27</v>
      </c>
      <c r="O1643" s="23">
        <v>1.6120000000000001</v>
      </c>
      <c r="P1643" s="23" t="s">
        <v>27</v>
      </c>
      <c r="Q1643" s="23">
        <v>0.09</v>
      </c>
      <c r="R1643" s="23" t="s">
        <v>27</v>
      </c>
      <c r="S1643" s="23">
        <v>4.2999999999999997E-2</v>
      </c>
      <c r="T1643" s="23">
        <v>0.26300000000000001</v>
      </c>
      <c r="U1643" s="23" t="s">
        <v>27</v>
      </c>
      <c r="V1643" s="23" t="s">
        <v>27</v>
      </c>
      <c r="W1643" s="30" t="s">
        <v>27</v>
      </c>
      <c r="X1643" s="23">
        <v>99.459000000000003</v>
      </c>
      <c r="Z1643" s="18" t="s">
        <v>85</v>
      </c>
      <c r="AB1643" s="501"/>
      <c r="AC1643" s="18">
        <v>48.274091633919234</v>
      </c>
      <c r="AD1643" s="18">
        <v>50.183035797643839</v>
      </c>
      <c r="AE1643" s="18" t="s">
        <v>27</v>
      </c>
      <c r="AF1643" s="18" t="s">
        <v>27</v>
      </c>
      <c r="AG1643" s="18" t="s">
        <v>27</v>
      </c>
      <c r="AH1643" s="18" t="s">
        <v>27</v>
      </c>
      <c r="AI1643" s="18" t="s">
        <v>27</v>
      </c>
      <c r="AJ1643" s="18">
        <v>1.2131955402106853</v>
      </c>
      <c r="AK1643" s="18" t="s">
        <v>27</v>
      </c>
      <c r="AL1643" s="18">
        <v>7.6458676288273686E-2</v>
      </c>
      <c r="AM1643" s="18" t="s">
        <v>27</v>
      </c>
      <c r="AN1643" s="18">
        <v>7.0398831301272252E-2</v>
      </c>
      <c r="AO1643" s="18">
        <v>0.18281952063669751</v>
      </c>
      <c r="AP1643" s="18" t="s">
        <v>27</v>
      </c>
      <c r="AQ1643" s="18" t="s">
        <v>27</v>
      </c>
      <c r="AR1643" s="18">
        <v>100</v>
      </c>
      <c r="AT1643" s="18" t="s">
        <v>131</v>
      </c>
      <c r="AU1643" s="18" t="str">
        <f t="shared" si="166"/>
        <v>po</v>
      </c>
      <c r="AV1643" s="44">
        <f t="shared" si="167"/>
        <v>0.96196036900951631</v>
      </c>
      <c r="AW1643" s="86">
        <f t="shared" si="168"/>
        <v>0.99130243079854807</v>
      </c>
      <c r="AX1643" s="18"/>
      <c r="AY1643" s="18"/>
    </row>
    <row r="1644" spans="1:51" s="21" customFormat="1" x14ac:dyDescent="0.2">
      <c r="A1644" s="24" t="s">
        <v>595</v>
      </c>
      <c r="B1644" s="23" t="s">
        <v>606</v>
      </c>
      <c r="C1644" s="21" t="s">
        <v>75</v>
      </c>
      <c r="D1644" s="23" t="s">
        <v>62</v>
      </c>
      <c r="E1644" s="23" t="s">
        <v>35</v>
      </c>
      <c r="F1644" s="23" t="s">
        <v>31</v>
      </c>
      <c r="G1644" s="24">
        <v>143</v>
      </c>
      <c r="H1644" s="30">
        <v>61.421999999999997</v>
      </c>
      <c r="I1644" s="30">
        <v>36.945999999999998</v>
      </c>
      <c r="J1644" s="23">
        <v>3.2000000000000001E-2</v>
      </c>
      <c r="K1644" s="23" t="s">
        <v>27</v>
      </c>
      <c r="L1644" s="23" t="s">
        <v>27</v>
      </c>
      <c r="M1644" s="23" t="s">
        <v>27</v>
      </c>
      <c r="N1644" s="23">
        <v>3.6999999999999998E-2</v>
      </c>
      <c r="O1644" s="23">
        <v>1.5960000000000001</v>
      </c>
      <c r="P1644" s="23" t="s">
        <v>27</v>
      </c>
      <c r="Q1644" s="23">
        <v>8.8999999999999996E-2</v>
      </c>
      <c r="R1644" s="23" t="s">
        <v>27</v>
      </c>
      <c r="S1644" s="23" t="s">
        <v>27</v>
      </c>
      <c r="T1644" s="23" t="s">
        <v>27</v>
      </c>
      <c r="U1644" s="23" t="s">
        <v>27</v>
      </c>
      <c r="V1644" s="23" t="s">
        <v>27</v>
      </c>
      <c r="W1644" s="30" t="s">
        <v>27</v>
      </c>
      <c r="X1644" s="23">
        <v>100.122</v>
      </c>
      <c r="Z1644" s="18" t="s">
        <v>85</v>
      </c>
      <c r="AB1644" s="501"/>
      <c r="AC1644" s="18">
        <v>48.17063994624128</v>
      </c>
      <c r="AD1644" s="18">
        <v>50.473127023656204</v>
      </c>
      <c r="AE1644" s="18">
        <v>4.9903817766994096E-2</v>
      </c>
      <c r="AF1644" s="18" t="s">
        <v>27</v>
      </c>
      <c r="AG1644" s="18" t="s">
        <v>27</v>
      </c>
      <c r="AH1644" s="18" t="s">
        <v>27</v>
      </c>
      <c r="AI1644" s="18">
        <v>4.0433230413370255E-2</v>
      </c>
      <c r="AJ1644" s="18">
        <v>1.1909303866557757</v>
      </c>
      <c r="AK1644" s="18" t="s">
        <v>27</v>
      </c>
      <c r="AL1644" s="18">
        <v>7.4965595266384966E-2</v>
      </c>
      <c r="AM1644" s="18" t="s">
        <v>27</v>
      </c>
      <c r="AN1644" s="18" t="s">
        <v>27</v>
      </c>
      <c r="AO1644" s="18" t="s">
        <v>27</v>
      </c>
      <c r="AP1644" s="18" t="s">
        <v>27</v>
      </c>
      <c r="AQ1644" s="18" t="s">
        <v>27</v>
      </c>
      <c r="AR1644" s="18">
        <v>100.00000000000001</v>
      </c>
      <c r="AT1644" s="18" t="s">
        <v>131</v>
      </c>
      <c r="AU1644" s="18" t="str">
        <f t="shared" si="166"/>
        <v>po</v>
      </c>
      <c r="AV1644" s="44">
        <f t="shared" si="167"/>
        <v>0.95438192136707178</v>
      </c>
      <c r="AW1644" s="86">
        <f t="shared" si="168"/>
        <v>0.97946251487436231</v>
      </c>
      <c r="AX1644" s="18"/>
      <c r="AY1644" s="18"/>
    </row>
    <row r="1645" spans="1:51" s="21" customFormat="1" x14ac:dyDescent="0.2">
      <c r="A1645" s="24" t="s">
        <v>595</v>
      </c>
      <c r="B1645" s="23" t="s">
        <v>606</v>
      </c>
      <c r="C1645" s="21" t="s">
        <v>75</v>
      </c>
      <c r="D1645" s="23" t="s">
        <v>64</v>
      </c>
      <c r="E1645" s="23" t="s">
        <v>32</v>
      </c>
      <c r="F1645" s="23" t="s">
        <v>51</v>
      </c>
      <c r="G1645" s="24">
        <v>109</v>
      </c>
      <c r="H1645" s="30">
        <v>61.072000000000003</v>
      </c>
      <c r="I1645" s="30">
        <v>36.158000000000001</v>
      </c>
      <c r="J1645" s="23">
        <v>0.04</v>
      </c>
      <c r="K1645" s="23" t="s">
        <v>27</v>
      </c>
      <c r="L1645" s="23" t="s">
        <v>27</v>
      </c>
      <c r="M1645" s="23">
        <v>6.0999999999999999E-2</v>
      </c>
      <c r="N1645" s="23" t="s">
        <v>27</v>
      </c>
      <c r="O1645" s="23">
        <v>1.5940000000000001</v>
      </c>
      <c r="P1645" s="23">
        <v>0.38300000000000001</v>
      </c>
      <c r="Q1645" s="23">
        <v>4.4999999999999998E-2</v>
      </c>
      <c r="R1645" s="23" t="s">
        <v>27</v>
      </c>
      <c r="S1645" s="23" t="s">
        <v>27</v>
      </c>
      <c r="T1645" s="23" t="s">
        <v>27</v>
      </c>
      <c r="U1645" s="23" t="s">
        <v>27</v>
      </c>
      <c r="V1645" s="23" t="s">
        <v>73</v>
      </c>
      <c r="W1645" s="30" t="s">
        <v>27</v>
      </c>
      <c r="X1645" s="23">
        <v>99.353000000000009</v>
      </c>
      <c r="Z1645" s="18" t="s">
        <v>85</v>
      </c>
      <c r="AB1645" s="501"/>
      <c r="AC1645" s="18">
        <v>48.421157624734235</v>
      </c>
      <c r="AD1645" s="18">
        <v>49.938069528220886</v>
      </c>
      <c r="AE1645" s="18">
        <v>6.3063540290495032E-2</v>
      </c>
      <c r="AF1645" s="18" t="s">
        <v>27</v>
      </c>
      <c r="AG1645" s="18" t="s">
        <v>27</v>
      </c>
      <c r="AH1645" s="18">
        <v>4.9162539770565908E-2</v>
      </c>
      <c r="AI1645" s="18" t="s">
        <v>27</v>
      </c>
      <c r="AJ1645" s="18">
        <v>1.2024758686820454</v>
      </c>
      <c r="AK1645" s="18">
        <v>0.28775146619614417</v>
      </c>
      <c r="AL1645" s="18">
        <v>3.831943210563956E-2</v>
      </c>
      <c r="AM1645" s="18" t="s">
        <v>27</v>
      </c>
      <c r="AN1645" s="18" t="s">
        <v>27</v>
      </c>
      <c r="AO1645" s="18" t="s">
        <v>27</v>
      </c>
      <c r="AP1645" s="18" t="s">
        <v>27</v>
      </c>
      <c r="AQ1645" s="18" t="s">
        <v>27</v>
      </c>
      <c r="AR1645" s="18">
        <v>100.00000000000001</v>
      </c>
      <c r="AT1645" s="18" t="s">
        <v>131</v>
      </c>
      <c r="AU1645" s="18" t="str">
        <f t="shared" si="166"/>
        <v>po</v>
      </c>
      <c r="AV1645" s="44">
        <f t="shared" si="167"/>
        <v>0.96962413810110504</v>
      </c>
      <c r="AW1645" s="86">
        <f t="shared" si="168"/>
        <v>1.0002329858484136</v>
      </c>
      <c r="AX1645" s="18"/>
      <c r="AY1645" s="18"/>
    </row>
    <row r="1646" spans="1:51" s="21" customFormat="1" x14ac:dyDescent="0.2">
      <c r="A1646" s="24" t="s">
        <v>595</v>
      </c>
      <c r="B1646" s="23" t="s">
        <v>606</v>
      </c>
      <c r="C1646" s="21" t="s">
        <v>75</v>
      </c>
      <c r="D1646" s="23" t="s">
        <v>64</v>
      </c>
      <c r="E1646" s="23" t="s">
        <v>49</v>
      </c>
      <c r="F1646" s="23" t="s">
        <v>43</v>
      </c>
      <c r="G1646" s="24">
        <v>200</v>
      </c>
      <c r="H1646" s="30">
        <v>61.353000000000002</v>
      </c>
      <c r="I1646" s="30">
        <v>36.529000000000003</v>
      </c>
      <c r="J1646" s="23" t="s">
        <v>27</v>
      </c>
      <c r="K1646" s="23" t="s">
        <v>27</v>
      </c>
      <c r="L1646" s="23" t="s">
        <v>27</v>
      </c>
      <c r="M1646" s="23">
        <v>5.7000000000000002E-2</v>
      </c>
      <c r="N1646" s="23">
        <v>3.5000000000000003E-2</v>
      </c>
      <c r="O1646" s="23">
        <v>1.591</v>
      </c>
      <c r="P1646" s="23">
        <v>0.215</v>
      </c>
      <c r="Q1646" s="23">
        <v>5.0999999999999997E-2</v>
      </c>
      <c r="R1646" s="23" t="s">
        <v>27</v>
      </c>
      <c r="S1646" s="23" t="s">
        <v>27</v>
      </c>
      <c r="T1646" s="23" t="s">
        <v>27</v>
      </c>
      <c r="U1646" s="23" t="s">
        <v>27</v>
      </c>
      <c r="V1646" s="23" t="s">
        <v>73</v>
      </c>
      <c r="W1646" s="30" t="s">
        <v>27</v>
      </c>
      <c r="X1646" s="23">
        <v>99.831000000000003</v>
      </c>
      <c r="Z1646" s="18" t="s">
        <v>85</v>
      </c>
      <c r="AB1646" s="501"/>
      <c r="AC1646" s="18">
        <v>48.361427673952235</v>
      </c>
      <c r="AD1646" s="18">
        <v>50.157446296464258</v>
      </c>
      <c r="AE1646" s="18" t="s">
        <v>27</v>
      </c>
      <c r="AF1646" s="18" t="s">
        <v>27</v>
      </c>
      <c r="AG1646" s="18" t="s">
        <v>27</v>
      </c>
      <c r="AH1646" s="18">
        <v>4.5671956424266441E-2</v>
      </c>
      <c r="AI1646" s="18">
        <v>3.8442321670668612E-2</v>
      </c>
      <c r="AJ1646" s="18">
        <v>1.1932419592351524</v>
      </c>
      <c r="AK1646" s="18">
        <v>0.16059333436864973</v>
      </c>
      <c r="AL1646" s="18">
        <v>4.3176457884764374E-2</v>
      </c>
      <c r="AM1646" s="18" t="s">
        <v>27</v>
      </c>
      <c r="AN1646" s="18" t="s">
        <v>27</v>
      </c>
      <c r="AO1646" s="18" t="s">
        <v>27</v>
      </c>
      <c r="AP1646" s="18" t="s">
        <v>27</v>
      </c>
      <c r="AQ1646" s="18" t="s">
        <v>27</v>
      </c>
      <c r="AR1646" s="18">
        <v>100.00000000000001</v>
      </c>
      <c r="AT1646" s="18" t="s">
        <v>131</v>
      </c>
      <c r="AU1646" s="18" t="str">
        <f t="shared" si="166"/>
        <v>po</v>
      </c>
      <c r="AV1646" s="44">
        <f t="shared" si="167"/>
        <v>0.96419238308313493</v>
      </c>
      <c r="AW1646" s="86">
        <f t="shared" si="168"/>
        <v>0.99204491256063831</v>
      </c>
      <c r="AX1646" s="18"/>
      <c r="AY1646" s="18"/>
    </row>
    <row r="1647" spans="1:51" s="21" customFormat="1" x14ac:dyDescent="0.2">
      <c r="A1647" s="24" t="s">
        <v>595</v>
      </c>
      <c r="B1647" s="23" t="s">
        <v>606</v>
      </c>
      <c r="C1647" s="21" t="s">
        <v>75</v>
      </c>
      <c r="D1647" s="23" t="s">
        <v>60</v>
      </c>
      <c r="E1647" s="23" t="s">
        <v>37</v>
      </c>
      <c r="F1647" s="23" t="s">
        <v>38</v>
      </c>
      <c r="G1647" s="24">
        <v>398</v>
      </c>
      <c r="H1647" s="30">
        <v>61.22</v>
      </c>
      <c r="I1647" s="30">
        <v>35.972999999999999</v>
      </c>
      <c r="J1647" s="23">
        <v>3.4000000000000002E-2</v>
      </c>
      <c r="K1647" s="23" t="s">
        <v>27</v>
      </c>
      <c r="L1647" s="23" t="s">
        <v>27</v>
      </c>
      <c r="M1647" s="23" t="s">
        <v>27</v>
      </c>
      <c r="N1647" s="23" t="s">
        <v>27</v>
      </c>
      <c r="O1647" s="23">
        <v>1.579</v>
      </c>
      <c r="P1647" s="23">
        <v>0.16</v>
      </c>
      <c r="Q1647" s="23" t="s">
        <v>27</v>
      </c>
      <c r="R1647" s="23" t="s">
        <v>27</v>
      </c>
      <c r="S1647" s="23" t="s">
        <v>27</v>
      </c>
      <c r="T1647" s="23">
        <v>0.57399999999999995</v>
      </c>
      <c r="U1647" s="23" t="s">
        <v>27</v>
      </c>
      <c r="V1647" s="23" t="s">
        <v>27</v>
      </c>
      <c r="W1647" s="30" t="s">
        <v>27</v>
      </c>
      <c r="X1647" s="23">
        <v>99.539999999999992</v>
      </c>
      <c r="Z1647" s="18" t="s">
        <v>85</v>
      </c>
      <c r="AB1647" s="501"/>
      <c r="AC1647" s="18">
        <v>48.545304038534212</v>
      </c>
      <c r="AD1647" s="18">
        <v>49.689529168355719</v>
      </c>
      <c r="AE1647" s="18">
        <v>5.3611523399353253E-2</v>
      </c>
      <c r="AF1647" s="18" t="s">
        <v>27</v>
      </c>
      <c r="AG1647" s="18" t="s">
        <v>27</v>
      </c>
      <c r="AH1647" s="18" t="s">
        <v>27</v>
      </c>
      <c r="AI1647" s="18" t="s">
        <v>27</v>
      </c>
      <c r="AJ1647" s="18">
        <v>1.1913271993052044</v>
      </c>
      <c r="AK1647" s="18">
        <v>0.12022634063187901</v>
      </c>
      <c r="AL1647" s="18" t="s">
        <v>27</v>
      </c>
      <c r="AM1647" s="18" t="s">
        <v>27</v>
      </c>
      <c r="AN1647" s="18" t="s">
        <v>27</v>
      </c>
      <c r="AO1647" s="18">
        <v>0.40000172977362791</v>
      </c>
      <c r="AP1647" s="18" t="s">
        <v>27</v>
      </c>
      <c r="AQ1647" s="18" t="s">
        <v>27</v>
      </c>
      <c r="AR1647" s="18">
        <v>100</v>
      </c>
      <c r="AT1647" s="18" t="s">
        <v>131</v>
      </c>
      <c r="AU1647" s="18" t="str">
        <f t="shared" si="166"/>
        <v>po</v>
      </c>
      <c r="AV1647" s="44">
        <f t="shared" si="167"/>
        <v>0.97697251012492592</v>
      </c>
      <c r="AW1647" s="86">
        <f t="shared" si="168"/>
        <v>1.0114174988047684</v>
      </c>
      <c r="AX1647" s="18"/>
      <c r="AY1647" s="18"/>
    </row>
    <row r="1648" spans="1:51" s="21" customFormat="1" x14ac:dyDescent="0.2">
      <c r="A1648" s="24" t="s">
        <v>595</v>
      </c>
      <c r="B1648" s="23" t="s">
        <v>606</v>
      </c>
      <c r="C1648" s="21" t="s">
        <v>75</v>
      </c>
      <c r="D1648" s="23" t="s">
        <v>72</v>
      </c>
      <c r="E1648" s="23" t="s">
        <v>49</v>
      </c>
      <c r="F1648" s="23" t="s">
        <v>34</v>
      </c>
      <c r="G1648" s="24">
        <v>306</v>
      </c>
      <c r="H1648" s="30">
        <v>61.423000000000002</v>
      </c>
      <c r="I1648" s="30">
        <v>36.584000000000003</v>
      </c>
      <c r="J1648" s="23">
        <v>0.04</v>
      </c>
      <c r="K1648" s="23" t="s">
        <v>27</v>
      </c>
      <c r="L1648" s="23" t="s">
        <v>27</v>
      </c>
      <c r="M1648" s="23" t="s">
        <v>27</v>
      </c>
      <c r="N1648" s="23">
        <v>2.8000000000000001E-2</v>
      </c>
      <c r="O1648" s="23">
        <v>1.5669999999999999</v>
      </c>
      <c r="P1648" s="23">
        <v>0.11600000000000001</v>
      </c>
      <c r="Q1648" s="23">
        <v>0.05</v>
      </c>
      <c r="R1648" s="23" t="s">
        <v>27</v>
      </c>
      <c r="S1648" s="23" t="s">
        <v>27</v>
      </c>
      <c r="T1648" s="23" t="s">
        <v>27</v>
      </c>
      <c r="U1648" s="23" t="s">
        <v>27</v>
      </c>
      <c r="V1648" s="23" t="s">
        <v>27</v>
      </c>
      <c r="W1648" s="30" t="s">
        <v>27</v>
      </c>
      <c r="X1648" s="23">
        <v>99.808000000000007</v>
      </c>
      <c r="Z1648" s="18" t="s">
        <v>85</v>
      </c>
      <c r="AB1648" s="501"/>
      <c r="AC1648" s="18">
        <v>48.393743946347541</v>
      </c>
      <c r="AD1648" s="18">
        <v>50.2092472241631</v>
      </c>
      <c r="AE1648" s="18">
        <v>6.266766602037957E-2</v>
      </c>
      <c r="AF1648" s="18" t="s">
        <v>27</v>
      </c>
      <c r="AG1648" s="18" t="s">
        <v>27</v>
      </c>
      <c r="AH1648" s="18" t="s">
        <v>27</v>
      </c>
      <c r="AI1648" s="18">
        <v>3.0739336113614398E-2</v>
      </c>
      <c r="AJ1648" s="18">
        <v>1.1746871598225288</v>
      </c>
      <c r="AK1648" s="18">
        <v>8.6604793991437501E-2</v>
      </c>
      <c r="AL1648" s="18">
        <v>4.2309873541389161E-2</v>
      </c>
      <c r="AM1648" s="18" t="s">
        <v>27</v>
      </c>
      <c r="AN1648" s="18" t="s">
        <v>27</v>
      </c>
      <c r="AO1648" s="18" t="s">
        <v>27</v>
      </c>
      <c r="AP1648" s="18" t="s">
        <v>27</v>
      </c>
      <c r="AQ1648" s="18" t="s">
        <v>27</v>
      </c>
      <c r="AR1648" s="18">
        <v>99.999999999999986</v>
      </c>
      <c r="AT1648" s="18" t="s">
        <v>131</v>
      </c>
      <c r="AU1648" s="18" t="str">
        <f t="shared" si="166"/>
        <v>po</v>
      </c>
      <c r="AV1648" s="44">
        <f t="shared" si="167"/>
        <v>0.96384125677666299</v>
      </c>
      <c r="AW1648" s="86">
        <f t="shared" si="168"/>
        <v>0.98980463801469132</v>
      </c>
      <c r="AX1648" s="18"/>
      <c r="AY1648" s="18"/>
    </row>
    <row r="1649" spans="1:51" s="21" customFormat="1" x14ac:dyDescent="0.2">
      <c r="A1649" s="24" t="s">
        <v>595</v>
      </c>
      <c r="B1649" s="23" t="s">
        <v>606</v>
      </c>
      <c r="C1649" s="21" t="s">
        <v>75</v>
      </c>
      <c r="D1649" s="23" t="s">
        <v>64</v>
      </c>
      <c r="E1649" s="23" t="s">
        <v>49</v>
      </c>
      <c r="F1649" s="23" t="s">
        <v>43</v>
      </c>
      <c r="G1649" s="24">
        <v>199</v>
      </c>
      <c r="H1649" s="30">
        <v>60.975000000000001</v>
      </c>
      <c r="I1649" s="30">
        <v>35.979999999999997</v>
      </c>
      <c r="J1649" s="23">
        <v>4.9000000000000002E-2</v>
      </c>
      <c r="K1649" s="23" t="s">
        <v>27</v>
      </c>
      <c r="L1649" s="23" t="s">
        <v>27</v>
      </c>
      <c r="M1649" s="23">
        <v>9.5000000000000001E-2</v>
      </c>
      <c r="N1649" s="23" t="s">
        <v>27</v>
      </c>
      <c r="O1649" s="23">
        <v>1.5660000000000001</v>
      </c>
      <c r="P1649" s="23">
        <v>0.13400000000000001</v>
      </c>
      <c r="Q1649" s="23">
        <v>4.9000000000000002E-2</v>
      </c>
      <c r="R1649" s="23" t="s">
        <v>27</v>
      </c>
      <c r="S1649" s="23" t="s">
        <v>27</v>
      </c>
      <c r="T1649" s="23" t="s">
        <v>27</v>
      </c>
      <c r="U1649" s="23" t="s">
        <v>27</v>
      </c>
      <c r="V1649" s="23" t="s">
        <v>73</v>
      </c>
      <c r="W1649" s="30" t="s">
        <v>27</v>
      </c>
      <c r="X1649" s="23">
        <v>98.848000000000013</v>
      </c>
      <c r="Z1649" s="18" t="s">
        <v>85</v>
      </c>
      <c r="AB1649" s="501"/>
      <c r="AC1649" s="18">
        <v>48.580324419808647</v>
      </c>
      <c r="AD1649" s="18">
        <v>49.93488850244335</v>
      </c>
      <c r="AE1649" s="18">
        <v>7.7630076235293707E-2</v>
      </c>
      <c r="AF1649" s="18" t="s">
        <v>27</v>
      </c>
      <c r="AG1649" s="18" t="s">
        <v>27</v>
      </c>
      <c r="AH1649" s="18">
        <v>7.6938489768517845E-2</v>
      </c>
      <c r="AI1649" s="18" t="s">
        <v>27</v>
      </c>
      <c r="AJ1649" s="18">
        <v>1.1871220904625768</v>
      </c>
      <c r="AK1649" s="18">
        <v>0.10116706386842146</v>
      </c>
      <c r="AL1649" s="18">
        <v>4.1929357413190371E-2</v>
      </c>
      <c r="AM1649" s="18" t="s">
        <v>27</v>
      </c>
      <c r="AN1649" s="18" t="s">
        <v>27</v>
      </c>
      <c r="AO1649" s="18" t="s">
        <v>27</v>
      </c>
      <c r="AP1649" s="18" t="s">
        <v>27</v>
      </c>
      <c r="AQ1649" s="18" t="s">
        <v>27</v>
      </c>
      <c r="AR1649" s="18">
        <v>100.00000000000001</v>
      </c>
      <c r="AT1649" s="18" t="s">
        <v>131</v>
      </c>
      <c r="AU1649" s="18" t="str">
        <f t="shared" si="166"/>
        <v>po</v>
      </c>
      <c r="AV1649" s="44">
        <f t="shared" si="167"/>
        <v>0.97287339326754629</v>
      </c>
      <c r="AW1649" s="86">
        <f t="shared" si="168"/>
        <v>0.99951245368477559</v>
      </c>
      <c r="AX1649" s="18"/>
      <c r="AY1649" s="18"/>
    </row>
    <row r="1650" spans="1:51" s="21" customFormat="1" x14ac:dyDescent="0.2">
      <c r="A1650" s="24" t="s">
        <v>595</v>
      </c>
      <c r="B1650" s="23" t="s">
        <v>606</v>
      </c>
      <c r="C1650" s="21" t="s">
        <v>75</v>
      </c>
      <c r="D1650" s="23" t="s">
        <v>72</v>
      </c>
      <c r="E1650" s="23" t="s">
        <v>32</v>
      </c>
      <c r="F1650" s="23" t="s">
        <v>34</v>
      </c>
      <c r="G1650" s="24">
        <v>190</v>
      </c>
      <c r="H1650" s="30">
        <v>61.006999999999998</v>
      </c>
      <c r="I1650" s="30">
        <v>36.661999999999999</v>
      </c>
      <c r="J1650" s="23">
        <v>3.4000000000000002E-2</v>
      </c>
      <c r="K1650" s="23" t="s">
        <v>27</v>
      </c>
      <c r="L1650" s="23" t="s">
        <v>27</v>
      </c>
      <c r="M1650" s="23" t="s">
        <v>27</v>
      </c>
      <c r="N1650" s="23">
        <v>7.4999999999999997E-2</v>
      </c>
      <c r="O1650" s="23">
        <v>1.5649999999999999</v>
      </c>
      <c r="P1650" s="23">
        <v>0.115</v>
      </c>
      <c r="Q1650" s="23" t="s">
        <v>27</v>
      </c>
      <c r="R1650" s="23" t="s">
        <v>27</v>
      </c>
      <c r="S1650" s="23" t="s">
        <v>27</v>
      </c>
      <c r="T1650" s="23" t="s">
        <v>27</v>
      </c>
      <c r="U1650" s="23" t="s">
        <v>27</v>
      </c>
      <c r="V1650" s="23" t="s">
        <v>27</v>
      </c>
      <c r="W1650" s="30" t="s">
        <v>27</v>
      </c>
      <c r="X1650" s="23">
        <v>99.457999999999998</v>
      </c>
      <c r="Z1650" s="18" t="s">
        <v>85</v>
      </c>
      <c r="AB1650" s="501"/>
      <c r="AC1650" s="18">
        <v>48.173445031029992</v>
      </c>
      <c r="AD1650" s="18">
        <v>50.428785942894848</v>
      </c>
      <c r="AE1650" s="18">
        <v>5.3386602556700025E-2</v>
      </c>
      <c r="AF1650" s="18" t="s">
        <v>27</v>
      </c>
      <c r="AG1650" s="18" t="s">
        <v>27</v>
      </c>
      <c r="AH1650" s="18" t="s">
        <v>27</v>
      </c>
      <c r="AI1650" s="18">
        <v>8.2521583621626982E-2</v>
      </c>
      <c r="AJ1650" s="18">
        <v>1.1758106918157842</v>
      </c>
      <c r="AK1650" s="18">
        <v>8.6050148081057057E-2</v>
      </c>
      <c r="AL1650" s="18" t="s">
        <v>27</v>
      </c>
      <c r="AM1650" s="18" t="s">
        <v>27</v>
      </c>
      <c r="AN1650" s="18" t="s">
        <v>27</v>
      </c>
      <c r="AO1650" s="18" t="s">
        <v>27</v>
      </c>
      <c r="AP1650" s="18" t="s">
        <v>27</v>
      </c>
      <c r="AQ1650" s="18" t="s">
        <v>27</v>
      </c>
      <c r="AR1650" s="18">
        <v>100</v>
      </c>
      <c r="AT1650" s="18" t="s">
        <v>131</v>
      </c>
      <c r="AU1650" s="18" t="str">
        <f t="shared" si="166"/>
        <v>po</v>
      </c>
      <c r="AV1650" s="44">
        <f t="shared" si="167"/>
        <v>0.95527671607207065</v>
      </c>
      <c r="AW1650" s="86">
        <f t="shared" si="168"/>
        <v>0.98029934583210021</v>
      </c>
      <c r="AX1650" s="18"/>
      <c r="AY1650" s="18"/>
    </row>
    <row r="1651" spans="1:51" s="21" customFormat="1" x14ac:dyDescent="0.2">
      <c r="A1651" s="24" t="s">
        <v>595</v>
      </c>
      <c r="B1651" s="23" t="s">
        <v>606</v>
      </c>
      <c r="C1651" s="21" t="s">
        <v>75</v>
      </c>
      <c r="D1651" s="23" t="s">
        <v>50</v>
      </c>
      <c r="E1651" s="23" t="s">
        <v>47</v>
      </c>
      <c r="F1651" s="23" t="s">
        <v>34</v>
      </c>
      <c r="G1651" s="24">
        <v>356</v>
      </c>
      <c r="H1651" s="30">
        <v>60.713000000000001</v>
      </c>
      <c r="I1651" s="30">
        <v>36.485999999999997</v>
      </c>
      <c r="J1651" s="23">
        <v>0.189</v>
      </c>
      <c r="K1651" s="23" t="s">
        <v>27</v>
      </c>
      <c r="L1651" s="23" t="s">
        <v>27</v>
      </c>
      <c r="M1651" s="23" t="s">
        <v>27</v>
      </c>
      <c r="N1651" s="23" t="s">
        <v>27</v>
      </c>
      <c r="O1651" s="23">
        <v>1.56</v>
      </c>
      <c r="P1651" s="23">
        <v>0.23699999999999999</v>
      </c>
      <c r="Q1651" s="23" t="s">
        <v>27</v>
      </c>
      <c r="R1651" s="23" t="s">
        <v>27</v>
      </c>
      <c r="S1651" s="23" t="s">
        <v>27</v>
      </c>
      <c r="T1651" s="23" t="s">
        <v>27</v>
      </c>
      <c r="U1651" s="23" t="s">
        <v>27</v>
      </c>
      <c r="V1651" s="23" t="s">
        <v>27</v>
      </c>
      <c r="W1651" s="30" t="s">
        <v>27</v>
      </c>
      <c r="X1651" s="23">
        <v>99.184999999999988</v>
      </c>
      <c r="Z1651" s="18" t="s">
        <v>85</v>
      </c>
      <c r="AB1651" s="501"/>
      <c r="AC1651" s="18">
        <v>48.049813231856689</v>
      </c>
      <c r="AD1651" s="18">
        <v>50.300301516933622</v>
      </c>
      <c r="AE1651" s="18">
        <v>0.29743847508990828</v>
      </c>
      <c r="AF1651" s="18" t="s">
        <v>27</v>
      </c>
      <c r="AG1651" s="18" t="s">
        <v>27</v>
      </c>
      <c r="AH1651" s="18" t="s">
        <v>27</v>
      </c>
      <c r="AI1651" s="18" t="s">
        <v>27</v>
      </c>
      <c r="AJ1651" s="18">
        <v>1.1747072153703637</v>
      </c>
      <c r="AK1651" s="18">
        <v>0.17773956074939379</v>
      </c>
      <c r="AL1651" s="18" t="s">
        <v>27</v>
      </c>
      <c r="AM1651" s="18" t="s">
        <v>27</v>
      </c>
      <c r="AN1651" s="18" t="s">
        <v>27</v>
      </c>
      <c r="AO1651" s="18" t="s">
        <v>27</v>
      </c>
      <c r="AP1651" s="18" t="s">
        <v>27</v>
      </c>
      <c r="AQ1651" s="18" t="s">
        <v>27</v>
      </c>
      <c r="AR1651" s="18">
        <v>99.999999999999957</v>
      </c>
      <c r="AT1651" s="18" t="s">
        <v>131</v>
      </c>
      <c r="AU1651" s="18" t="str">
        <f t="shared" si="166"/>
        <v>po</v>
      </c>
      <c r="AV1651" s="44">
        <f t="shared" si="167"/>
        <v>0.95525895039974451</v>
      </c>
      <c r="AW1651" s="86">
        <f t="shared" si="168"/>
        <v>0.98214639908957901</v>
      </c>
      <c r="AX1651" s="18"/>
      <c r="AY1651" s="18"/>
    </row>
    <row r="1652" spans="1:51" s="21" customFormat="1" x14ac:dyDescent="0.2">
      <c r="A1652" s="24" t="s">
        <v>595</v>
      </c>
      <c r="B1652" s="23" t="s">
        <v>606</v>
      </c>
      <c r="C1652" s="21" t="s">
        <v>75</v>
      </c>
      <c r="D1652" s="23" t="s">
        <v>50</v>
      </c>
      <c r="E1652" s="23" t="s">
        <v>32</v>
      </c>
      <c r="F1652" s="23" t="s">
        <v>28</v>
      </c>
      <c r="G1652" s="24">
        <v>281</v>
      </c>
      <c r="H1652" s="30">
        <v>61.176000000000002</v>
      </c>
      <c r="I1652" s="30">
        <v>36.341999999999999</v>
      </c>
      <c r="J1652" s="23" t="s">
        <v>27</v>
      </c>
      <c r="K1652" s="23" t="s">
        <v>27</v>
      </c>
      <c r="L1652" s="23" t="s">
        <v>27</v>
      </c>
      <c r="M1652" s="23" t="s">
        <v>27</v>
      </c>
      <c r="N1652" s="23">
        <v>4.1000000000000002E-2</v>
      </c>
      <c r="O1652" s="23">
        <v>1.55</v>
      </c>
      <c r="P1652" s="23" t="s">
        <v>27</v>
      </c>
      <c r="Q1652" s="23">
        <v>5.8000000000000003E-2</v>
      </c>
      <c r="R1652" s="23" t="s">
        <v>27</v>
      </c>
      <c r="S1652" s="23" t="s">
        <v>27</v>
      </c>
      <c r="T1652" s="23" t="s">
        <v>27</v>
      </c>
      <c r="U1652" s="23" t="s">
        <v>27</v>
      </c>
      <c r="V1652" s="23" t="s">
        <v>27</v>
      </c>
      <c r="W1652" s="30" t="s">
        <v>27</v>
      </c>
      <c r="X1652" s="23">
        <v>99.167000000000002</v>
      </c>
      <c r="Z1652" s="18" t="s">
        <v>85</v>
      </c>
      <c r="AB1652" s="501"/>
      <c r="AC1652" s="18">
        <v>48.523132376547444</v>
      </c>
      <c r="AD1652" s="18">
        <v>50.212390690857902</v>
      </c>
      <c r="AE1652" s="18" t="s">
        <v>27</v>
      </c>
      <c r="AF1652" s="18" t="s">
        <v>27</v>
      </c>
      <c r="AG1652" s="18" t="s">
        <v>27</v>
      </c>
      <c r="AH1652" s="18" t="s">
        <v>27</v>
      </c>
      <c r="AI1652" s="18">
        <v>4.5313735211197241E-2</v>
      </c>
      <c r="AJ1652" s="18">
        <v>1.16975383266231</v>
      </c>
      <c r="AK1652" s="18" t="s">
        <v>27</v>
      </c>
      <c r="AL1652" s="18">
        <v>4.9409364721150088E-2</v>
      </c>
      <c r="AM1652" s="18" t="s">
        <v>27</v>
      </c>
      <c r="AN1652" s="18" t="s">
        <v>27</v>
      </c>
      <c r="AO1652" s="18" t="s">
        <v>27</v>
      </c>
      <c r="AP1652" s="18" t="s">
        <v>27</v>
      </c>
      <c r="AQ1652" s="18" t="s">
        <v>27</v>
      </c>
      <c r="AR1652" s="18">
        <v>100.00000000000001</v>
      </c>
      <c r="AT1652" s="18" t="s">
        <v>131</v>
      </c>
      <c r="AU1652" s="18" t="str">
        <f t="shared" si="166"/>
        <v>po</v>
      </c>
      <c r="AV1652" s="44">
        <f t="shared" si="167"/>
        <v>0.96635773977162931</v>
      </c>
      <c r="AW1652" s="86">
        <f t="shared" si="168"/>
        <v>0.99063786626250827</v>
      </c>
      <c r="AX1652" s="18"/>
      <c r="AY1652" s="18"/>
    </row>
    <row r="1653" spans="1:51" s="21" customFormat="1" x14ac:dyDescent="0.2">
      <c r="A1653" s="24" t="s">
        <v>595</v>
      </c>
      <c r="B1653" s="23" t="s">
        <v>606</v>
      </c>
      <c r="C1653" s="21" t="s">
        <v>75</v>
      </c>
      <c r="D1653" s="23" t="s">
        <v>67</v>
      </c>
      <c r="E1653" s="23" t="s">
        <v>32</v>
      </c>
      <c r="F1653" s="23" t="s">
        <v>43</v>
      </c>
      <c r="G1653" s="24">
        <v>10</v>
      </c>
      <c r="H1653" s="30">
        <v>61.524000000000001</v>
      </c>
      <c r="I1653" s="30">
        <v>36.197000000000003</v>
      </c>
      <c r="J1653" s="23" t="s">
        <v>27</v>
      </c>
      <c r="K1653" s="23" t="s">
        <v>27</v>
      </c>
      <c r="L1653" s="23" t="s">
        <v>27</v>
      </c>
      <c r="M1653" s="23" t="s">
        <v>27</v>
      </c>
      <c r="N1653" s="23" t="s">
        <v>27</v>
      </c>
      <c r="O1653" s="23">
        <v>1.538</v>
      </c>
      <c r="P1653" s="23">
        <v>0.157</v>
      </c>
      <c r="Q1653" s="23">
        <v>3.6999999999999998E-2</v>
      </c>
      <c r="R1653" s="23" t="s">
        <v>27</v>
      </c>
      <c r="S1653" s="23">
        <v>3.9E-2</v>
      </c>
      <c r="T1653" s="23" t="s">
        <v>27</v>
      </c>
      <c r="U1653" s="23" t="s">
        <v>27</v>
      </c>
      <c r="V1653" s="23" t="s">
        <v>27</v>
      </c>
      <c r="W1653" s="30" t="s">
        <v>27</v>
      </c>
      <c r="X1653" s="23">
        <v>99.492000000000004</v>
      </c>
      <c r="Z1653" s="18" t="s">
        <v>85</v>
      </c>
      <c r="AB1653" s="501"/>
      <c r="AC1653" s="18">
        <v>48.708824568152906</v>
      </c>
      <c r="AD1653" s="18">
        <v>49.919472495013359</v>
      </c>
      <c r="AE1653" s="18" t="s">
        <v>27</v>
      </c>
      <c r="AF1653" s="18" t="s">
        <v>27</v>
      </c>
      <c r="AG1653" s="18" t="s">
        <v>27</v>
      </c>
      <c r="AH1653" s="18" t="s">
        <v>27</v>
      </c>
      <c r="AI1653" s="18" t="s">
        <v>27</v>
      </c>
      <c r="AJ1653" s="18">
        <v>1.1585491115987947</v>
      </c>
      <c r="AK1653" s="18">
        <v>0.11778459258249926</v>
      </c>
      <c r="AL1653" s="18">
        <v>3.1461421047365407E-2</v>
      </c>
      <c r="AM1653" s="18" t="s">
        <v>27</v>
      </c>
      <c r="AN1653" s="18">
        <v>6.3907811605079204E-2</v>
      </c>
      <c r="AO1653" s="18" t="s">
        <v>27</v>
      </c>
      <c r="AP1653" s="18" t="s">
        <v>27</v>
      </c>
      <c r="AQ1653" s="18" t="s">
        <v>27</v>
      </c>
      <c r="AR1653" s="18">
        <v>99.999999999999986</v>
      </c>
      <c r="AT1653" s="18" t="s">
        <v>131</v>
      </c>
      <c r="AU1653" s="18" t="str">
        <f t="shared" si="166"/>
        <v>po</v>
      </c>
      <c r="AV1653" s="44">
        <f t="shared" si="167"/>
        <v>0.97574798237338367</v>
      </c>
      <c r="AW1653" s="86">
        <f t="shared" si="168"/>
        <v>1.0019460782238416</v>
      </c>
      <c r="AX1653" s="18"/>
      <c r="AY1653" s="18"/>
    </row>
    <row r="1654" spans="1:51" s="21" customFormat="1" x14ac:dyDescent="0.2">
      <c r="A1654" s="24" t="s">
        <v>595</v>
      </c>
      <c r="B1654" s="23" t="s">
        <v>606</v>
      </c>
      <c r="C1654" s="21" t="s">
        <v>75</v>
      </c>
      <c r="D1654" s="23" t="s">
        <v>60</v>
      </c>
      <c r="E1654" s="23" t="s">
        <v>32</v>
      </c>
      <c r="F1654" s="23" t="s">
        <v>43</v>
      </c>
      <c r="G1654" s="24">
        <v>349</v>
      </c>
      <c r="H1654" s="30">
        <v>61.607999999999997</v>
      </c>
      <c r="I1654" s="30">
        <v>36.323999999999998</v>
      </c>
      <c r="J1654" s="23" t="s">
        <v>27</v>
      </c>
      <c r="K1654" s="23" t="s">
        <v>27</v>
      </c>
      <c r="L1654" s="23" t="s">
        <v>27</v>
      </c>
      <c r="M1654" s="23" t="s">
        <v>27</v>
      </c>
      <c r="N1654" s="23" t="s">
        <v>27</v>
      </c>
      <c r="O1654" s="23">
        <v>1.5369999999999999</v>
      </c>
      <c r="P1654" s="23">
        <v>0.217</v>
      </c>
      <c r="Q1654" s="23">
        <v>5.1999999999999998E-2</v>
      </c>
      <c r="R1654" s="23" t="s">
        <v>27</v>
      </c>
      <c r="S1654" s="23" t="s">
        <v>27</v>
      </c>
      <c r="T1654" s="23" t="s">
        <v>27</v>
      </c>
      <c r="U1654" s="23" t="s">
        <v>27</v>
      </c>
      <c r="V1654" s="23" t="s">
        <v>27</v>
      </c>
      <c r="W1654" s="30" t="s">
        <v>27</v>
      </c>
      <c r="X1654" s="23">
        <v>99.738</v>
      </c>
      <c r="Z1654" s="18" t="s">
        <v>85</v>
      </c>
      <c r="AB1654" s="501"/>
      <c r="AC1654" s="18">
        <v>48.661092763247979</v>
      </c>
      <c r="AD1654" s="18">
        <v>49.977294016934124</v>
      </c>
      <c r="AE1654" s="18" t="s">
        <v>27</v>
      </c>
      <c r="AF1654" s="18" t="s">
        <v>27</v>
      </c>
      <c r="AG1654" s="18" t="s">
        <v>27</v>
      </c>
      <c r="AH1654" s="18" t="s">
        <v>27</v>
      </c>
      <c r="AI1654" s="18" t="s">
        <v>27</v>
      </c>
      <c r="AJ1654" s="18">
        <v>1.1550841958241798</v>
      </c>
      <c r="AK1654" s="18">
        <v>0.16241652964955219</v>
      </c>
      <c r="AL1654" s="18">
        <v>4.411249434415903E-2</v>
      </c>
      <c r="AM1654" s="18" t="s">
        <v>27</v>
      </c>
      <c r="AN1654" s="18" t="s">
        <v>27</v>
      </c>
      <c r="AO1654" s="18" t="s">
        <v>27</v>
      </c>
      <c r="AP1654" s="18" t="s">
        <v>27</v>
      </c>
      <c r="AQ1654" s="18" t="s">
        <v>27</v>
      </c>
      <c r="AR1654" s="18">
        <v>99.999999999999986</v>
      </c>
      <c r="AT1654" s="18" t="s">
        <v>131</v>
      </c>
      <c r="AU1654" s="18" t="str">
        <f t="shared" si="166"/>
        <v>po</v>
      </c>
      <c r="AV1654" s="44">
        <f t="shared" si="167"/>
        <v>0.97366401523779644</v>
      </c>
      <c r="AW1654" s="86">
        <f t="shared" si="168"/>
        <v>1.0009086519593551</v>
      </c>
      <c r="AX1654" s="18"/>
      <c r="AY1654" s="18"/>
    </row>
    <row r="1655" spans="1:51" s="21" customFormat="1" x14ac:dyDescent="0.2">
      <c r="A1655" s="24" t="s">
        <v>595</v>
      </c>
      <c r="B1655" s="23" t="s">
        <v>606</v>
      </c>
      <c r="C1655" s="21" t="s">
        <v>75</v>
      </c>
      <c r="D1655" s="23" t="s">
        <v>62</v>
      </c>
      <c r="E1655" s="23" t="s">
        <v>35</v>
      </c>
      <c r="F1655" s="23" t="s">
        <v>31</v>
      </c>
      <c r="G1655" s="24">
        <v>154</v>
      </c>
      <c r="H1655" s="30">
        <v>61.357999999999997</v>
      </c>
      <c r="I1655" s="30">
        <v>36.590000000000003</v>
      </c>
      <c r="J1655" s="23">
        <v>3.7999999999999999E-2</v>
      </c>
      <c r="K1655" s="23" t="s">
        <v>27</v>
      </c>
      <c r="L1655" s="23" t="s">
        <v>27</v>
      </c>
      <c r="M1655" s="23" t="s">
        <v>27</v>
      </c>
      <c r="N1655" s="23" t="s">
        <v>27</v>
      </c>
      <c r="O1655" s="23">
        <v>1.52</v>
      </c>
      <c r="P1655" s="23">
        <v>0.16200000000000001</v>
      </c>
      <c r="Q1655" s="23">
        <v>0.11</v>
      </c>
      <c r="R1655" s="23" t="s">
        <v>27</v>
      </c>
      <c r="S1655" s="23" t="s">
        <v>27</v>
      </c>
      <c r="T1655" s="23" t="s">
        <v>27</v>
      </c>
      <c r="U1655" s="23" t="s">
        <v>27</v>
      </c>
      <c r="V1655" s="23" t="s">
        <v>27</v>
      </c>
      <c r="W1655" s="30" t="s">
        <v>27</v>
      </c>
      <c r="X1655" s="23">
        <v>99.778000000000006</v>
      </c>
      <c r="Z1655" s="18" t="s">
        <v>85</v>
      </c>
      <c r="AB1655" s="501"/>
      <c r="AC1655" s="18">
        <v>48.355572529442824</v>
      </c>
      <c r="AD1655" s="18">
        <v>50.231028183823099</v>
      </c>
      <c r="AE1655" s="18">
        <v>5.9550342293617539E-2</v>
      </c>
      <c r="AF1655" s="18" t="s">
        <v>27</v>
      </c>
      <c r="AG1655" s="18" t="s">
        <v>27</v>
      </c>
      <c r="AH1655" s="18" t="s">
        <v>27</v>
      </c>
      <c r="AI1655" s="18" t="s">
        <v>27</v>
      </c>
      <c r="AJ1655" s="18">
        <v>1.1397614130201725</v>
      </c>
      <c r="AK1655" s="18">
        <v>0.12098070051976091</v>
      </c>
      <c r="AL1655" s="18">
        <v>9.310683090054378E-2</v>
      </c>
      <c r="AM1655" s="18" t="s">
        <v>27</v>
      </c>
      <c r="AN1655" s="18" t="s">
        <v>27</v>
      </c>
      <c r="AO1655" s="18" t="s">
        <v>27</v>
      </c>
      <c r="AP1655" s="18" t="s">
        <v>27</v>
      </c>
      <c r="AQ1655" s="18" t="s">
        <v>27</v>
      </c>
      <c r="AR1655" s="18">
        <v>100.00000000000001</v>
      </c>
      <c r="AT1655" s="18" t="s">
        <v>131</v>
      </c>
      <c r="AU1655" s="18" t="str">
        <f t="shared" si="166"/>
        <v>po</v>
      </c>
      <c r="AV1655" s="44">
        <f t="shared" si="167"/>
        <v>0.96266340303612852</v>
      </c>
      <c r="AW1655" s="86">
        <f t="shared" si="168"/>
        <v>0.98961584644393608</v>
      </c>
      <c r="AX1655" s="18"/>
      <c r="AY1655" s="18"/>
    </row>
    <row r="1656" spans="1:51" s="21" customFormat="1" x14ac:dyDescent="0.2">
      <c r="A1656" s="24" t="s">
        <v>595</v>
      </c>
      <c r="B1656" s="23" t="s">
        <v>606</v>
      </c>
      <c r="C1656" s="21" t="s">
        <v>75</v>
      </c>
      <c r="D1656" s="23" t="s">
        <v>64</v>
      </c>
      <c r="E1656" s="23" t="s">
        <v>48</v>
      </c>
      <c r="F1656" s="23" t="s">
        <v>116</v>
      </c>
      <c r="G1656" s="24">
        <v>163</v>
      </c>
      <c r="H1656" s="30">
        <v>60.981000000000002</v>
      </c>
      <c r="I1656" s="30">
        <v>36.531999999999996</v>
      </c>
      <c r="J1656" s="23">
        <v>2.7E-2</v>
      </c>
      <c r="K1656" s="23" t="s">
        <v>27</v>
      </c>
      <c r="L1656" s="23" t="s">
        <v>27</v>
      </c>
      <c r="M1656" s="23">
        <v>0.11700000000000001</v>
      </c>
      <c r="N1656" s="23">
        <v>0.14000000000000001</v>
      </c>
      <c r="O1656" s="23">
        <v>1.52</v>
      </c>
      <c r="P1656" s="23">
        <v>0.189</v>
      </c>
      <c r="Q1656" s="23" t="s">
        <v>27</v>
      </c>
      <c r="R1656" s="23" t="s">
        <v>27</v>
      </c>
      <c r="S1656" s="23" t="s">
        <v>27</v>
      </c>
      <c r="T1656" s="23" t="s">
        <v>27</v>
      </c>
      <c r="U1656" s="23" t="s">
        <v>27</v>
      </c>
      <c r="V1656" s="23" t="s">
        <v>73</v>
      </c>
      <c r="W1656" s="30" t="s">
        <v>27</v>
      </c>
      <c r="X1656" s="23">
        <v>99.506</v>
      </c>
      <c r="Z1656" s="18" t="s">
        <v>85</v>
      </c>
      <c r="AB1656" s="501"/>
      <c r="AC1656" s="18">
        <v>48.164157836406638</v>
      </c>
      <c r="AD1656" s="18">
        <v>50.261703258298887</v>
      </c>
      <c r="AE1656" s="18">
        <v>4.2405142221094372E-2</v>
      </c>
      <c r="AF1656" s="18" t="s">
        <v>27</v>
      </c>
      <c r="AG1656" s="18" t="s">
        <v>27</v>
      </c>
      <c r="AH1656" s="18">
        <v>9.3934848882884864E-2</v>
      </c>
      <c r="AI1656" s="18">
        <v>0.15407625683547638</v>
      </c>
      <c r="AJ1656" s="18">
        <v>1.1422680886251237</v>
      </c>
      <c r="AK1656" s="18">
        <v>0.14145456872992213</v>
      </c>
      <c r="AL1656" s="18" t="s">
        <v>27</v>
      </c>
      <c r="AM1656" s="18" t="s">
        <v>27</v>
      </c>
      <c r="AN1656" s="18" t="s">
        <v>27</v>
      </c>
      <c r="AO1656" s="18" t="s">
        <v>27</v>
      </c>
      <c r="AP1656" s="18" t="s">
        <v>27</v>
      </c>
      <c r="AQ1656" s="18" t="s">
        <v>27</v>
      </c>
      <c r="AR1656" s="18">
        <v>100.00000000000004</v>
      </c>
      <c r="AT1656" s="18" t="s">
        <v>131</v>
      </c>
      <c r="AU1656" s="18" t="str">
        <f t="shared" si="166"/>
        <v>po</v>
      </c>
      <c r="AV1656" s="44">
        <f t="shared" si="167"/>
        <v>0.95826752207117227</v>
      </c>
      <c r="AW1656" s="86">
        <f t="shared" si="168"/>
        <v>0.98380829315801521</v>
      </c>
      <c r="AX1656" s="18"/>
      <c r="AY1656" s="18"/>
    </row>
    <row r="1657" spans="1:51" s="21" customFormat="1" x14ac:dyDescent="0.2">
      <c r="A1657" s="24" t="s">
        <v>595</v>
      </c>
      <c r="B1657" s="23" t="s">
        <v>606</v>
      </c>
      <c r="C1657" s="21" t="s">
        <v>75</v>
      </c>
      <c r="D1657" s="23" t="s">
        <v>64</v>
      </c>
      <c r="E1657" s="23" t="s">
        <v>48</v>
      </c>
      <c r="F1657" s="23" t="s">
        <v>80</v>
      </c>
      <c r="G1657" s="24">
        <v>158</v>
      </c>
      <c r="H1657" s="30">
        <v>60.896000000000001</v>
      </c>
      <c r="I1657" s="30">
        <v>36.154000000000003</v>
      </c>
      <c r="J1657" s="23">
        <v>0.04</v>
      </c>
      <c r="K1657" s="23" t="s">
        <v>27</v>
      </c>
      <c r="L1657" s="23" t="s">
        <v>27</v>
      </c>
      <c r="M1657" s="23">
        <v>0.159</v>
      </c>
      <c r="N1657" s="23">
        <v>9.0999999999999998E-2</v>
      </c>
      <c r="O1657" s="23">
        <v>1.5069999999999999</v>
      </c>
      <c r="P1657" s="23">
        <v>0.159</v>
      </c>
      <c r="Q1657" s="23">
        <v>3.7999999999999999E-2</v>
      </c>
      <c r="R1657" s="23" t="s">
        <v>27</v>
      </c>
      <c r="S1657" s="23" t="s">
        <v>27</v>
      </c>
      <c r="T1657" s="23" t="s">
        <v>27</v>
      </c>
      <c r="U1657" s="23" t="s">
        <v>27</v>
      </c>
      <c r="V1657" s="23" t="s">
        <v>73</v>
      </c>
      <c r="W1657" s="30" t="s">
        <v>27</v>
      </c>
      <c r="X1657" s="23">
        <v>99.044000000000025</v>
      </c>
      <c r="Z1657" s="18" t="s">
        <v>85</v>
      </c>
      <c r="AB1657" s="501"/>
      <c r="AC1657" s="18">
        <v>48.381006964632704</v>
      </c>
      <c r="AD1657" s="18">
        <v>50.03533525216568</v>
      </c>
      <c r="AE1657" s="18">
        <v>6.3193361650370775E-2</v>
      </c>
      <c r="AF1657" s="18" t="s">
        <v>27</v>
      </c>
      <c r="AG1657" s="18" t="s">
        <v>27</v>
      </c>
      <c r="AH1657" s="18">
        <v>0.12840877744259577</v>
      </c>
      <c r="AI1657" s="18">
        <v>0.10074088997804292</v>
      </c>
      <c r="AJ1657" s="18">
        <v>1.1391854149971046</v>
      </c>
      <c r="AK1657" s="18">
        <v>0.11970409473709681</v>
      </c>
      <c r="AL1657" s="18">
        <v>3.2425244396398233E-2</v>
      </c>
      <c r="AM1657" s="18" t="s">
        <v>27</v>
      </c>
      <c r="AN1657" s="18" t="s">
        <v>27</v>
      </c>
      <c r="AO1657" s="18" t="s">
        <v>27</v>
      </c>
      <c r="AP1657" s="18" t="s">
        <v>27</v>
      </c>
      <c r="AQ1657" s="18" t="s">
        <v>27</v>
      </c>
      <c r="AR1657" s="18">
        <v>100</v>
      </c>
      <c r="AT1657" s="18" t="s">
        <v>131</v>
      </c>
      <c r="AU1657" s="18" t="str">
        <f t="shared" si="166"/>
        <v>po</v>
      </c>
      <c r="AV1657" s="44">
        <f t="shared" si="167"/>
        <v>0.96693680017940176</v>
      </c>
      <c r="AW1657" s="86">
        <f t="shared" si="168"/>
        <v>0.99274485657839839</v>
      </c>
      <c r="AX1657" s="18"/>
      <c r="AY1657" s="18"/>
    </row>
    <row r="1658" spans="1:51" s="21" customFormat="1" x14ac:dyDescent="0.2">
      <c r="A1658" s="24" t="s">
        <v>595</v>
      </c>
      <c r="B1658" s="23" t="s">
        <v>606</v>
      </c>
      <c r="C1658" s="21" t="s">
        <v>75</v>
      </c>
      <c r="D1658" s="23" t="s">
        <v>72</v>
      </c>
      <c r="E1658" s="23" t="s">
        <v>32</v>
      </c>
      <c r="F1658" s="23" t="s">
        <v>41</v>
      </c>
      <c r="G1658" s="24">
        <v>213</v>
      </c>
      <c r="H1658" s="30">
        <v>61.3</v>
      </c>
      <c r="I1658" s="30">
        <v>36.604999999999997</v>
      </c>
      <c r="J1658" s="23">
        <v>4.2999999999999997E-2</v>
      </c>
      <c r="K1658" s="23" t="s">
        <v>27</v>
      </c>
      <c r="L1658" s="23" t="s">
        <v>27</v>
      </c>
      <c r="M1658" s="23" t="s">
        <v>27</v>
      </c>
      <c r="N1658" s="23">
        <v>5.8000000000000003E-2</v>
      </c>
      <c r="O1658" s="23">
        <v>1.504</v>
      </c>
      <c r="P1658" s="23" t="s">
        <v>27</v>
      </c>
      <c r="Q1658" s="23" t="s">
        <v>27</v>
      </c>
      <c r="R1658" s="23" t="s">
        <v>27</v>
      </c>
      <c r="S1658" s="23" t="s">
        <v>27</v>
      </c>
      <c r="T1658" s="23">
        <v>0.13400000000000001</v>
      </c>
      <c r="U1658" s="23" t="s">
        <v>27</v>
      </c>
      <c r="V1658" s="23" t="s">
        <v>27</v>
      </c>
      <c r="W1658" s="30" t="s">
        <v>27</v>
      </c>
      <c r="X1658" s="23">
        <v>99.64400000000002</v>
      </c>
      <c r="Z1658" s="18" t="s">
        <v>85</v>
      </c>
      <c r="AB1658" s="501"/>
      <c r="AC1658" s="18">
        <v>48.351866121520217</v>
      </c>
      <c r="AD1658" s="18">
        <v>50.295311308914805</v>
      </c>
      <c r="AE1658" s="18">
        <v>6.7444501982819163E-2</v>
      </c>
      <c r="AF1658" s="18" t="s">
        <v>27</v>
      </c>
      <c r="AG1658" s="18" t="s">
        <v>27</v>
      </c>
      <c r="AH1658" s="18" t="s">
        <v>27</v>
      </c>
      <c r="AI1658" s="18">
        <v>6.3746891720307383E-2</v>
      </c>
      <c r="AJ1658" s="18">
        <v>1.128744452984723</v>
      </c>
      <c r="AK1658" s="18" t="s">
        <v>27</v>
      </c>
      <c r="AL1658" s="18" t="s">
        <v>27</v>
      </c>
      <c r="AM1658" s="18" t="s">
        <v>27</v>
      </c>
      <c r="AN1658" s="18" t="s">
        <v>27</v>
      </c>
      <c r="AO1658" s="18">
        <v>9.2886722877130637E-2</v>
      </c>
      <c r="AP1658" s="18" t="s">
        <v>27</v>
      </c>
      <c r="AQ1658" s="18" t="s">
        <v>27</v>
      </c>
      <c r="AR1658" s="18">
        <v>100</v>
      </c>
      <c r="AT1658" s="18" t="s">
        <v>131</v>
      </c>
      <c r="AU1658" s="18" t="str">
        <f t="shared" si="166"/>
        <v>po</v>
      </c>
      <c r="AV1658" s="44">
        <f t="shared" si="167"/>
        <v>0.96135931686637932</v>
      </c>
      <c r="AW1658" s="86">
        <f t="shared" si="168"/>
        <v>0.98564848307431019</v>
      </c>
      <c r="AX1658" s="18"/>
      <c r="AY1658" s="18"/>
    </row>
    <row r="1659" spans="1:51" s="21" customFormat="1" x14ac:dyDescent="0.2">
      <c r="A1659" s="24" t="s">
        <v>595</v>
      </c>
      <c r="B1659" s="23" t="s">
        <v>606</v>
      </c>
      <c r="C1659" s="21" t="s">
        <v>75</v>
      </c>
      <c r="D1659" s="23" t="s">
        <v>45</v>
      </c>
      <c r="E1659" s="23" t="s">
        <v>47</v>
      </c>
      <c r="F1659" s="23" t="s">
        <v>43</v>
      </c>
      <c r="G1659" s="24">
        <v>420</v>
      </c>
      <c r="H1659" s="30">
        <v>61.79</v>
      </c>
      <c r="I1659" s="30">
        <v>36.4</v>
      </c>
      <c r="J1659" s="23" t="s">
        <v>27</v>
      </c>
      <c r="K1659" s="23" t="s">
        <v>27</v>
      </c>
      <c r="L1659" s="23" t="s">
        <v>27</v>
      </c>
      <c r="M1659" s="23" t="s">
        <v>27</v>
      </c>
      <c r="N1659" s="23" t="s">
        <v>27</v>
      </c>
      <c r="O1659" s="23">
        <v>1.5</v>
      </c>
      <c r="P1659" s="23">
        <v>0.25</v>
      </c>
      <c r="Q1659" s="23" t="s">
        <v>27</v>
      </c>
      <c r="R1659" s="23" t="s">
        <v>27</v>
      </c>
      <c r="S1659" s="23" t="s">
        <v>27</v>
      </c>
      <c r="T1659" s="23" t="s">
        <v>27</v>
      </c>
      <c r="U1659" s="23" t="s">
        <v>27</v>
      </c>
      <c r="V1659" s="23" t="s">
        <v>27</v>
      </c>
      <c r="W1659" s="30" t="s">
        <v>27</v>
      </c>
      <c r="X1659" s="23">
        <v>99.94</v>
      </c>
      <c r="Z1659" s="18" t="s">
        <v>85</v>
      </c>
      <c r="AB1659" s="501"/>
      <c r="AC1659" s="18">
        <v>48.706896001886541</v>
      </c>
      <c r="AD1659" s="18">
        <v>49.981348114835519</v>
      </c>
      <c r="AE1659" s="18" t="s">
        <v>27</v>
      </c>
      <c r="AF1659" s="18" t="s">
        <v>27</v>
      </c>
      <c r="AG1659" s="18" t="s">
        <v>27</v>
      </c>
      <c r="AH1659" s="18" t="s">
        <v>27</v>
      </c>
      <c r="AI1659" s="18" t="s">
        <v>27</v>
      </c>
      <c r="AJ1659" s="18">
        <v>1.1250156001685103</v>
      </c>
      <c r="AK1659" s="18">
        <v>0.18674028310943622</v>
      </c>
      <c r="AL1659" s="18" t="s">
        <v>27</v>
      </c>
      <c r="AM1659" s="18" t="s">
        <v>27</v>
      </c>
      <c r="AN1659" s="18" t="s">
        <v>27</v>
      </c>
      <c r="AO1659" s="18" t="s">
        <v>27</v>
      </c>
      <c r="AP1659" s="18" t="s">
        <v>27</v>
      </c>
      <c r="AQ1659" s="18" t="s">
        <v>27</v>
      </c>
      <c r="AR1659" s="18">
        <v>100</v>
      </c>
      <c r="AT1659" s="18" t="s">
        <v>131</v>
      </c>
      <c r="AU1659" s="18" t="str">
        <f t="shared" si="166"/>
        <v>po</v>
      </c>
      <c r="AV1659" s="44">
        <f t="shared" si="167"/>
        <v>0.9745014458189315</v>
      </c>
      <c r="AW1659" s="86">
        <f t="shared" si="168"/>
        <v>1.0007463538246959</v>
      </c>
      <c r="AX1659" s="18"/>
      <c r="AY1659" s="18"/>
    </row>
    <row r="1660" spans="1:51" s="21" customFormat="1" x14ac:dyDescent="0.2">
      <c r="A1660" s="24" t="s">
        <v>595</v>
      </c>
      <c r="B1660" s="23" t="s">
        <v>606</v>
      </c>
      <c r="C1660" s="21" t="s">
        <v>75</v>
      </c>
      <c r="D1660" s="23" t="s">
        <v>33</v>
      </c>
      <c r="E1660" s="23" t="s">
        <v>42</v>
      </c>
      <c r="F1660" s="23" t="s">
        <v>34</v>
      </c>
      <c r="G1660" s="24">
        <v>79</v>
      </c>
      <c r="H1660" s="30">
        <v>61.677999999999997</v>
      </c>
      <c r="I1660" s="30">
        <v>36.645000000000003</v>
      </c>
      <c r="J1660" s="23" t="s">
        <v>27</v>
      </c>
      <c r="K1660" s="23" t="s">
        <v>27</v>
      </c>
      <c r="L1660" s="23" t="s">
        <v>27</v>
      </c>
      <c r="M1660" s="23" t="s">
        <v>27</v>
      </c>
      <c r="N1660" s="23" t="s">
        <v>27</v>
      </c>
      <c r="O1660" s="23">
        <v>1.498</v>
      </c>
      <c r="P1660" s="23" t="s">
        <v>27</v>
      </c>
      <c r="Q1660" s="23" t="s">
        <v>27</v>
      </c>
      <c r="R1660" s="23" t="s">
        <v>27</v>
      </c>
      <c r="S1660" s="23" t="s">
        <v>27</v>
      </c>
      <c r="T1660" s="23" t="s">
        <v>27</v>
      </c>
      <c r="U1660" s="23" t="s">
        <v>27</v>
      </c>
      <c r="V1660" s="23" t="s">
        <v>27</v>
      </c>
      <c r="W1660" s="30" t="s">
        <v>27</v>
      </c>
      <c r="X1660" s="23">
        <v>99.821000000000012</v>
      </c>
      <c r="Z1660" s="18" t="s">
        <v>85</v>
      </c>
      <c r="AB1660" s="501"/>
      <c r="AC1660" s="18">
        <v>48.589511550616479</v>
      </c>
      <c r="AD1660" s="18">
        <v>50.287645306337126</v>
      </c>
      <c r="AE1660" s="18" t="s">
        <v>27</v>
      </c>
      <c r="AF1660" s="18" t="s">
        <v>27</v>
      </c>
      <c r="AG1660" s="18" t="s">
        <v>27</v>
      </c>
      <c r="AH1660" s="18" t="s">
        <v>27</v>
      </c>
      <c r="AI1660" s="18" t="s">
        <v>27</v>
      </c>
      <c r="AJ1660" s="18">
        <v>1.122843143046393</v>
      </c>
      <c r="AK1660" s="18" t="s">
        <v>27</v>
      </c>
      <c r="AL1660" s="18" t="s">
        <v>27</v>
      </c>
      <c r="AM1660" s="18" t="s">
        <v>27</v>
      </c>
      <c r="AN1660" s="18" t="s">
        <v>27</v>
      </c>
      <c r="AO1660" s="18" t="s">
        <v>27</v>
      </c>
      <c r="AP1660" s="18" t="s">
        <v>27</v>
      </c>
      <c r="AQ1660" s="18" t="s">
        <v>27</v>
      </c>
      <c r="AR1660" s="18">
        <v>100</v>
      </c>
      <c r="AT1660" s="18" t="s">
        <v>131</v>
      </c>
      <c r="AU1660" s="18" t="str">
        <f t="shared" si="166"/>
        <v>po</v>
      </c>
      <c r="AV1660" s="44">
        <f t="shared" si="167"/>
        <v>0.9662315913704822</v>
      </c>
      <c r="AW1660" s="86">
        <f t="shared" si="168"/>
        <v>0.9885600009869272</v>
      </c>
      <c r="AX1660" s="18"/>
      <c r="AY1660" s="18"/>
    </row>
    <row r="1661" spans="1:51" s="21" customFormat="1" x14ac:dyDescent="0.2">
      <c r="A1661" s="24" t="s">
        <v>595</v>
      </c>
      <c r="B1661" s="23" t="s">
        <v>606</v>
      </c>
      <c r="C1661" s="21" t="s">
        <v>75</v>
      </c>
      <c r="D1661" s="23" t="s">
        <v>33</v>
      </c>
      <c r="E1661" s="23" t="s">
        <v>48</v>
      </c>
      <c r="F1661" s="23" t="s">
        <v>43</v>
      </c>
      <c r="G1661" s="24">
        <v>90</v>
      </c>
      <c r="H1661" s="30">
        <v>60.904000000000003</v>
      </c>
      <c r="I1661" s="30">
        <v>36.49</v>
      </c>
      <c r="J1661" s="23" t="s">
        <v>27</v>
      </c>
      <c r="K1661" s="23" t="s">
        <v>27</v>
      </c>
      <c r="L1661" s="23" t="s">
        <v>27</v>
      </c>
      <c r="M1661" s="23" t="s">
        <v>27</v>
      </c>
      <c r="N1661" s="23" t="s">
        <v>27</v>
      </c>
      <c r="O1661" s="23">
        <v>1.492</v>
      </c>
      <c r="P1661" s="23">
        <v>0.20799999999999999</v>
      </c>
      <c r="Q1661" s="23">
        <v>4.7E-2</v>
      </c>
      <c r="R1661" s="23" t="s">
        <v>27</v>
      </c>
      <c r="S1661" s="23" t="s">
        <v>27</v>
      </c>
      <c r="T1661" s="23" t="s">
        <v>27</v>
      </c>
      <c r="U1661" s="23" t="s">
        <v>27</v>
      </c>
      <c r="V1661" s="23" t="s">
        <v>27</v>
      </c>
      <c r="W1661" s="30" t="s">
        <v>27</v>
      </c>
      <c r="X1661" s="23">
        <v>99.141000000000005</v>
      </c>
      <c r="Z1661" s="18" t="s">
        <v>85</v>
      </c>
      <c r="AB1661" s="501"/>
      <c r="AC1661" s="18">
        <v>48.284877817778252</v>
      </c>
      <c r="AD1661" s="18">
        <v>50.393382166486766</v>
      </c>
      <c r="AE1661" s="18" t="s">
        <v>27</v>
      </c>
      <c r="AF1661" s="18" t="s">
        <v>27</v>
      </c>
      <c r="AG1661" s="18" t="s">
        <v>27</v>
      </c>
      <c r="AH1661" s="18" t="s">
        <v>27</v>
      </c>
      <c r="AI1661" s="18" t="s">
        <v>27</v>
      </c>
      <c r="AJ1661" s="18">
        <v>1.1254576831055199</v>
      </c>
      <c r="AK1661" s="18">
        <v>0.15626236777696009</v>
      </c>
      <c r="AL1661" s="18">
        <v>4.0019964852521184E-2</v>
      </c>
      <c r="AM1661" s="18" t="s">
        <v>27</v>
      </c>
      <c r="AN1661" s="18" t="s">
        <v>27</v>
      </c>
      <c r="AO1661" s="18" t="s">
        <v>27</v>
      </c>
      <c r="AP1661" s="18" t="s">
        <v>27</v>
      </c>
      <c r="AQ1661" s="18" t="s">
        <v>27</v>
      </c>
      <c r="AR1661" s="18">
        <v>100.00000000000003</v>
      </c>
      <c r="AT1661" s="18" t="s">
        <v>131</v>
      </c>
      <c r="AU1661" s="18" t="str">
        <f t="shared" si="166"/>
        <v>po</v>
      </c>
      <c r="AV1661" s="44">
        <f t="shared" si="167"/>
        <v>0.95815910228564216</v>
      </c>
      <c r="AW1661" s="86">
        <f t="shared" si="168"/>
        <v>0.98438754655573135</v>
      </c>
      <c r="AX1661" s="18"/>
      <c r="AY1661" s="18"/>
    </row>
    <row r="1662" spans="1:51" s="21" customFormat="1" x14ac:dyDescent="0.2">
      <c r="A1662" s="24" t="s">
        <v>595</v>
      </c>
      <c r="B1662" s="23" t="s">
        <v>606</v>
      </c>
      <c r="C1662" s="21" t="s">
        <v>75</v>
      </c>
      <c r="D1662" s="23" t="s">
        <v>50</v>
      </c>
      <c r="E1662" s="23" t="s">
        <v>71</v>
      </c>
      <c r="F1662" s="23" t="s">
        <v>31</v>
      </c>
      <c r="G1662" s="24">
        <v>349</v>
      </c>
      <c r="H1662" s="30">
        <v>61.926000000000002</v>
      </c>
      <c r="I1662" s="30">
        <v>36.634999999999998</v>
      </c>
      <c r="J1662" s="23" t="s">
        <v>27</v>
      </c>
      <c r="K1662" s="23" t="s">
        <v>27</v>
      </c>
      <c r="L1662" s="23" t="s">
        <v>27</v>
      </c>
      <c r="M1662" s="23">
        <v>7.9000000000000001E-2</v>
      </c>
      <c r="N1662" s="23" t="s">
        <v>27</v>
      </c>
      <c r="O1662" s="23">
        <v>1.4750000000000001</v>
      </c>
      <c r="P1662" s="23" t="s">
        <v>27</v>
      </c>
      <c r="Q1662" s="23">
        <v>5.0999999999999997E-2</v>
      </c>
      <c r="R1662" s="23" t="s">
        <v>27</v>
      </c>
      <c r="S1662" s="23" t="s">
        <v>27</v>
      </c>
      <c r="T1662" s="23">
        <v>0.13100000000000001</v>
      </c>
      <c r="U1662" s="23" t="s">
        <v>27</v>
      </c>
      <c r="V1662" s="23" t="s">
        <v>27</v>
      </c>
      <c r="W1662" s="30" t="s">
        <v>27</v>
      </c>
      <c r="X1662" s="23">
        <v>100.297</v>
      </c>
      <c r="Z1662" s="18" t="s">
        <v>85</v>
      </c>
      <c r="AB1662" s="501"/>
      <c r="AC1662" s="18">
        <v>48.609153065636733</v>
      </c>
      <c r="AD1662" s="18">
        <v>50.092827414949681</v>
      </c>
      <c r="AE1662" s="18" t="s">
        <v>27</v>
      </c>
      <c r="AF1662" s="18" t="s">
        <v>27</v>
      </c>
      <c r="AG1662" s="18" t="s">
        <v>27</v>
      </c>
      <c r="AH1662" s="18">
        <v>6.3035262740948561E-2</v>
      </c>
      <c r="AI1662" s="18" t="s">
        <v>27</v>
      </c>
      <c r="AJ1662" s="18">
        <v>1.1016206629063103</v>
      </c>
      <c r="AK1662" s="18" t="s">
        <v>27</v>
      </c>
      <c r="AL1662" s="18">
        <v>4.2996066595835443E-2</v>
      </c>
      <c r="AM1662" s="18" t="s">
        <v>27</v>
      </c>
      <c r="AN1662" s="18" t="s">
        <v>27</v>
      </c>
      <c r="AO1662" s="18">
        <v>9.0367527170500311E-2</v>
      </c>
      <c r="AP1662" s="18" t="s">
        <v>27</v>
      </c>
      <c r="AQ1662" s="18" t="s">
        <v>27</v>
      </c>
      <c r="AR1662" s="18">
        <v>100.00000000000001</v>
      </c>
      <c r="AT1662" s="18" t="s">
        <v>131</v>
      </c>
      <c r="AU1662" s="18" t="str">
        <f t="shared" si="166"/>
        <v>po</v>
      </c>
      <c r="AV1662" s="44">
        <f t="shared" si="167"/>
        <v>0.97038150118733046</v>
      </c>
      <c r="AW1662" s="86">
        <f t="shared" si="168"/>
        <v>0.99503541513877325</v>
      </c>
      <c r="AX1662" s="18"/>
      <c r="AY1662" s="18"/>
    </row>
    <row r="1663" spans="1:51" s="21" customFormat="1" x14ac:dyDescent="0.2">
      <c r="A1663" s="24" t="s">
        <v>595</v>
      </c>
      <c r="B1663" s="23" t="s">
        <v>606</v>
      </c>
      <c r="C1663" s="21" t="s">
        <v>75</v>
      </c>
      <c r="D1663" s="23" t="s">
        <v>72</v>
      </c>
      <c r="E1663" s="23" t="s">
        <v>32</v>
      </c>
      <c r="F1663" s="23" t="s">
        <v>34</v>
      </c>
      <c r="G1663" s="24">
        <v>181</v>
      </c>
      <c r="H1663" s="30">
        <v>61.52</v>
      </c>
      <c r="I1663" s="30">
        <v>36.637</v>
      </c>
      <c r="J1663" s="23" t="s">
        <v>27</v>
      </c>
      <c r="K1663" s="23" t="s">
        <v>27</v>
      </c>
      <c r="L1663" s="23" t="s">
        <v>27</v>
      </c>
      <c r="M1663" s="23" t="s">
        <v>27</v>
      </c>
      <c r="N1663" s="23" t="s">
        <v>27</v>
      </c>
      <c r="O1663" s="23">
        <v>1.466</v>
      </c>
      <c r="P1663" s="23" t="s">
        <v>27</v>
      </c>
      <c r="Q1663" s="23" t="s">
        <v>27</v>
      </c>
      <c r="R1663" s="23" t="s">
        <v>27</v>
      </c>
      <c r="S1663" s="23" t="s">
        <v>27</v>
      </c>
      <c r="T1663" s="23" t="s">
        <v>27</v>
      </c>
      <c r="U1663" s="23" t="s">
        <v>27</v>
      </c>
      <c r="V1663" s="23" t="s">
        <v>27</v>
      </c>
      <c r="W1663" s="30" t="s">
        <v>27</v>
      </c>
      <c r="X1663" s="23">
        <v>99.623000000000005</v>
      </c>
      <c r="Z1663" s="18" t="s">
        <v>85</v>
      </c>
      <c r="AB1663" s="501"/>
      <c r="AC1663" s="18">
        <v>48.542434157856043</v>
      </c>
      <c r="AD1663" s="18">
        <v>50.35695389977267</v>
      </c>
      <c r="AE1663" s="18" t="s">
        <v>27</v>
      </c>
      <c r="AF1663" s="18" t="s">
        <v>27</v>
      </c>
      <c r="AG1663" s="18" t="s">
        <v>27</v>
      </c>
      <c r="AH1663" s="18" t="s">
        <v>27</v>
      </c>
      <c r="AI1663" s="18" t="s">
        <v>27</v>
      </c>
      <c r="AJ1663" s="18">
        <v>1.100611942371297</v>
      </c>
      <c r="AK1663" s="18" t="s">
        <v>27</v>
      </c>
      <c r="AL1663" s="18" t="s">
        <v>27</v>
      </c>
      <c r="AM1663" s="18" t="s">
        <v>27</v>
      </c>
      <c r="AN1663" s="18" t="s">
        <v>27</v>
      </c>
      <c r="AO1663" s="18" t="s">
        <v>27</v>
      </c>
      <c r="AP1663" s="18" t="s">
        <v>27</v>
      </c>
      <c r="AQ1663" s="18" t="s">
        <v>27</v>
      </c>
      <c r="AR1663" s="18">
        <v>100.00000000000001</v>
      </c>
      <c r="AT1663" s="18" t="s">
        <v>131</v>
      </c>
      <c r="AU1663" s="18" t="str">
        <f t="shared" si="166"/>
        <v>po</v>
      </c>
      <c r="AV1663" s="44">
        <f t="shared" si="167"/>
        <v>0.96396684863965099</v>
      </c>
      <c r="AW1663" s="86">
        <f t="shared" si="168"/>
        <v>0.98582305432996897</v>
      </c>
      <c r="AX1663" s="18"/>
      <c r="AY1663" s="18"/>
    </row>
    <row r="1664" spans="1:51" s="21" customFormat="1" x14ac:dyDescent="0.2">
      <c r="A1664" s="24" t="s">
        <v>595</v>
      </c>
      <c r="B1664" s="23" t="s">
        <v>606</v>
      </c>
      <c r="C1664" s="21" t="s">
        <v>75</v>
      </c>
      <c r="D1664" s="23" t="s">
        <v>64</v>
      </c>
      <c r="E1664" s="23" t="s">
        <v>48</v>
      </c>
      <c r="F1664" s="23" t="s">
        <v>80</v>
      </c>
      <c r="G1664" s="24">
        <v>157</v>
      </c>
      <c r="H1664" s="30">
        <v>60.911999999999999</v>
      </c>
      <c r="I1664" s="30">
        <v>36.381</v>
      </c>
      <c r="J1664" s="23" t="s">
        <v>27</v>
      </c>
      <c r="K1664" s="23" t="s">
        <v>27</v>
      </c>
      <c r="L1664" s="23" t="s">
        <v>27</v>
      </c>
      <c r="M1664" s="23">
        <v>0.16</v>
      </c>
      <c r="N1664" s="23">
        <v>4.3999999999999997E-2</v>
      </c>
      <c r="O1664" s="23">
        <v>1.452</v>
      </c>
      <c r="P1664" s="23">
        <v>0.17</v>
      </c>
      <c r="Q1664" s="23">
        <v>5.2999999999999999E-2</v>
      </c>
      <c r="R1664" s="23" t="s">
        <v>27</v>
      </c>
      <c r="S1664" s="23" t="s">
        <v>27</v>
      </c>
      <c r="T1664" s="23" t="s">
        <v>27</v>
      </c>
      <c r="U1664" s="23" t="s">
        <v>27</v>
      </c>
      <c r="V1664" s="23" t="s">
        <v>73</v>
      </c>
      <c r="W1664" s="30" t="s">
        <v>27</v>
      </c>
      <c r="X1664" s="23">
        <v>99.171999999999997</v>
      </c>
      <c r="Z1664" s="18" t="s">
        <v>85</v>
      </c>
      <c r="AB1664" s="501"/>
      <c r="AC1664" s="18">
        <v>48.301001852800326</v>
      </c>
      <c r="AD1664" s="18">
        <v>50.253028021288216</v>
      </c>
      <c r="AE1664" s="18" t="s">
        <v>27</v>
      </c>
      <c r="AF1664" s="18" t="s">
        <v>27</v>
      </c>
      <c r="AG1664" s="18" t="s">
        <v>27</v>
      </c>
      <c r="AH1664" s="18">
        <v>0.12896881586637315</v>
      </c>
      <c r="AI1664" s="18">
        <v>4.8616558253115734E-2</v>
      </c>
      <c r="AJ1664" s="18">
        <v>1.0955064098357956</v>
      </c>
      <c r="AK1664" s="18">
        <v>0.12774030435318048</v>
      </c>
      <c r="AL1664" s="18">
        <v>4.5138037603005422E-2</v>
      </c>
      <c r="AM1664" s="18" t="s">
        <v>27</v>
      </c>
      <c r="AN1664" s="18" t="s">
        <v>27</v>
      </c>
      <c r="AO1664" s="18" t="s">
        <v>27</v>
      </c>
      <c r="AP1664" s="18" t="s">
        <v>27</v>
      </c>
      <c r="AQ1664" s="18" t="s">
        <v>27</v>
      </c>
      <c r="AR1664" s="18">
        <v>100.00000000000001</v>
      </c>
      <c r="AT1664" s="18" t="s">
        <v>131</v>
      </c>
      <c r="AU1664" s="18" t="str">
        <f t="shared" si="166"/>
        <v>po</v>
      </c>
      <c r="AV1664" s="44">
        <f t="shared" si="167"/>
        <v>0.96115604879250316</v>
      </c>
      <c r="AW1664" s="86">
        <f t="shared" si="168"/>
        <v>0.98639601545191846</v>
      </c>
      <c r="AX1664" s="18"/>
      <c r="AY1664" s="18"/>
    </row>
    <row r="1665" spans="1:51" s="21" customFormat="1" x14ac:dyDescent="0.2">
      <c r="A1665" s="24" t="s">
        <v>595</v>
      </c>
      <c r="B1665" s="23" t="s">
        <v>606</v>
      </c>
      <c r="C1665" s="21" t="s">
        <v>75</v>
      </c>
      <c r="D1665" s="23" t="s">
        <v>72</v>
      </c>
      <c r="E1665" s="23" t="s">
        <v>54</v>
      </c>
      <c r="F1665" s="23" t="s">
        <v>43</v>
      </c>
      <c r="G1665" s="24">
        <v>286</v>
      </c>
      <c r="H1665" s="30">
        <v>61.225999999999999</v>
      </c>
      <c r="I1665" s="30">
        <v>36.494</v>
      </c>
      <c r="J1665" s="23">
        <v>4.7E-2</v>
      </c>
      <c r="K1665" s="23" t="s">
        <v>27</v>
      </c>
      <c r="L1665" s="23" t="s">
        <v>27</v>
      </c>
      <c r="M1665" s="23" t="s">
        <v>27</v>
      </c>
      <c r="N1665" s="23">
        <v>4.7E-2</v>
      </c>
      <c r="O1665" s="23">
        <v>1.45</v>
      </c>
      <c r="P1665" s="23">
        <v>0.113</v>
      </c>
      <c r="Q1665" s="23">
        <v>8.5000000000000006E-2</v>
      </c>
      <c r="R1665" s="23" t="s">
        <v>27</v>
      </c>
      <c r="S1665" s="23" t="s">
        <v>27</v>
      </c>
      <c r="T1665" s="23" t="s">
        <v>27</v>
      </c>
      <c r="U1665" s="23" t="s">
        <v>27</v>
      </c>
      <c r="V1665" s="23" t="s">
        <v>27</v>
      </c>
      <c r="W1665" s="30" t="s">
        <v>27</v>
      </c>
      <c r="X1665" s="23">
        <v>99.461999999999989</v>
      </c>
      <c r="Z1665" s="18" t="s">
        <v>85</v>
      </c>
      <c r="AB1665" s="501"/>
      <c r="AC1665" s="18">
        <v>48.387195244706902</v>
      </c>
      <c r="AD1665" s="18">
        <v>50.240083595734262</v>
      </c>
      <c r="AE1665" s="18">
        <v>7.3861436656095902E-2</v>
      </c>
      <c r="AF1665" s="18" t="s">
        <v>27</v>
      </c>
      <c r="AG1665" s="18" t="s">
        <v>27</v>
      </c>
      <c r="AH1665" s="18" t="s">
        <v>27</v>
      </c>
      <c r="AI1665" s="18">
        <v>5.1757188159334222E-2</v>
      </c>
      <c r="AJ1665" s="18">
        <v>1.0903290700278112</v>
      </c>
      <c r="AK1665" s="18">
        <v>8.4625013524780607E-2</v>
      </c>
      <c r="AL1665" s="18">
        <v>7.2148451190808538E-2</v>
      </c>
      <c r="AM1665" s="18" t="s">
        <v>27</v>
      </c>
      <c r="AN1665" s="18" t="s">
        <v>27</v>
      </c>
      <c r="AO1665" s="18" t="s">
        <v>27</v>
      </c>
      <c r="AP1665" s="18" t="s">
        <v>27</v>
      </c>
      <c r="AQ1665" s="18" t="s">
        <v>27</v>
      </c>
      <c r="AR1665" s="18">
        <v>100</v>
      </c>
      <c r="AT1665" s="18" t="s">
        <v>131</v>
      </c>
      <c r="AU1665" s="18" t="str">
        <f t="shared" si="166"/>
        <v>po</v>
      </c>
      <c r="AV1665" s="44">
        <f t="shared" si="167"/>
        <v>0.96311932189570071</v>
      </c>
      <c r="AW1665" s="86">
        <f t="shared" si="168"/>
        <v>0.98794218136342038</v>
      </c>
      <c r="AX1665" s="18"/>
      <c r="AY1665" s="18"/>
    </row>
    <row r="1666" spans="1:51" s="21" customFormat="1" x14ac:dyDescent="0.2">
      <c r="A1666" s="24" t="s">
        <v>595</v>
      </c>
      <c r="B1666" s="23" t="s">
        <v>606</v>
      </c>
      <c r="C1666" s="21" t="s">
        <v>75</v>
      </c>
      <c r="D1666" s="23" t="s">
        <v>36</v>
      </c>
      <c r="E1666" s="23" t="s">
        <v>35</v>
      </c>
      <c r="F1666" s="23" t="s">
        <v>34</v>
      </c>
      <c r="G1666" s="24" t="s">
        <v>118</v>
      </c>
      <c r="H1666" s="30">
        <v>61.359000000000002</v>
      </c>
      <c r="I1666" s="30">
        <v>36.343000000000004</v>
      </c>
      <c r="J1666" s="23" t="s">
        <v>27</v>
      </c>
      <c r="K1666" s="23" t="s">
        <v>27</v>
      </c>
      <c r="L1666" s="23" t="s">
        <v>27</v>
      </c>
      <c r="M1666" s="23" t="s">
        <v>27</v>
      </c>
      <c r="N1666" s="23">
        <v>3.1E-2</v>
      </c>
      <c r="O1666" s="23">
        <v>1.4430000000000001</v>
      </c>
      <c r="P1666" s="23" t="s">
        <v>27</v>
      </c>
      <c r="Q1666" s="23">
        <v>0.158</v>
      </c>
      <c r="R1666" s="23" t="s">
        <v>27</v>
      </c>
      <c r="S1666" s="23">
        <v>2.8000000000000001E-2</v>
      </c>
      <c r="T1666" s="23" t="s">
        <v>27</v>
      </c>
      <c r="U1666" s="23" t="s">
        <v>27</v>
      </c>
      <c r="V1666" s="23" t="s">
        <v>27</v>
      </c>
      <c r="W1666" s="30" t="s">
        <v>27</v>
      </c>
      <c r="X1666" s="23">
        <v>99.362000000000009</v>
      </c>
      <c r="Z1666" s="18" t="s">
        <v>85</v>
      </c>
      <c r="AB1666" s="501"/>
      <c r="AC1666" s="18">
        <v>48.577983518139632</v>
      </c>
      <c r="AD1666" s="18">
        <v>50.120605381926872</v>
      </c>
      <c r="AE1666" s="18" t="s">
        <v>27</v>
      </c>
      <c r="AF1666" s="18" t="s">
        <v>27</v>
      </c>
      <c r="AG1666" s="18" t="s">
        <v>27</v>
      </c>
      <c r="AH1666" s="18" t="s">
        <v>27</v>
      </c>
      <c r="AI1666" s="18">
        <v>3.4198035459582173E-2</v>
      </c>
      <c r="AJ1666" s="18">
        <v>1.0869825405495399</v>
      </c>
      <c r="AK1666" s="18" t="s">
        <v>27</v>
      </c>
      <c r="AL1666" s="18">
        <v>0.1343481906884724</v>
      </c>
      <c r="AM1666" s="18" t="s">
        <v>27</v>
      </c>
      <c r="AN1666" s="18">
        <v>4.5882333235904071E-2</v>
      </c>
      <c r="AO1666" s="18" t="s">
        <v>27</v>
      </c>
      <c r="AP1666" s="18" t="s">
        <v>27</v>
      </c>
      <c r="AQ1666" s="18" t="s">
        <v>27</v>
      </c>
      <c r="AR1666" s="18">
        <v>100.00000000000001</v>
      </c>
      <c r="AT1666" s="18" t="s">
        <v>131</v>
      </c>
      <c r="AU1666" s="18" t="str">
        <f t="shared" ref="AU1666:AU1697" si="169">Z1666</f>
        <v>po</v>
      </c>
      <c r="AV1666" s="44">
        <f t="shared" ref="AV1666:AV1697" si="170">AC1666/AD1666</f>
        <v>0.96922180304822303</v>
      </c>
      <c r="AW1666" s="86">
        <f t="shared" si="168"/>
        <v>0.99358963982775272</v>
      </c>
      <c r="AX1666" s="18"/>
      <c r="AY1666" s="18"/>
    </row>
    <row r="1667" spans="1:51" s="21" customFormat="1" x14ac:dyDescent="0.2">
      <c r="A1667" s="24" t="s">
        <v>595</v>
      </c>
      <c r="B1667" s="23" t="s">
        <v>606</v>
      </c>
      <c r="C1667" s="21" t="s">
        <v>75</v>
      </c>
      <c r="D1667" s="23" t="s">
        <v>64</v>
      </c>
      <c r="E1667" s="23" t="s">
        <v>48</v>
      </c>
      <c r="F1667" s="23" t="s">
        <v>43</v>
      </c>
      <c r="G1667" s="24">
        <v>147</v>
      </c>
      <c r="H1667" s="30">
        <v>61.154000000000003</v>
      </c>
      <c r="I1667" s="30">
        <v>36.628</v>
      </c>
      <c r="J1667" s="23" t="s">
        <v>27</v>
      </c>
      <c r="K1667" s="23" t="s">
        <v>27</v>
      </c>
      <c r="L1667" s="23" t="s">
        <v>27</v>
      </c>
      <c r="M1667" s="23">
        <v>0.152</v>
      </c>
      <c r="N1667" s="23" t="s">
        <v>27</v>
      </c>
      <c r="O1667" s="23">
        <v>1.421</v>
      </c>
      <c r="P1667" s="23">
        <v>0.21099999999999999</v>
      </c>
      <c r="Q1667" s="23">
        <v>5.1999999999999998E-2</v>
      </c>
      <c r="R1667" s="23" t="s">
        <v>27</v>
      </c>
      <c r="S1667" s="23" t="s">
        <v>27</v>
      </c>
      <c r="T1667" s="23" t="s">
        <v>27</v>
      </c>
      <c r="U1667" s="23" t="s">
        <v>27</v>
      </c>
      <c r="V1667" s="23" t="s">
        <v>73</v>
      </c>
      <c r="W1667" s="30" t="s">
        <v>27</v>
      </c>
      <c r="X1667" s="23">
        <v>99.618000000000023</v>
      </c>
      <c r="Z1667" s="18" t="s">
        <v>85</v>
      </c>
      <c r="AB1667" s="501"/>
      <c r="AC1667" s="18">
        <v>48.25904519778743</v>
      </c>
      <c r="AD1667" s="18">
        <v>50.350221512113521</v>
      </c>
      <c r="AE1667" s="18" t="s">
        <v>27</v>
      </c>
      <c r="AF1667" s="18" t="s">
        <v>27</v>
      </c>
      <c r="AG1667" s="18" t="s">
        <v>27</v>
      </c>
      <c r="AH1667" s="18">
        <v>0.12192952851629225</v>
      </c>
      <c r="AI1667" s="18" t="s">
        <v>27</v>
      </c>
      <c r="AJ1667" s="18">
        <v>1.0669472818280521</v>
      </c>
      <c r="AK1667" s="18">
        <v>0.15778367141494332</v>
      </c>
      <c r="AL1667" s="18">
        <v>4.4072808339757484E-2</v>
      </c>
      <c r="AM1667" s="18" t="s">
        <v>27</v>
      </c>
      <c r="AN1667" s="18" t="s">
        <v>27</v>
      </c>
      <c r="AO1667" s="18" t="s">
        <v>27</v>
      </c>
      <c r="AP1667" s="18" t="s">
        <v>27</v>
      </c>
      <c r="AQ1667" s="18" t="s">
        <v>27</v>
      </c>
      <c r="AR1667" s="18">
        <v>100</v>
      </c>
      <c r="AT1667" s="18" t="s">
        <v>131</v>
      </c>
      <c r="AU1667" s="18" t="str">
        <f t="shared" si="169"/>
        <v>po</v>
      </c>
      <c r="AV1667" s="44">
        <f t="shared" si="170"/>
        <v>0.95846738601094361</v>
      </c>
      <c r="AW1667" s="86">
        <f t="shared" si="168"/>
        <v>0.98366695263603765</v>
      </c>
      <c r="AX1667" s="18"/>
      <c r="AY1667" s="18"/>
    </row>
    <row r="1668" spans="1:51" s="21" customFormat="1" x14ac:dyDescent="0.2">
      <c r="A1668" s="44" t="s">
        <v>444</v>
      </c>
      <c r="B1668" s="43" t="s">
        <v>451</v>
      </c>
      <c r="C1668" s="21" t="s">
        <v>75</v>
      </c>
      <c r="D1668" s="3" t="s">
        <v>64</v>
      </c>
      <c r="E1668" s="3" t="s">
        <v>48</v>
      </c>
      <c r="F1668" s="3" t="s">
        <v>43</v>
      </c>
      <c r="G1668" s="3">
        <v>606</v>
      </c>
      <c r="H1668" s="78">
        <v>60.962829999999997</v>
      </c>
      <c r="I1668" s="78">
        <v>36.66639</v>
      </c>
      <c r="J1668" s="18">
        <v>7.8290999999999999E-2</v>
      </c>
      <c r="K1668" s="18" t="s">
        <v>27</v>
      </c>
      <c r="L1668" s="18" t="s">
        <v>27</v>
      </c>
      <c r="M1668" s="18">
        <v>7.6697000000000001E-2</v>
      </c>
      <c r="N1668" s="18" t="s">
        <v>27</v>
      </c>
      <c r="O1668" s="18">
        <v>1.4146669999999999</v>
      </c>
      <c r="P1668" s="18">
        <v>0.104975</v>
      </c>
      <c r="Q1668" s="18" t="s">
        <v>27</v>
      </c>
      <c r="R1668" s="18" t="s">
        <v>27</v>
      </c>
      <c r="S1668" s="18" t="s">
        <v>27</v>
      </c>
      <c r="T1668" s="18" t="s">
        <v>27</v>
      </c>
      <c r="U1668" s="1"/>
      <c r="V1668" s="18"/>
      <c r="W1668" s="1"/>
      <c r="X1668" s="18">
        <v>99.303849999999983</v>
      </c>
      <c r="Y1668" s="74"/>
      <c r="Z1668" s="18" t="s">
        <v>85</v>
      </c>
      <c r="AA1668" s="18"/>
      <c r="AB1668" s="501"/>
      <c r="AC1668" s="18">
        <v>48.187092207557704</v>
      </c>
      <c r="AD1668" s="18">
        <v>50.485664613267559</v>
      </c>
      <c r="AE1668" s="18">
        <v>0.12305599370794089</v>
      </c>
      <c r="AF1668" s="18" t="s">
        <v>27</v>
      </c>
      <c r="AG1668" s="18" t="s">
        <v>27</v>
      </c>
      <c r="AH1668" s="18">
        <v>6.1624786509028508E-2</v>
      </c>
      <c r="AI1668" s="18" t="s">
        <v>27</v>
      </c>
      <c r="AJ1668" s="18">
        <v>1.0639343988366476</v>
      </c>
      <c r="AK1668" s="18">
        <v>7.8628000121108182E-2</v>
      </c>
      <c r="AL1668" s="18" t="s">
        <v>27</v>
      </c>
      <c r="AM1668" s="18" t="s">
        <v>27</v>
      </c>
      <c r="AN1668" s="18" t="s">
        <v>27</v>
      </c>
      <c r="AO1668" s="18" t="s">
        <v>27</v>
      </c>
      <c r="AP1668" s="18" t="s">
        <v>27</v>
      </c>
      <c r="AQ1668" s="18" t="s">
        <v>27</v>
      </c>
      <c r="AR1668" s="18">
        <v>100</v>
      </c>
      <c r="AS1668" s="18"/>
      <c r="AT1668" s="18" t="s">
        <v>131</v>
      </c>
      <c r="AU1668" s="18" t="str">
        <f t="shared" si="169"/>
        <v>po</v>
      </c>
      <c r="AV1668" s="44">
        <f t="shared" si="170"/>
        <v>0.95447079040520755</v>
      </c>
      <c r="AW1668" s="86">
        <f t="shared" si="168"/>
        <v>0.97710221276460529</v>
      </c>
      <c r="AX1668" s="18"/>
      <c r="AY1668" s="18"/>
    </row>
    <row r="1669" spans="1:51" s="21" customFormat="1" x14ac:dyDescent="0.2">
      <c r="A1669" s="24" t="s">
        <v>595</v>
      </c>
      <c r="B1669" s="23" t="s">
        <v>606</v>
      </c>
      <c r="C1669" s="21" t="s">
        <v>75</v>
      </c>
      <c r="D1669" s="23" t="s">
        <v>50</v>
      </c>
      <c r="E1669" s="23" t="s">
        <v>46</v>
      </c>
      <c r="F1669" s="23" t="s">
        <v>43</v>
      </c>
      <c r="G1669" s="24">
        <v>383</v>
      </c>
      <c r="H1669" s="30">
        <v>61.484999999999999</v>
      </c>
      <c r="I1669" s="30">
        <v>36.179000000000002</v>
      </c>
      <c r="J1669" s="23">
        <v>3.3000000000000002E-2</v>
      </c>
      <c r="K1669" s="23" t="s">
        <v>27</v>
      </c>
      <c r="L1669" s="23" t="s">
        <v>27</v>
      </c>
      <c r="M1669" s="23" t="s">
        <v>27</v>
      </c>
      <c r="N1669" s="23">
        <v>3.7999999999999999E-2</v>
      </c>
      <c r="O1669" s="23">
        <v>1.41</v>
      </c>
      <c r="P1669" s="23" t="s">
        <v>27</v>
      </c>
      <c r="Q1669" s="23" t="s">
        <v>27</v>
      </c>
      <c r="R1669" s="23" t="s">
        <v>27</v>
      </c>
      <c r="S1669" s="23" t="s">
        <v>27</v>
      </c>
      <c r="T1669" s="23" t="s">
        <v>27</v>
      </c>
      <c r="U1669" s="23" t="s">
        <v>27</v>
      </c>
      <c r="V1669" s="23" t="s">
        <v>27</v>
      </c>
      <c r="W1669" s="30" t="s">
        <v>27</v>
      </c>
      <c r="X1669" s="23">
        <v>99.144999999999996</v>
      </c>
      <c r="Z1669" s="18" t="s">
        <v>85</v>
      </c>
      <c r="AB1669" s="501"/>
      <c r="AC1669" s="18">
        <v>48.810420572525089</v>
      </c>
      <c r="AD1669" s="18">
        <v>50.030432215050567</v>
      </c>
      <c r="AE1669" s="18">
        <v>5.2093392748251775E-2</v>
      </c>
      <c r="AF1669" s="18" t="s">
        <v>27</v>
      </c>
      <c r="AG1669" s="18" t="s">
        <v>27</v>
      </c>
      <c r="AH1669" s="18" t="s">
        <v>27</v>
      </c>
      <c r="AI1669" s="18">
        <v>4.203443587564272E-2</v>
      </c>
      <c r="AJ1669" s="18">
        <v>1.0650193838004618</v>
      </c>
      <c r="AK1669" s="18" t="s">
        <v>27</v>
      </c>
      <c r="AL1669" s="18" t="s">
        <v>27</v>
      </c>
      <c r="AM1669" s="18" t="s">
        <v>27</v>
      </c>
      <c r="AN1669" s="18" t="s">
        <v>27</v>
      </c>
      <c r="AO1669" s="18" t="s">
        <v>27</v>
      </c>
      <c r="AP1669" s="18" t="s">
        <v>27</v>
      </c>
      <c r="AQ1669" s="18" t="s">
        <v>27</v>
      </c>
      <c r="AR1669" s="18">
        <v>100.00000000000001</v>
      </c>
      <c r="AT1669" s="18" t="s">
        <v>131</v>
      </c>
      <c r="AU1669" s="18" t="str">
        <f t="shared" si="169"/>
        <v>po</v>
      </c>
      <c r="AV1669" s="44">
        <f t="shared" si="170"/>
        <v>0.97561460917864185</v>
      </c>
      <c r="AW1669" s="86">
        <f t="shared" si="168"/>
        <v>0.99690204038096653</v>
      </c>
      <c r="AX1669" s="18"/>
      <c r="AY1669" s="18"/>
    </row>
    <row r="1670" spans="1:51" s="21" customFormat="1" x14ac:dyDescent="0.2">
      <c r="A1670" s="24" t="s">
        <v>595</v>
      </c>
      <c r="B1670" s="23" t="s">
        <v>606</v>
      </c>
      <c r="C1670" s="21" t="s">
        <v>75</v>
      </c>
      <c r="D1670" s="23" t="s">
        <v>64</v>
      </c>
      <c r="E1670" s="23" t="s">
        <v>48</v>
      </c>
      <c r="F1670" s="23" t="s">
        <v>43</v>
      </c>
      <c r="G1670" s="24">
        <v>151</v>
      </c>
      <c r="H1670" s="30">
        <v>61.62</v>
      </c>
      <c r="I1670" s="30">
        <v>36.283999999999999</v>
      </c>
      <c r="J1670" s="23" t="s">
        <v>27</v>
      </c>
      <c r="K1670" s="23" t="s">
        <v>27</v>
      </c>
      <c r="L1670" s="23" t="s">
        <v>27</v>
      </c>
      <c r="M1670" s="23">
        <v>9.9000000000000005E-2</v>
      </c>
      <c r="N1670" s="23" t="s">
        <v>27</v>
      </c>
      <c r="O1670" s="23">
        <v>1.407</v>
      </c>
      <c r="P1670" s="23">
        <v>0.19800000000000001</v>
      </c>
      <c r="Q1670" s="23" t="s">
        <v>27</v>
      </c>
      <c r="R1670" s="23" t="s">
        <v>27</v>
      </c>
      <c r="S1670" s="23" t="s">
        <v>27</v>
      </c>
      <c r="T1670" s="23" t="s">
        <v>27</v>
      </c>
      <c r="U1670" s="23" t="s">
        <v>27</v>
      </c>
      <c r="V1670" s="23" t="s">
        <v>73</v>
      </c>
      <c r="W1670" s="30" t="s">
        <v>27</v>
      </c>
      <c r="X1670" s="23">
        <v>99.60799999999999</v>
      </c>
      <c r="Z1670" s="18" t="s">
        <v>85</v>
      </c>
      <c r="AB1670" s="501"/>
      <c r="AC1670" s="18">
        <v>48.73007106264464</v>
      </c>
      <c r="AD1670" s="18">
        <v>49.983289298981951</v>
      </c>
      <c r="AE1670" s="18" t="s">
        <v>27</v>
      </c>
      <c r="AF1670" s="18" t="s">
        <v>27</v>
      </c>
      <c r="AG1670" s="18" t="s">
        <v>27</v>
      </c>
      <c r="AH1670" s="18">
        <v>7.958330951871094E-2</v>
      </c>
      <c r="AI1670" s="18" t="s">
        <v>27</v>
      </c>
      <c r="AJ1670" s="18">
        <v>1.0586794310779273</v>
      </c>
      <c r="AK1670" s="18">
        <v>0.14837689777676147</v>
      </c>
      <c r="AL1670" s="18" t="s">
        <v>27</v>
      </c>
      <c r="AM1670" s="18" t="s">
        <v>27</v>
      </c>
      <c r="AN1670" s="18" t="s">
        <v>27</v>
      </c>
      <c r="AO1670" s="18" t="s">
        <v>27</v>
      </c>
      <c r="AP1670" s="18" t="s">
        <v>27</v>
      </c>
      <c r="AQ1670" s="18" t="s">
        <v>27</v>
      </c>
      <c r="AR1670" s="18">
        <v>100</v>
      </c>
      <c r="AT1670" s="18" t="s">
        <v>131</v>
      </c>
      <c r="AU1670" s="18" t="str">
        <f t="shared" si="169"/>
        <v>po</v>
      </c>
      <c r="AV1670" s="44">
        <f t="shared" si="170"/>
        <v>0.97492725561054994</v>
      </c>
      <c r="AW1670" s="86">
        <f t="shared" si="168"/>
        <v>0.9990764531880546</v>
      </c>
      <c r="AX1670" s="18"/>
      <c r="AY1670" s="18"/>
    </row>
    <row r="1671" spans="1:51" s="21" customFormat="1" x14ac:dyDescent="0.2">
      <c r="A1671" s="24" t="s">
        <v>595</v>
      </c>
      <c r="B1671" s="23" t="s">
        <v>606</v>
      </c>
      <c r="C1671" s="21" t="s">
        <v>75</v>
      </c>
      <c r="D1671" s="23" t="s">
        <v>50</v>
      </c>
      <c r="E1671" s="23" t="s">
        <v>71</v>
      </c>
      <c r="F1671" s="23" t="s">
        <v>34</v>
      </c>
      <c r="G1671" s="24">
        <v>342</v>
      </c>
      <c r="H1671" s="30">
        <v>61.459000000000003</v>
      </c>
      <c r="I1671" s="30">
        <v>36.622</v>
      </c>
      <c r="J1671" s="23" t="s">
        <v>27</v>
      </c>
      <c r="K1671" s="23" t="s">
        <v>27</v>
      </c>
      <c r="L1671" s="23" t="s">
        <v>27</v>
      </c>
      <c r="M1671" s="23">
        <v>0.108</v>
      </c>
      <c r="N1671" s="23" t="s">
        <v>27</v>
      </c>
      <c r="O1671" s="23">
        <v>1.399</v>
      </c>
      <c r="P1671" s="23">
        <v>0.192</v>
      </c>
      <c r="Q1671" s="23">
        <v>4.9000000000000002E-2</v>
      </c>
      <c r="R1671" s="23" t="s">
        <v>27</v>
      </c>
      <c r="S1671" s="23" t="s">
        <v>27</v>
      </c>
      <c r="T1671" s="23" t="s">
        <v>27</v>
      </c>
      <c r="U1671" s="23" t="s">
        <v>27</v>
      </c>
      <c r="V1671" s="23" t="s">
        <v>27</v>
      </c>
      <c r="W1671" s="30" t="s">
        <v>27</v>
      </c>
      <c r="X1671" s="23">
        <v>99.829000000000008</v>
      </c>
      <c r="Z1671" s="18" t="s">
        <v>85</v>
      </c>
      <c r="AB1671" s="501"/>
      <c r="AC1671" s="18">
        <v>48.420383801419511</v>
      </c>
      <c r="AD1671" s="18">
        <v>50.259610666315183</v>
      </c>
      <c r="AE1671" s="18" t="s">
        <v>27</v>
      </c>
      <c r="AF1671" s="18" t="s">
        <v>27</v>
      </c>
      <c r="AG1671" s="18" t="s">
        <v>27</v>
      </c>
      <c r="AH1671" s="18">
        <v>8.6492399119091054E-2</v>
      </c>
      <c r="AI1671" s="18" t="s">
        <v>27</v>
      </c>
      <c r="AJ1671" s="18">
        <v>1.0487101699023247</v>
      </c>
      <c r="AK1671" s="18">
        <v>0.14334076317338523</v>
      </c>
      <c r="AL1671" s="18">
        <v>4.1462200070529975E-2</v>
      </c>
      <c r="AM1671" s="18" t="s">
        <v>27</v>
      </c>
      <c r="AN1671" s="18" t="s">
        <v>27</v>
      </c>
      <c r="AO1671" s="18" t="s">
        <v>27</v>
      </c>
      <c r="AP1671" s="18" t="s">
        <v>27</v>
      </c>
      <c r="AQ1671" s="18" t="s">
        <v>27</v>
      </c>
      <c r="AR1671" s="18">
        <v>100.00000000000003</v>
      </c>
      <c r="AT1671" s="18" t="s">
        <v>131</v>
      </c>
      <c r="AU1671" s="18" t="str">
        <f t="shared" si="169"/>
        <v>po</v>
      </c>
      <c r="AV1671" s="44">
        <f t="shared" si="170"/>
        <v>0.96340546931199467</v>
      </c>
      <c r="AW1671" s="86">
        <f t="shared" si="168"/>
        <v>0.98794830036048409</v>
      </c>
      <c r="AX1671" s="18"/>
      <c r="AY1671" s="18"/>
    </row>
    <row r="1672" spans="1:51" s="21" customFormat="1" x14ac:dyDescent="0.2">
      <c r="A1672" s="24" t="s">
        <v>595</v>
      </c>
      <c r="B1672" s="23" t="s">
        <v>606</v>
      </c>
      <c r="C1672" s="21" t="s">
        <v>75</v>
      </c>
      <c r="D1672" s="23" t="s">
        <v>64</v>
      </c>
      <c r="E1672" s="23" t="s">
        <v>32</v>
      </c>
      <c r="F1672" s="23" t="s">
        <v>77</v>
      </c>
      <c r="G1672" s="24">
        <v>107</v>
      </c>
      <c r="H1672" s="30">
        <v>61.417999999999999</v>
      </c>
      <c r="I1672" s="30">
        <v>35.845999999999997</v>
      </c>
      <c r="J1672" s="23">
        <v>3.9E-2</v>
      </c>
      <c r="K1672" s="23" t="s">
        <v>27</v>
      </c>
      <c r="L1672" s="23" t="s">
        <v>27</v>
      </c>
      <c r="M1672" s="23" t="s">
        <v>27</v>
      </c>
      <c r="N1672" s="23">
        <v>3.5999999999999997E-2</v>
      </c>
      <c r="O1672" s="23">
        <v>1.387</v>
      </c>
      <c r="P1672" s="23">
        <v>0.23400000000000001</v>
      </c>
      <c r="Q1672" s="23" t="s">
        <v>27</v>
      </c>
      <c r="R1672" s="23" t="s">
        <v>27</v>
      </c>
      <c r="S1672" s="23" t="s">
        <v>27</v>
      </c>
      <c r="T1672" s="23" t="s">
        <v>27</v>
      </c>
      <c r="U1672" s="23" t="s">
        <v>27</v>
      </c>
      <c r="V1672" s="23" t="s">
        <v>73</v>
      </c>
      <c r="W1672" s="30" t="s">
        <v>27</v>
      </c>
      <c r="X1672" s="23">
        <v>98.96</v>
      </c>
      <c r="Z1672" s="18" t="s">
        <v>85</v>
      </c>
      <c r="AB1672" s="501"/>
      <c r="AC1672" s="18">
        <v>48.927384115358954</v>
      </c>
      <c r="AD1672" s="18">
        <v>49.742928655336613</v>
      </c>
      <c r="AE1672" s="18">
        <v>6.1779766828804782E-2</v>
      </c>
      <c r="AF1672" s="18" t="s">
        <v>27</v>
      </c>
      <c r="AG1672" s="18" t="s">
        <v>27</v>
      </c>
      <c r="AH1672" s="18" t="s">
        <v>27</v>
      </c>
      <c r="AI1672" s="18">
        <v>3.9961067571009305E-2</v>
      </c>
      <c r="AJ1672" s="18">
        <v>1.0513027855563515</v>
      </c>
      <c r="AK1672" s="18">
        <v>0.17664360934825857</v>
      </c>
      <c r="AL1672" s="18" t="s">
        <v>27</v>
      </c>
      <c r="AM1672" s="18" t="s">
        <v>27</v>
      </c>
      <c r="AN1672" s="18" t="s">
        <v>27</v>
      </c>
      <c r="AO1672" s="18" t="s">
        <v>27</v>
      </c>
      <c r="AP1672" s="18" t="s">
        <v>27</v>
      </c>
      <c r="AQ1672" s="18" t="s">
        <v>27</v>
      </c>
      <c r="AR1672" s="18">
        <v>100</v>
      </c>
      <c r="AT1672" s="18" t="s">
        <v>131</v>
      </c>
      <c r="AU1672" s="18" t="str">
        <f t="shared" si="169"/>
        <v>po</v>
      </c>
      <c r="AV1672" s="44">
        <f t="shared" si="170"/>
        <v>0.98360481455306992</v>
      </c>
      <c r="AW1672" s="86">
        <f t="shared" si="168"/>
        <v>1.008290662935921</v>
      </c>
      <c r="AX1672" s="18"/>
      <c r="AY1672" s="18"/>
    </row>
    <row r="1673" spans="1:51" s="21" customFormat="1" x14ac:dyDescent="0.2">
      <c r="A1673" s="24" t="s">
        <v>595</v>
      </c>
      <c r="B1673" s="23" t="s">
        <v>606</v>
      </c>
      <c r="C1673" s="21" t="s">
        <v>75</v>
      </c>
      <c r="D1673" s="23" t="s">
        <v>64</v>
      </c>
      <c r="E1673" s="23" t="s">
        <v>48</v>
      </c>
      <c r="F1673" s="23" t="s">
        <v>116</v>
      </c>
      <c r="G1673" s="24">
        <v>161</v>
      </c>
      <c r="H1673" s="30">
        <v>61.311999999999998</v>
      </c>
      <c r="I1673" s="30">
        <v>36.295999999999999</v>
      </c>
      <c r="J1673" s="23" t="s">
        <v>27</v>
      </c>
      <c r="K1673" s="23" t="s">
        <v>27</v>
      </c>
      <c r="L1673" s="23" t="s">
        <v>27</v>
      </c>
      <c r="M1673" s="23">
        <v>0.17799999999999999</v>
      </c>
      <c r="N1673" s="23">
        <v>0.104</v>
      </c>
      <c r="O1673" s="23">
        <v>1.383</v>
      </c>
      <c r="P1673" s="23">
        <v>0.17100000000000001</v>
      </c>
      <c r="Q1673" s="23">
        <v>6.6000000000000003E-2</v>
      </c>
      <c r="R1673" s="23" t="s">
        <v>27</v>
      </c>
      <c r="S1673" s="23" t="s">
        <v>27</v>
      </c>
      <c r="T1673" s="23" t="s">
        <v>27</v>
      </c>
      <c r="U1673" s="23" t="s">
        <v>27</v>
      </c>
      <c r="V1673" s="23" t="s">
        <v>73</v>
      </c>
      <c r="W1673" s="30" t="s">
        <v>27</v>
      </c>
      <c r="X1673" s="23">
        <v>99.51</v>
      </c>
      <c r="Z1673" s="18" t="s">
        <v>85</v>
      </c>
      <c r="AB1673" s="501"/>
      <c r="AC1673" s="18">
        <v>48.50161698045666</v>
      </c>
      <c r="AD1673" s="18">
        <v>50.015409003375453</v>
      </c>
      <c r="AE1673" s="18" t="s">
        <v>27</v>
      </c>
      <c r="AF1673" s="18" t="s">
        <v>27</v>
      </c>
      <c r="AG1673" s="18" t="s">
        <v>27</v>
      </c>
      <c r="AH1673" s="18">
        <v>0.14313379532488274</v>
      </c>
      <c r="AI1673" s="18">
        <v>0.11463634431763603</v>
      </c>
      <c r="AJ1673" s="18">
        <v>1.0409453796303112</v>
      </c>
      <c r="AK1673" s="18">
        <v>0.12818363726819162</v>
      </c>
      <c r="AL1673" s="18">
        <v>5.6074859626880733E-2</v>
      </c>
      <c r="AM1673" s="18" t="s">
        <v>27</v>
      </c>
      <c r="AN1673" s="18" t="s">
        <v>27</v>
      </c>
      <c r="AO1673" s="18" t="s">
        <v>27</v>
      </c>
      <c r="AP1673" s="18" t="s">
        <v>27</v>
      </c>
      <c r="AQ1673" s="18" t="s">
        <v>27</v>
      </c>
      <c r="AR1673" s="18">
        <v>100.00000000000001</v>
      </c>
      <c r="AT1673" s="18" t="s">
        <v>131</v>
      </c>
      <c r="AU1673" s="18" t="str">
        <f t="shared" si="169"/>
        <v>po</v>
      </c>
      <c r="AV1673" s="44">
        <f t="shared" si="170"/>
        <v>0.96973348707761986</v>
      </c>
      <c r="AW1673" s="86">
        <f t="shared" si="168"/>
        <v>0.99423001526641652</v>
      </c>
      <c r="AX1673" s="18"/>
      <c r="AY1673" s="18"/>
    </row>
    <row r="1674" spans="1:51" s="21" customFormat="1" x14ac:dyDescent="0.2">
      <c r="A1674" s="24" t="s">
        <v>595</v>
      </c>
      <c r="B1674" s="23" t="s">
        <v>606</v>
      </c>
      <c r="C1674" s="21" t="s">
        <v>75</v>
      </c>
      <c r="D1674" s="23" t="s">
        <v>64</v>
      </c>
      <c r="E1674" s="23" t="s">
        <v>29</v>
      </c>
      <c r="F1674" s="23" t="s">
        <v>34</v>
      </c>
      <c r="G1674" s="24">
        <v>125</v>
      </c>
      <c r="H1674" s="30">
        <v>61.198999999999998</v>
      </c>
      <c r="I1674" s="30">
        <v>36.316000000000003</v>
      </c>
      <c r="J1674" s="23">
        <v>3.2000000000000001E-2</v>
      </c>
      <c r="K1674" s="23" t="s">
        <v>27</v>
      </c>
      <c r="L1674" s="23" t="s">
        <v>27</v>
      </c>
      <c r="M1674" s="23">
        <v>6.3E-2</v>
      </c>
      <c r="N1674" s="23" t="s">
        <v>27</v>
      </c>
      <c r="O1674" s="23">
        <v>1.3779999999999999</v>
      </c>
      <c r="P1674" s="23" t="s">
        <v>27</v>
      </c>
      <c r="Q1674" s="23">
        <v>0.14699999999999999</v>
      </c>
      <c r="R1674" s="23" t="s">
        <v>27</v>
      </c>
      <c r="S1674" s="23" t="s">
        <v>27</v>
      </c>
      <c r="T1674" s="23">
        <v>0.23899999999999999</v>
      </c>
      <c r="U1674" s="23" t="s">
        <v>27</v>
      </c>
      <c r="V1674" s="23" t="s">
        <v>73</v>
      </c>
      <c r="W1674" s="30" t="s">
        <v>27</v>
      </c>
      <c r="X1674" s="23">
        <v>99.374000000000009</v>
      </c>
      <c r="Z1674" s="18" t="s">
        <v>85</v>
      </c>
      <c r="AB1674" s="501"/>
      <c r="AC1674" s="18">
        <v>48.468246563593894</v>
      </c>
      <c r="AD1674" s="18">
        <v>50.100875365628198</v>
      </c>
      <c r="AE1674" s="18">
        <v>5.0395097756991768E-2</v>
      </c>
      <c r="AF1674" s="18" t="s">
        <v>27</v>
      </c>
      <c r="AG1674" s="18" t="s">
        <v>27</v>
      </c>
      <c r="AH1674" s="18">
        <v>5.0718334361384357E-2</v>
      </c>
      <c r="AI1674" s="18" t="s">
        <v>27</v>
      </c>
      <c r="AJ1674" s="18">
        <v>1.0383821824575556</v>
      </c>
      <c r="AK1674" s="18" t="s">
        <v>27</v>
      </c>
      <c r="AL1674" s="18">
        <v>0.12503852514592526</v>
      </c>
      <c r="AM1674" s="18" t="s">
        <v>27</v>
      </c>
      <c r="AN1674" s="18" t="s">
        <v>27</v>
      </c>
      <c r="AO1674" s="18">
        <v>0.16634393105602549</v>
      </c>
      <c r="AP1674" s="18" t="s">
        <v>27</v>
      </c>
      <c r="AQ1674" s="18" t="s">
        <v>27</v>
      </c>
      <c r="AR1674" s="18">
        <v>99.999999999999957</v>
      </c>
      <c r="AT1674" s="18" t="s">
        <v>131</v>
      </c>
      <c r="AU1674" s="18" t="str">
        <f t="shared" si="169"/>
        <v>po</v>
      </c>
      <c r="AV1674" s="44">
        <f t="shared" si="170"/>
        <v>0.96741316813090306</v>
      </c>
      <c r="AW1674" s="86">
        <f t="shared" si="168"/>
        <v>0.9939549127402556</v>
      </c>
      <c r="AX1674" s="18"/>
      <c r="AY1674" s="18"/>
    </row>
    <row r="1675" spans="1:51" s="21" customFormat="1" x14ac:dyDescent="0.2">
      <c r="A1675" s="24" t="s">
        <v>595</v>
      </c>
      <c r="B1675" s="23" t="s">
        <v>606</v>
      </c>
      <c r="C1675" s="21" t="s">
        <v>75</v>
      </c>
      <c r="D1675" s="23" t="s">
        <v>64</v>
      </c>
      <c r="E1675" s="23" t="s">
        <v>32</v>
      </c>
      <c r="F1675" s="23" t="s">
        <v>77</v>
      </c>
      <c r="G1675" s="24">
        <v>108</v>
      </c>
      <c r="H1675" s="30">
        <v>60.984999999999999</v>
      </c>
      <c r="I1675" s="30">
        <v>36.31</v>
      </c>
      <c r="J1675" s="23">
        <v>2.9000000000000001E-2</v>
      </c>
      <c r="K1675" s="23" t="s">
        <v>27</v>
      </c>
      <c r="L1675" s="23" t="s">
        <v>27</v>
      </c>
      <c r="M1675" s="23" t="s">
        <v>27</v>
      </c>
      <c r="N1675" s="23">
        <v>7.0999999999999994E-2</v>
      </c>
      <c r="O1675" s="23">
        <v>1.3680000000000001</v>
      </c>
      <c r="P1675" s="23">
        <v>0.253</v>
      </c>
      <c r="Q1675" s="23">
        <v>0.05</v>
      </c>
      <c r="R1675" s="23" t="s">
        <v>27</v>
      </c>
      <c r="S1675" s="23" t="s">
        <v>27</v>
      </c>
      <c r="T1675" s="23" t="s">
        <v>27</v>
      </c>
      <c r="U1675" s="23" t="s">
        <v>27</v>
      </c>
      <c r="V1675" s="23" t="s">
        <v>73</v>
      </c>
      <c r="W1675" s="30" t="s">
        <v>27</v>
      </c>
      <c r="X1675" s="23">
        <v>99.065999999999988</v>
      </c>
      <c r="Z1675" s="18" t="s">
        <v>85</v>
      </c>
      <c r="AB1675" s="501"/>
      <c r="AC1675" s="18">
        <v>48.405918635010998</v>
      </c>
      <c r="AD1675" s="18">
        <v>50.203732977693882</v>
      </c>
      <c r="AE1675" s="18">
        <v>4.5771881732958215E-2</v>
      </c>
      <c r="AF1675" s="18" t="s">
        <v>27</v>
      </c>
      <c r="AG1675" s="18" t="s">
        <v>27</v>
      </c>
      <c r="AH1675" s="18" t="s">
        <v>27</v>
      </c>
      <c r="AI1675" s="18">
        <v>7.852574065724964E-2</v>
      </c>
      <c r="AJ1675" s="18">
        <v>1.033133782634627</v>
      </c>
      <c r="AK1675" s="18">
        <v>0.19029251465975963</v>
      </c>
      <c r="AL1675" s="18">
        <v>4.2624467610548195E-2</v>
      </c>
      <c r="AM1675" s="18" t="s">
        <v>27</v>
      </c>
      <c r="AN1675" s="18" t="s">
        <v>27</v>
      </c>
      <c r="AO1675" s="18" t="s">
        <v>27</v>
      </c>
      <c r="AP1675" s="18" t="s">
        <v>27</v>
      </c>
      <c r="AQ1675" s="18" t="s">
        <v>27</v>
      </c>
      <c r="AR1675" s="18">
        <v>100.00000000000003</v>
      </c>
      <c r="AT1675" s="18" t="s">
        <v>131</v>
      </c>
      <c r="AU1675" s="18" t="str">
        <f t="shared" si="169"/>
        <v>po</v>
      </c>
      <c r="AV1675" s="44">
        <f t="shared" si="170"/>
        <v>0.96418962821984422</v>
      </c>
      <c r="AW1675" s="86">
        <f t="shared" si="168"/>
        <v>0.98940788769603616</v>
      </c>
      <c r="AX1675" s="18"/>
      <c r="AY1675" s="18"/>
    </row>
    <row r="1676" spans="1:51" s="21" customFormat="1" x14ac:dyDescent="0.2">
      <c r="A1676" s="24" t="s">
        <v>595</v>
      </c>
      <c r="B1676" s="23" t="s">
        <v>606</v>
      </c>
      <c r="C1676" s="21" t="s">
        <v>75</v>
      </c>
      <c r="D1676" s="23" t="s">
        <v>60</v>
      </c>
      <c r="E1676" s="23" t="s">
        <v>37</v>
      </c>
      <c r="F1676" s="23" t="s">
        <v>80</v>
      </c>
      <c r="G1676" s="24">
        <v>400</v>
      </c>
      <c r="H1676" s="30">
        <v>61.158000000000001</v>
      </c>
      <c r="I1676" s="30">
        <v>36.177</v>
      </c>
      <c r="J1676" s="23" t="s">
        <v>27</v>
      </c>
      <c r="K1676" s="23" t="s">
        <v>27</v>
      </c>
      <c r="L1676" s="23" t="s">
        <v>27</v>
      </c>
      <c r="M1676" s="23" t="s">
        <v>27</v>
      </c>
      <c r="N1676" s="23" t="s">
        <v>27</v>
      </c>
      <c r="O1676" s="23">
        <v>1.3660000000000001</v>
      </c>
      <c r="P1676" s="23">
        <v>0.17899999999999999</v>
      </c>
      <c r="Q1676" s="23" t="s">
        <v>27</v>
      </c>
      <c r="R1676" s="23" t="s">
        <v>27</v>
      </c>
      <c r="S1676" s="23" t="s">
        <v>27</v>
      </c>
      <c r="T1676" s="23" t="s">
        <v>27</v>
      </c>
      <c r="U1676" s="23" t="s">
        <v>27</v>
      </c>
      <c r="V1676" s="23" t="s">
        <v>27</v>
      </c>
      <c r="W1676" s="30" t="s">
        <v>27</v>
      </c>
      <c r="X1676" s="23">
        <v>98.88000000000001</v>
      </c>
      <c r="Z1676" s="18" t="s">
        <v>85</v>
      </c>
      <c r="AB1676" s="501"/>
      <c r="AC1676" s="18">
        <v>48.674981613817238</v>
      </c>
      <c r="AD1676" s="18">
        <v>50.155595964216268</v>
      </c>
      <c r="AE1676" s="18" t="s">
        <v>27</v>
      </c>
      <c r="AF1676" s="18" t="s">
        <v>27</v>
      </c>
      <c r="AG1676" s="18" t="s">
        <v>27</v>
      </c>
      <c r="AH1676" s="18" t="s">
        <v>27</v>
      </c>
      <c r="AI1676" s="18" t="s">
        <v>27</v>
      </c>
      <c r="AJ1676" s="18">
        <v>1.0344231898315377</v>
      </c>
      <c r="AK1676" s="18">
        <v>0.13499923213494683</v>
      </c>
      <c r="AL1676" s="18" t="s">
        <v>27</v>
      </c>
      <c r="AM1676" s="18" t="s">
        <v>27</v>
      </c>
      <c r="AN1676" s="18" t="s">
        <v>27</v>
      </c>
      <c r="AO1676" s="18" t="s">
        <v>27</v>
      </c>
      <c r="AP1676" s="18" t="s">
        <v>27</v>
      </c>
      <c r="AQ1676" s="18" t="s">
        <v>27</v>
      </c>
      <c r="AR1676" s="18">
        <v>100</v>
      </c>
      <c r="AT1676" s="18" t="s">
        <v>131</v>
      </c>
      <c r="AU1676" s="18" t="str">
        <f t="shared" si="169"/>
        <v>po</v>
      </c>
      <c r="AV1676" s="44">
        <f t="shared" si="170"/>
        <v>0.97047957816201846</v>
      </c>
      <c r="AW1676" s="86">
        <f t="shared" si="168"/>
        <v>0.993795469429681</v>
      </c>
      <c r="AX1676" s="18"/>
      <c r="AY1676" s="18"/>
    </row>
    <row r="1677" spans="1:51" s="21" customFormat="1" x14ac:dyDescent="0.2">
      <c r="A1677" s="24" t="s">
        <v>595</v>
      </c>
      <c r="B1677" s="23" t="s">
        <v>606</v>
      </c>
      <c r="C1677" s="21" t="s">
        <v>75</v>
      </c>
      <c r="D1677" s="23" t="s">
        <v>45</v>
      </c>
      <c r="E1677" s="23" t="s">
        <v>78</v>
      </c>
      <c r="F1677" s="23" t="s">
        <v>34</v>
      </c>
      <c r="G1677" s="24">
        <v>497</v>
      </c>
      <c r="H1677" s="30">
        <v>61.08</v>
      </c>
      <c r="I1677" s="30">
        <v>36.51</v>
      </c>
      <c r="J1677" s="23">
        <v>0.08</v>
      </c>
      <c r="K1677" s="23" t="s">
        <v>27</v>
      </c>
      <c r="L1677" s="23" t="s">
        <v>27</v>
      </c>
      <c r="M1677" s="23" t="s">
        <v>27</v>
      </c>
      <c r="N1677" s="23">
        <v>0.03</v>
      </c>
      <c r="O1677" s="23">
        <v>1.35</v>
      </c>
      <c r="P1677" s="23">
        <v>0.17</v>
      </c>
      <c r="Q1677" s="23">
        <v>7.0000000000000007E-2</v>
      </c>
      <c r="R1677" s="23" t="s">
        <v>27</v>
      </c>
      <c r="S1677" s="23" t="s">
        <v>27</v>
      </c>
      <c r="T1677" s="23" t="s">
        <v>27</v>
      </c>
      <c r="U1677" s="23" t="s">
        <v>27</v>
      </c>
      <c r="V1677" s="23" t="s">
        <v>27</v>
      </c>
      <c r="W1677" s="30" t="s">
        <v>27</v>
      </c>
      <c r="X1677" s="23">
        <v>99.289999999999992</v>
      </c>
      <c r="Z1677" s="18" t="s">
        <v>85</v>
      </c>
      <c r="AB1677" s="501"/>
      <c r="AC1677" s="18">
        <v>48.322771265665772</v>
      </c>
      <c r="AD1677" s="18">
        <v>50.315171930669131</v>
      </c>
      <c r="AE1677" s="18">
        <v>0.12585431848019907</v>
      </c>
      <c r="AF1677" s="18" t="s">
        <v>27</v>
      </c>
      <c r="AG1677" s="18" t="s">
        <v>27</v>
      </c>
      <c r="AH1677" s="18" t="s">
        <v>27</v>
      </c>
      <c r="AI1677" s="18">
        <v>3.3071379686466798E-2</v>
      </c>
      <c r="AJ1677" s="18">
        <v>1.0162056377435922</v>
      </c>
      <c r="AK1677" s="18">
        <v>0.12744637037687817</v>
      </c>
      <c r="AL1677" s="18">
        <v>5.9479097377941277E-2</v>
      </c>
      <c r="AM1677" s="18" t="s">
        <v>27</v>
      </c>
      <c r="AN1677" s="18" t="s">
        <v>27</v>
      </c>
      <c r="AO1677" s="18" t="s">
        <v>27</v>
      </c>
      <c r="AP1677" s="18" t="s">
        <v>27</v>
      </c>
      <c r="AQ1677" s="18" t="s">
        <v>27</v>
      </c>
      <c r="AR1677" s="18">
        <v>99.999999999999972</v>
      </c>
      <c r="AT1677" s="18" t="s">
        <v>131</v>
      </c>
      <c r="AU1677" s="18" t="str">
        <f t="shared" si="169"/>
        <v>po</v>
      </c>
      <c r="AV1677" s="44">
        <f t="shared" si="170"/>
        <v>0.96040159282872473</v>
      </c>
      <c r="AW1677" s="86">
        <f t="shared" si="168"/>
        <v>0.9843134877767582</v>
      </c>
      <c r="AX1677" s="18"/>
      <c r="AY1677" s="18"/>
    </row>
    <row r="1678" spans="1:51" s="21" customFormat="1" x14ac:dyDescent="0.2">
      <c r="A1678" s="24" t="s">
        <v>595</v>
      </c>
      <c r="B1678" s="23" t="s">
        <v>606</v>
      </c>
      <c r="C1678" s="21" t="s">
        <v>75</v>
      </c>
      <c r="D1678" s="23" t="s">
        <v>36</v>
      </c>
      <c r="E1678" s="23" t="s">
        <v>32</v>
      </c>
      <c r="F1678" s="23" t="s">
        <v>56</v>
      </c>
      <c r="G1678" s="24">
        <v>3</v>
      </c>
      <c r="H1678" s="30">
        <v>61.548000000000002</v>
      </c>
      <c r="I1678" s="30">
        <v>36.22</v>
      </c>
      <c r="J1678" s="23" t="s">
        <v>27</v>
      </c>
      <c r="K1678" s="23" t="s">
        <v>27</v>
      </c>
      <c r="L1678" s="23" t="s">
        <v>27</v>
      </c>
      <c r="M1678" s="23" t="s">
        <v>27</v>
      </c>
      <c r="N1678" s="23">
        <v>2.5999999999999999E-2</v>
      </c>
      <c r="O1678" s="23">
        <v>1.3360000000000001</v>
      </c>
      <c r="P1678" s="23">
        <v>0.113</v>
      </c>
      <c r="Q1678" s="23" t="s">
        <v>27</v>
      </c>
      <c r="R1678" s="23" t="s">
        <v>27</v>
      </c>
      <c r="S1678" s="23">
        <v>6.6000000000000003E-2</v>
      </c>
      <c r="T1678" s="23" t="s">
        <v>27</v>
      </c>
      <c r="U1678" s="23">
        <v>9.7000000000000003E-2</v>
      </c>
      <c r="V1678" s="23" t="s">
        <v>27</v>
      </c>
      <c r="W1678" s="30" t="s">
        <v>27</v>
      </c>
      <c r="X1678" s="23">
        <v>99.405999999999992</v>
      </c>
      <c r="Z1678" s="18" t="s">
        <v>85</v>
      </c>
      <c r="AB1678" s="501"/>
      <c r="AC1678" s="18">
        <v>48.68227643581838</v>
      </c>
      <c r="AD1678" s="18">
        <v>49.904499317020324</v>
      </c>
      <c r="AE1678" s="18" t="s">
        <v>27</v>
      </c>
      <c r="AF1678" s="18" t="s">
        <v>27</v>
      </c>
      <c r="AG1678" s="18" t="s">
        <v>27</v>
      </c>
      <c r="AH1678" s="18" t="s">
        <v>27</v>
      </c>
      <c r="AI1678" s="18">
        <v>2.8655535933059476E-2</v>
      </c>
      <c r="AJ1678" s="18">
        <v>1.0054452304761898</v>
      </c>
      <c r="AK1678" s="18">
        <v>8.4695653284983879E-2</v>
      </c>
      <c r="AL1678" s="18" t="s">
        <v>27</v>
      </c>
      <c r="AM1678" s="18" t="s">
        <v>27</v>
      </c>
      <c r="AN1678" s="18">
        <v>0.10805058483072193</v>
      </c>
      <c r="AO1678" s="18" t="s">
        <v>27</v>
      </c>
      <c r="AP1678" s="18">
        <v>0.18637724263634498</v>
      </c>
      <c r="AQ1678" s="18" t="s">
        <v>27</v>
      </c>
      <c r="AR1678" s="18">
        <v>99.999999999999986</v>
      </c>
      <c r="AT1678" s="18" t="s">
        <v>131</v>
      </c>
      <c r="AU1678" s="18" t="str">
        <f t="shared" si="169"/>
        <v>po</v>
      </c>
      <c r="AV1678" s="44">
        <f t="shared" si="170"/>
        <v>0.97550876378024109</v>
      </c>
      <c r="AW1678" s="86">
        <f t="shared" si="168"/>
        <v>0.99735330482725182</v>
      </c>
      <c r="AX1678" s="18"/>
      <c r="AY1678" s="18"/>
    </row>
    <row r="1679" spans="1:51" s="21" customFormat="1" x14ac:dyDescent="0.2">
      <c r="A1679" s="24" t="s">
        <v>595</v>
      </c>
      <c r="B1679" s="23" t="s">
        <v>606</v>
      </c>
      <c r="C1679" s="21" t="s">
        <v>75</v>
      </c>
      <c r="D1679" s="23" t="s">
        <v>72</v>
      </c>
      <c r="E1679" s="23" t="s">
        <v>49</v>
      </c>
      <c r="F1679" s="23" t="s">
        <v>34</v>
      </c>
      <c r="G1679" s="24">
        <v>307</v>
      </c>
      <c r="H1679" s="30">
        <v>61.085000000000001</v>
      </c>
      <c r="I1679" s="30">
        <v>36.500999999999998</v>
      </c>
      <c r="J1679" s="23">
        <v>0.04</v>
      </c>
      <c r="K1679" s="23" t="s">
        <v>27</v>
      </c>
      <c r="L1679" s="23" t="s">
        <v>27</v>
      </c>
      <c r="M1679" s="23" t="s">
        <v>27</v>
      </c>
      <c r="N1679" s="23" t="s">
        <v>27</v>
      </c>
      <c r="O1679" s="23">
        <v>1.331</v>
      </c>
      <c r="P1679" s="23">
        <v>0.158</v>
      </c>
      <c r="Q1679" s="23">
        <v>5.2999999999999999E-2</v>
      </c>
      <c r="R1679" s="23" t="s">
        <v>27</v>
      </c>
      <c r="S1679" s="23" t="s">
        <v>27</v>
      </c>
      <c r="T1679" s="23">
        <v>0.13100000000000001</v>
      </c>
      <c r="U1679" s="23" t="s">
        <v>27</v>
      </c>
      <c r="V1679" s="23" t="s">
        <v>27</v>
      </c>
      <c r="W1679" s="30" t="s">
        <v>27</v>
      </c>
      <c r="X1679" s="23">
        <v>99.299000000000007</v>
      </c>
      <c r="Z1679" s="18" t="s">
        <v>85</v>
      </c>
      <c r="AB1679" s="501"/>
      <c r="AC1679" s="18">
        <v>48.351439291737734</v>
      </c>
      <c r="AD1679" s="18">
        <v>50.328491646795314</v>
      </c>
      <c r="AE1679" s="18">
        <v>6.2959337640840829E-2</v>
      </c>
      <c r="AF1679" s="18" t="s">
        <v>27</v>
      </c>
      <c r="AG1679" s="18" t="s">
        <v>27</v>
      </c>
      <c r="AH1679" s="18" t="s">
        <v>27</v>
      </c>
      <c r="AI1679" s="18" t="s">
        <v>27</v>
      </c>
      <c r="AJ1679" s="18">
        <v>1.0024158171891782</v>
      </c>
      <c r="AK1679" s="18">
        <v>0.11851072660998466</v>
      </c>
      <c r="AL1679" s="18">
        <v>4.505720238161362E-2</v>
      </c>
      <c r="AM1679" s="18" t="s">
        <v>27</v>
      </c>
      <c r="AN1679" s="18" t="s">
        <v>27</v>
      </c>
      <c r="AO1679" s="18">
        <v>9.1125977645329342E-2</v>
      </c>
      <c r="AP1679" s="18" t="s">
        <v>27</v>
      </c>
      <c r="AQ1679" s="18" t="s">
        <v>27</v>
      </c>
      <c r="AR1679" s="18">
        <v>99.999999999999986</v>
      </c>
      <c r="AT1679" s="18" t="s">
        <v>131</v>
      </c>
      <c r="AU1679" s="18" t="str">
        <f t="shared" si="169"/>
        <v>po</v>
      </c>
      <c r="AV1679" s="44">
        <f t="shared" si="170"/>
        <v>0.96071703541340947</v>
      </c>
      <c r="AW1679" s="86">
        <f t="shared" si="168"/>
        <v>0.98569512799461534</v>
      </c>
      <c r="AX1679" s="18"/>
      <c r="AY1679" s="18"/>
    </row>
    <row r="1680" spans="1:51" s="21" customFormat="1" x14ac:dyDescent="0.2">
      <c r="A1680" s="24" t="s">
        <v>595</v>
      </c>
      <c r="B1680" s="23" t="s">
        <v>606</v>
      </c>
      <c r="C1680" s="21" t="s">
        <v>75</v>
      </c>
      <c r="D1680" s="23" t="s">
        <v>50</v>
      </c>
      <c r="E1680" s="23" t="s">
        <v>79</v>
      </c>
      <c r="F1680" s="23" t="s">
        <v>43</v>
      </c>
      <c r="G1680" s="24">
        <v>367</v>
      </c>
      <c r="H1680" s="30">
        <v>60.744</v>
      </c>
      <c r="I1680" s="30">
        <v>36.179000000000002</v>
      </c>
      <c r="J1680" s="23">
        <v>0.04</v>
      </c>
      <c r="K1680" s="23" t="s">
        <v>27</v>
      </c>
      <c r="L1680" s="23" t="s">
        <v>27</v>
      </c>
      <c r="M1680" s="23" t="s">
        <v>27</v>
      </c>
      <c r="N1680" s="23">
        <v>5.5E-2</v>
      </c>
      <c r="O1680" s="23">
        <v>1.33</v>
      </c>
      <c r="P1680" s="23">
        <v>0.105</v>
      </c>
      <c r="Q1680" s="23">
        <v>0.06</v>
      </c>
      <c r="R1680" s="23" t="s">
        <v>27</v>
      </c>
      <c r="S1680" s="23" t="s">
        <v>27</v>
      </c>
      <c r="T1680" s="23" t="s">
        <v>27</v>
      </c>
      <c r="U1680" s="23" t="s">
        <v>27</v>
      </c>
      <c r="V1680" s="23" t="s">
        <v>27</v>
      </c>
      <c r="W1680" s="30" t="s">
        <v>27</v>
      </c>
      <c r="X1680" s="23">
        <v>98.513000000000019</v>
      </c>
      <c r="Z1680" s="18" t="s">
        <v>85</v>
      </c>
      <c r="AB1680" s="501"/>
      <c r="AC1680" s="18">
        <v>48.458978590726417</v>
      </c>
      <c r="AD1680" s="18">
        <v>50.276119689367682</v>
      </c>
      <c r="AE1680" s="18">
        <v>6.3453589003434202E-2</v>
      </c>
      <c r="AF1680" s="18" t="s">
        <v>27</v>
      </c>
      <c r="AG1680" s="18" t="s">
        <v>27</v>
      </c>
      <c r="AH1680" s="18" t="s">
        <v>27</v>
      </c>
      <c r="AI1680" s="18">
        <v>6.1138082393385723E-2</v>
      </c>
      <c r="AJ1680" s="18">
        <v>1.0095260665813166</v>
      </c>
      <c r="AK1680" s="18">
        <v>7.9375397623193636E-2</v>
      </c>
      <c r="AL1680" s="18">
        <v>5.1408584304566483E-2</v>
      </c>
      <c r="AM1680" s="18" t="s">
        <v>27</v>
      </c>
      <c r="AN1680" s="18" t="s">
        <v>27</v>
      </c>
      <c r="AO1680" s="18" t="s">
        <v>27</v>
      </c>
      <c r="AP1680" s="18" t="s">
        <v>27</v>
      </c>
      <c r="AQ1680" s="18" t="s">
        <v>27</v>
      </c>
      <c r="AR1680" s="18">
        <v>99.999999999999986</v>
      </c>
      <c r="AT1680" s="18" t="s">
        <v>131</v>
      </c>
      <c r="AU1680" s="18" t="str">
        <f t="shared" si="169"/>
        <v>po</v>
      </c>
      <c r="AV1680" s="44">
        <f t="shared" si="170"/>
        <v>0.96385677514755475</v>
      </c>
      <c r="AW1680" s="86">
        <f t="shared" si="168"/>
        <v>0.98653772299226739</v>
      </c>
      <c r="AX1680" s="18"/>
      <c r="AY1680" s="18"/>
    </row>
    <row r="1681" spans="1:51" s="21" customFormat="1" x14ac:dyDescent="0.2">
      <c r="A1681" s="24" t="s">
        <v>595</v>
      </c>
      <c r="B1681" s="23" t="s">
        <v>606</v>
      </c>
      <c r="C1681" s="21" t="s">
        <v>75</v>
      </c>
      <c r="D1681" s="23" t="s">
        <v>52</v>
      </c>
      <c r="E1681" s="23" t="s">
        <v>32</v>
      </c>
      <c r="F1681" s="23" t="s">
        <v>107</v>
      </c>
      <c r="G1681" s="24" t="s">
        <v>117</v>
      </c>
      <c r="H1681" s="30">
        <v>61.631</v>
      </c>
      <c r="I1681" s="30">
        <v>36.445999999999998</v>
      </c>
      <c r="J1681" s="23" t="s">
        <v>27</v>
      </c>
      <c r="K1681" s="23" t="s">
        <v>27</v>
      </c>
      <c r="L1681" s="23" t="s">
        <v>27</v>
      </c>
      <c r="M1681" s="23">
        <v>6.4000000000000001E-2</v>
      </c>
      <c r="N1681" s="23">
        <v>3.3000000000000002E-2</v>
      </c>
      <c r="O1681" s="23">
        <v>1.3280000000000001</v>
      </c>
      <c r="P1681" s="23">
        <v>0.156</v>
      </c>
      <c r="Q1681" s="23">
        <v>5.0999999999999997E-2</v>
      </c>
      <c r="R1681" s="23" t="s">
        <v>27</v>
      </c>
      <c r="S1681" s="23">
        <v>2.9000000000000001E-2</v>
      </c>
      <c r="T1681" s="23" t="s">
        <v>27</v>
      </c>
      <c r="U1681" s="23" t="s">
        <v>27</v>
      </c>
      <c r="V1681" s="23" t="s">
        <v>27</v>
      </c>
      <c r="W1681" s="30">
        <v>0.28399999999999997</v>
      </c>
      <c r="X1681" s="23">
        <v>100.02200000000001</v>
      </c>
      <c r="Z1681" s="18" t="s">
        <v>85</v>
      </c>
      <c r="AB1681" s="501"/>
      <c r="AC1681" s="18">
        <v>48.622096512085463</v>
      </c>
      <c r="AD1681" s="18">
        <v>50.086266637088748</v>
      </c>
      <c r="AE1681" s="18" t="s">
        <v>27</v>
      </c>
      <c r="AF1681" s="18" t="s">
        <v>27</v>
      </c>
      <c r="AG1681" s="18" t="s">
        <v>27</v>
      </c>
      <c r="AH1681" s="18">
        <v>5.1324637513724687E-2</v>
      </c>
      <c r="AI1681" s="18">
        <v>3.6276607053377638E-2</v>
      </c>
      <c r="AJ1681" s="18">
        <v>0.99684484825170971</v>
      </c>
      <c r="AK1681" s="18">
        <v>0.11662316157058786</v>
      </c>
      <c r="AL1681" s="18">
        <v>4.321337313104353E-2</v>
      </c>
      <c r="AM1681" s="18" t="s">
        <v>27</v>
      </c>
      <c r="AN1681" s="18">
        <v>4.7354223305370674E-2</v>
      </c>
      <c r="AO1681" s="18" t="s">
        <v>27</v>
      </c>
      <c r="AP1681" s="18" t="s">
        <v>27</v>
      </c>
      <c r="AQ1681" s="18" t="s">
        <v>27</v>
      </c>
      <c r="AR1681" s="18">
        <v>100.00000000000003</v>
      </c>
      <c r="AT1681" s="18" t="s">
        <v>131</v>
      </c>
      <c r="AU1681" s="18" t="str">
        <f t="shared" si="169"/>
        <v>po</v>
      </c>
      <c r="AV1681" s="44">
        <f t="shared" si="170"/>
        <v>0.97076703409315257</v>
      </c>
      <c r="AW1681" s="86">
        <f t="shared" si="168"/>
        <v>0.99386081729193509</v>
      </c>
      <c r="AX1681" s="18"/>
      <c r="AY1681" s="18"/>
    </row>
    <row r="1682" spans="1:51" s="21" customFormat="1" x14ac:dyDescent="0.2">
      <c r="A1682" s="24" t="s">
        <v>595</v>
      </c>
      <c r="B1682" s="23" t="s">
        <v>606</v>
      </c>
      <c r="C1682" s="21" t="s">
        <v>75</v>
      </c>
      <c r="D1682" s="23" t="s">
        <v>50</v>
      </c>
      <c r="E1682" s="23" t="s">
        <v>71</v>
      </c>
      <c r="F1682" s="23" t="s">
        <v>34</v>
      </c>
      <c r="G1682" s="24">
        <v>339</v>
      </c>
      <c r="H1682" s="30">
        <v>62.08</v>
      </c>
      <c r="I1682" s="30">
        <v>36.527999999999999</v>
      </c>
      <c r="J1682" s="23" t="s">
        <v>27</v>
      </c>
      <c r="K1682" s="23" t="s">
        <v>27</v>
      </c>
      <c r="L1682" s="23" t="s">
        <v>27</v>
      </c>
      <c r="M1682" s="23">
        <v>7.6999999999999999E-2</v>
      </c>
      <c r="N1682" s="23" t="s">
        <v>27</v>
      </c>
      <c r="O1682" s="23">
        <v>1.3280000000000001</v>
      </c>
      <c r="P1682" s="23">
        <v>0.11600000000000001</v>
      </c>
      <c r="Q1682" s="23">
        <v>4.8000000000000001E-2</v>
      </c>
      <c r="R1682" s="23" t="s">
        <v>27</v>
      </c>
      <c r="S1682" s="23" t="s">
        <v>27</v>
      </c>
      <c r="T1682" s="23">
        <v>0.129</v>
      </c>
      <c r="U1682" s="23" t="s">
        <v>27</v>
      </c>
      <c r="V1682" s="23" t="s">
        <v>27</v>
      </c>
      <c r="W1682" s="30" t="s">
        <v>27</v>
      </c>
      <c r="X1682" s="23">
        <v>100.30600000000001</v>
      </c>
      <c r="Z1682" s="18" t="s">
        <v>85</v>
      </c>
      <c r="AB1682" s="501"/>
      <c r="AC1682" s="18">
        <v>48.756575774995056</v>
      </c>
      <c r="AD1682" s="18">
        <v>49.973723174017024</v>
      </c>
      <c r="AE1682" s="18" t="s">
        <v>27</v>
      </c>
      <c r="AF1682" s="18" t="s">
        <v>27</v>
      </c>
      <c r="AG1682" s="18" t="s">
        <v>27</v>
      </c>
      <c r="AH1682" s="18">
        <v>6.1472894717301788E-2</v>
      </c>
      <c r="AI1682" s="18" t="s">
        <v>27</v>
      </c>
      <c r="AJ1682" s="18">
        <v>0.99237220324475506</v>
      </c>
      <c r="AK1682" s="18">
        <v>8.633069233531511E-2</v>
      </c>
      <c r="AL1682" s="18">
        <v>4.0488925460368079E-2</v>
      </c>
      <c r="AM1682" s="18" t="s">
        <v>27</v>
      </c>
      <c r="AN1682" s="18" t="s">
        <v>27</v>
      </c>
      <c r="AO1682" s="18">
        <v>8.9036335230171168E-2</v>
      </c>
      <c r="AP1682" s="18" t="s">
        <v>27</v>
      </c>
      <c r="AQ1682" s="18" t="s">
        <v>27</v>
      </c>
      <c r="AR1682" s="18">
        <v>99.999999999999986</v>
      </c>
      <c r="AT1682" s="18" t="s">
        <v>131</v>
      </c>
      <c r="AU1682" s="18" t="str">
        <f t="shared" si="169"/>
        <v>po</v>
      </c>
      <c r="AV1682" s="44">
        <f t="shared" si="170"/>
        <v>0.97564425218462003</v>
      </c>
      <c r="AW1682" s="86">
        <f t="shared" si="168"/>
        <v>0.99982152134792313</v>
      </c>
      <c r="AX1682" s="18"/>
      <c r="AY1682" s="18"/>
    </row>
    <row r="1683" spans="1:51" s="21" customFormat="1" x14ac:dyDescent="0.2">
      <c r="A1683" s="24" t="s">
        <v>595</v>
      </c>
      <c r="B1683" s="23" t="s">
        <v>606</v>
      </c>
      <c r="C1683" s="21" t="s">
        <v>75</v>
      </c>
      <c r="D1683" s="23" t="s">
        <v>36</v>
      </c>
      <c r="E1683" s="23" t="s">
        <v>32</v>
      </c>
      <c r="F1683" s="23" t="s">
        <v>59</v>
      </c>
      <c r="G1683" s="24">
        <v>55</v>
      </c>
      <c r="H1683" s="30">
        <v>61.482999999999997</v>
      </c>
      <c r="I1683" s="30">
        <v>36.234000000000002</v>
      </c>
      <c r="J1683" s="23" t="s">
        <v>27</v>
      </c>
      <c r="K1683" s="23" t="s">
        <v>27</v>
      </c>
      <c r="L1683" s="23" t="s">
        <v>27</v>
      </c>
      <c r="M1683" s="23" t="s">
        <v>27</v>
      </c>
      <c r="N1683" s="23" t="s">
        <v>27</v>
      </c>
      <c r="O1683" s="23">
        <v>1.319</v>
      </c>
      <c r="P1683" s="23" t="s">
        <v>27</v>
      </c>
      <c r="Q1683" s="23">
        <v>4.3999999999999997E-2</v>
      </c>
      <c r="R1683" s="23" t="s">
        <v>27</v>
      </c>
      <c r="S1683" s="23">
        <v>3.6999999999999998E-2</v>
      </c>
      <c r="T1683" s="23" t="s">
        <v>27</v>
      </c>
      <c r="U1683" s="23">
        <v>5.3999999999999999E-2</v>
      </c>
      <c r="V1683" s="23" t="s">
        <v>27</v>
      </c>
      <c r="W1683" s="30" t="s">
        <v>27</v>
      </c>
      <c r="X1683" s="23">
        <v>99.171000000000006</v>
      </c>
      <c r="Z1683" s="18" t="s">
        <v>85</v>
      </c>
      <c r="AB1683" s="501"/>
      <c r="AC1683" s="18">
        <v>48.75322815693621</v>
      </c>
      <c r="AD1683" s="18">
        <v>50.049406391763299</v>
      </c>
      <c r="AE1683" s="18" t="s">
        <v>27</v>
      </c>
      <c r="AF1683" s="18" t="s">
        <v>27</v>
      </c>
      <c r="AG1683" s="18" t="s">
        <v>27</v>
      </c>
      <c r="AH1683" s="18" t="s">
        <v>27</v>
      </c>
      <c r="AI1683" s="18" t="s">
        <v>27</v>
      </c>
      <c r="AJ1683" s="18">
        <v>0.9951490892062691</v>
      </c>
      <c r="AK1683" s="18" t="s">
        <v>27</v>
      </c>
      <c r="AL1683" s="18">
        <v>3.7472660515241771E-2</v>
      </c>
      <c r="AM1683" s="18" t="s">
        <v>27</v>
      </c>
      <c r="AN1683" s="18">
        <v>6.0726227822283034E-2</v>
      </c>
      <c r="AO1683" s="18" t="s">
        <v>27</v>
      </c>
      <c r="AP1683" s="18">
        <v>0.10401747375671209</v>
      </c>
      <c r="AQ1683" s="18" t="s">
        <v>27</v>
      </c>
      <c r="AR1683" s="18">
        <v>100</v>
      </c>
      <c r="AT1683" s="18" t="s">
        <v>131</v>
      </c>
      <c r="AU1683" s="18" t="str">
        <f t="shared" si="169"/>
        <v>po</v>
      </c>
      <c r="AV1683" s="44">
        <f t="shared" si="170"/>
        <v>0.97410202581262972</v>
      </c>
      <c r="AW1683" s="86">
        <f t="shared" si="168"/>
        <v>0.99473407370623779</v>
      </c>
      <c r="AX1683" s="18"/>
      <c r="AY1683" s="18"/>
    </row>
    <row r="1684" spans="1:51" s="21" customFormat="1" x14ac:dyDescent="0.2">
      <c r="A1684" s="24" t="s">
        <v>595</v>
      </c>
      <c r="B1684" s="23" t="s">
        <v>606</v>
      </c>
      <c r="C1684" s="21" t="s">
        <v>75</v>
      </c>
      <c r="D1684" s="23" t="s">
        <v>64</v>
      </c>
      <c r="E1684" s="23" t="s">
        <v>48</v>
      </c>
      <c r="F1684" s="23" t="s">
        <v>116</v>
      </c>
      <c r="G1684" s="24">
        <v>162</v>
      </c>
      <c r="H1684" s="30">
        <v>61.661000000000001</v>
      </c>
      <c r="I1684" s="30">
        <v>36.56</v>
      </c>
      <c r="J1684" s="23" t="s">
        <v>27</v>
      </c>
      <c r="K1684" s="23" t="s">
        <v>27</v>
      </c>
      <c r="L1684" s="23" t="s">
        <v>27</v>
      </c>
      <c r="M1684" s="23">
        <v>0.127</v>
      </c>
      <c r="N1684" s="23">
        <v>9.8000000000000004E-2</v>
      </c>
      <c r="O1684" s="23">
        <v>1.3080000000000001</v>
      </c>
      <c r="P1684" s="23">
        <v>0.127</v>
      </c>
      <c r="Q1684" s="23">
        <v>4.9000000000000002E-2</v>
      </c>
      <c r="R1684" s="23" t="s">
        <v>27</v>
      </c>
      <c r="S1684" s="23" t="s">
        <v>27</v>
      </c>
      <c r="T1684" s="23" t="s">
        <v>27</v>
      </c>
      <c r="U1684" s="23" t="s">
        <v>27</v>
      </c>
      <c r="V1684" s="23" t="s">
        <v>73</v>
      </c>
      <c r="W1684" s="30" t="s">
        <v>27</v>
      </c>
      <c r="X1684" s="23">
        <v>99.93</v>
      </c>
      <c r="Z1684" s="18" t="s">
        <v>85</v>
      </c>
      <c r="AB1684" s="501"/>
      <c r="AC1684" s="18">
        <v>48.540640525986788</v>
      </c>
      <c r="AD1684" s="18">
        <v>50.13435708177704</v>
      </c>
      <c r="AE1684" s="18" t="s">
        <v>27</v>
      </c>
      <c r="AF1684" s="18" t="s">
        <v>27</v>
      </c>
      <c r="AG1684" s="18" t="s">
        <v>27</v>
      </c>
      <c r="AH1684" s="18">
        <v>0.10162723513247218</v>
      </c>
      <c r="AI1684" s="18">
        <v>0.10749772398220324</v>
      </c>
      <c r="AJ1684" s="18">
        <v>0.97971038195172278</v>
      </c>
      <c r="AK1684" s="18">
        <v>9.4738042246411289E-2</v>
      </c>
      <c r="AL1684" s="18">
        <v>4.142900892334947E-2</v>
      </c>
      <c r="AM1684" s="18" t="s">
        <v>27</v>
      </c>
      <c r="AN1684" s="18" t="s">
        <v>27</v>
      </c>
      <c r="AO1684" s="18" t="s">
        <v>27</v>
      </c>
      <c r="AP1684" s="18" t="s">
        <v>27</v>
      </c>
      <c r="AQ1684" s="18" t="s">
        <v>27</v>
      </c>
      <c r="AR1684" s="18">
        <v>99.999999999999972</v>
      </c>
      <c r="AT1684" s="18" t="s">
        <v>131</v>
      </c>
      <c r="AU1684" s="18" t="str">
        <f t="shared" si="169"/>
        <v>po</v>
      </c>
      <c r="AV1684" s="44">
        <f t="shared" si="170"/>
        <v>0.96821109018730112</v>
      </c>
      <c r="AW1684" s="86">
        <f t="shared" si="168"/>
        <v>0.99046882915264411</v>
      </c>
      <c r="AX1684" s="18"/>
      <c r="AY1684" s="18"/>
    </row>
    <row r="1685" spans="1:51" s="21" customFormat="1" x14ac:dyDescent="0.2">
      <c r="A1685" s="24" t="s">
        <v>595</v>
      </c>
      <c r="B1685" s="23" t="s">
        <v>606</v>
      </c>
      <c r="C1685" s="21" t="s">
        <v>75</v>
      </c>
      <c r="D1685" s="23" t="s">
        <v>50</v>
      </c>
      <c r="E1685" s="23" t="s">
        <v>79</v>
      </c>
      <c r="F1685" s="23" t="s">
        <v>34</v>
      </c>
      <c r="G1685" s="24">
        <v>371</v>
      </c>
      <c r="H1685" s="30">
        <v>61.238</v>
      </c>
      <c r="I1685" s="30">
        <v>36.564</v>
      </c>
      <c r="J1685" s="23">
        <v>3.2000000000000001E-2</v>
      </c>
      <c r="K1685" s="23" t="s">
        <v>27</v>
      </c>
      <c r="L1685" s="23" t="s">
        <v>27</v>
      </c>
      <c r="M1685" s="23" t="s">
        <v>27</v>
      </c>
      <c r="N1685" s="23">
        <v>3.9E-2</v>
      </c>
      <c r="O1685" s="23">
        <v>1.294</v>
      </c>
      <c r="P1685" s="23" t="s">
        <v>27</v>
      </c>
      <c r="Q1685" s="23">
        <v>5.0999999999999997E-2</v>
      </c>
      <c r="R1685" s="23" t="s">
        <v>27</v>
      </c>
      <c r="S1685" s="23" t="s">
        <v>27</v>
      </c>
      <c r="T1685" s="23" t="s">
        <v>27</v>
      </c>
      <c r="U1685" s="23" t="s">
        <v>27</v>
      </c>
      <c r="V1685" s="23" t="s">
        <v>27</v>
      </c>
      <c r="W1685" s="30" t="s">
        <v>27</v>
      </c>
      <c r="X1685" s="23">
        <v>99.217999999999989</v>
      </c>
      <c r="Z1685" s="18" t="s">
        <v>85</v>
      </c>
      <c r="AB1685" s="501"/>
      <c r="AC1685" s="18">
        <v>48.4729369876124</v>
      </c>
      <c r="AD1685" s="18">
        <v>50.41576484395803</v>
      </c>
      <c r="AE1685" s="18">
        <v>5.0367876947476624E-2</v>
      </c>
      <c r="AF1685" s="18" t="s">
        <v>27</v>
      </c>
      <c r="AG1685" s="18" t="s">
        <v>27</v>
      </c>
      <c r="AH1685" s="18" t="s">
        <v>27</v>
      </c>
      <c r="AI1685" s="18">
        <v>4.3015125810547873E-2</v>
      </c>
      <c r="AJ1685" s="18">
        <v>0.9745578848695382</v>
      </c>
      <c r="AK1685" s="18" t="s">
        <v>27</v>
      </c>
      <c r="AL1685" s="18">
        <v>4.3357280801973375E-2</v>
      </c>
      <c r="AM1685" s="18" t="s">
        <v>27</v>
      </c>
      <c r="AN1685" s="18" t="s">
        <v>27</v>
      </c>
      <c r="AO1685" s="18" t="s">
        <v>27</v>
      </c>
      <c r="AP1685" s="18" t="s">
        <v>27</v>
      </c>
      <c r="AQ1685" s="18" t="s">
        <v>27</v>
      </c>
      <c r="AR1685" s="18">
        <v>99.999999999999957</v>
      </c>
      <c r="AT1685" s="18" t="s">
        <v>131</v>
      </c>
      <c r="AU1685" s="18" t="str">
        <f t="shared" si="169"/>
        <v>po</v>
      </c>
      <c r="AV1685" s="44">
        <f t="shared" si="170"/>
        <v>0.96146388213371592</v>
      </c>
      <c r="AW1685" s="86">
        <f t="shared" si="168"/>
        <v>0.98165429616040101</v>
      </c>
      <c r="AX1685" s="18"/>
      <c r="AY1685" s="18"/>
    </row>
    <row r="1686" spans="1:51" s="21" customFormat="1" x14ac:dyDescent="0.2">
      <c r="A1686" s="24" t="s">
        <v>595</v>
      </c>
      <c r="B1686" s="23" t="s">
        <v>606</v>
      </c>
      <c r="C1686" s="21" t="s">
        <v>75</v>
      </c>
      <c r="D1686" s="23" t="s">
        <v>36</v>
      </c>
      <c r="E1686" s="23" t="s">
        <v>32</v>
      </c>
      <c r="F1686" s="23" t="s">
        <v>97</v>
      </c>
      <c r="G1686" s="24">
        <v>22</v>
      </c>
      <c r="H1686" s="30">
        <v>61.155000000000001</v>
      </c>
      <c r="I1686" s="30">
        <v>36.692</v>
      </c>
      <c r="J1686" s="23" t="s">
        <v>27</v>
      </c>
      <c r="K1686" s="23" t="s">
        <v>27</v>
      </c>
      <c r="L1686" s="23" t="s">
        <v>27</v>
      </c>
      <c r="M1686" s="23" t="s">
        <v>27</v>
      </c>
      <c r="N1686" s="23" t="s">
        <v>27</v>
      </c>
      <c r="O1686" s="23">
        <v>1.2929999999999999</v>
      </c>
      <c r="P1686" s="23" t="s">
        <v>27</v>
      </c>
      <c r="Q1686" s="23">
        <v>6.5000000000000002E-2</v>
      </c>
      <c r="R1686" s="23" t="s">
        <v>27</v>
      </c>
      <c r="S1686" s="23">
        <v>2.5000000000000001E-2</v>
      </c>
      <c r="T1686" s="23">
        <v>0.14799999999999999</v>
      </c>
      <c r="U1686" s="23">
        <v>5.1999999999999998E-2</v>
      </c>
      <c r="V1686" s="23" t="s">
        <v>27</v>
      </c>
      <c r="W1686" s="30" t="s">
        <v>27</v>
      </c>
      <c r="X1686" s="23">
        <v>99.430000000000021</v>
      </c>
      <c r="Z1686" s="18" t="s">
        <v>85</v>
      </c>
      <c r="AB1686" s="501"/>
      <c r="AC1686" s="18">
        <v>48.275707962598098</v>
      </c>
      <c r="AD1686" s="18">
        <v>50.454788443324937</v>
      </c>
      <c r="AE1686" s="18" t="s">
        <v>27</v>
      </c>
      <c r="AF1686" s="18" t="s">
        <v>27</v>
      </c>
      <c r="AG1686" s="18" t="s">
        <v>27</v>
      </c>
      <c r="AH1686" s="18" t="s">
        <v>27</v>
      </c>
      <c r="AI1686" s="18" t="s">
        <v>27</v>
      </c>
      <c r="AJ1686" s="18">
        <v>0.97115876229754794</v>
      </c>
      <c r="AK1686" s="18" t="s">
        <v>27</v>
      </c>
      <c r="AL1686" s="18">
        <v>5.5109130960377804E-2</v>
      </c>
      <c r="AM1686" s="18" t="s">
        <v>27</v>
      </c>
      <c r="AN1686" s="18">
        <v>4.084726123980266E-2</v>
      </c>
      <c r="AO1686" s="18">
        <v>0.10267257949557493</v>
      </c>
      <c r="AP1686" s="18">
        <v>9.9715860083653934E-2</v>
      </c>
      <c r="AQ1686" s="18" t="s">
        <v>27</v>
      </c>
      <c r="AR1686" s="18">
        <v>99.999999999999986</v>
      </c>
      <c r="AT1686" s="18" t="s">
        <v>131</v>
      </c>
      <c r="AU1686" s="18" t="str">
        <f t="shared" si="169"/>
        <v>po</v>
      </c>
      <c r="AV1686" s="44">
        <f t="shared" si="170"/>
        <v>0.95681122549597908</v>
      </c>
      <c r="AW1686" s="86">
        <f t="shared" si="168"/>
        <v>0.97918651449400196</v>
      </c>
      <c r="AX1686" s="18"/>
      <c r="AY1686" s="18"/>
    </row>
    <row r="1687" spans="1:51" s="21" customFormat="1" x14ac:dyDescent="0.2">
      <c r="A1687" s="24" t="s">
        <v>595</v>
      </c>
      <c r="B1687" s="23" t="s">
        <v>606</v>
      </c>
      <c r="C1687" s="21" t="s">
        <v>75</v>
      </c>
      <c r="D1687" s="23" t="s">
        <v>45</v>
      </c>
      <c r="E1687" s="23" t="s">
        <v>47</v>
      </c>
      <c r="F1687" s="23" t="s">
        <v>34</v>
      </c>
      <c r="G1687" s="24">
        <v>425</v>
      </c>
      <c r="H1687" s="30">
        <v>61.12</v>
      </c>
      <c r="I1687" s="30">
        <v>37.17</v>
      </c>
      <c r="J1687" s="23">
        <v>0.04</v>
      </c>
      <c r="K1687" s="23" t="s">
        <v>27</v>
      </c>
      <c r="L1687" s="23" t="s">
        <v>27</v>
      </c>
      <c r="M1687" s="23" t="s">
        <v>27</v>
      </c>
      <c r="N1687" s="23" t="s">
        <v>27</v>
      </c>
      <c r="O1687" s="23">
        <v>1.29</v>
      </c>
      <c r="P1687" s="23">
        <v>0.16</v>
      </c>
      <c r="Q1687" s="23" t="s">
        <v>27</v>
      </c>
      <c r="R1687" s="23" t="s">
        <v>27</v>
      </c>
      <c r="S1687" s="23" t="s">
        <v>27</v>
      </c>
      <c r="T1687" s="23" t="s">
        <v>27</v>
      </c>
      <c r="U1687" s="23" t="s">
        <v>27</v>
      </c>
      <c r="V1687" s="23" t="s">
        <v>27</v>
      </c>
      <c r="W1687" s="30" t="s">
        <v>27</v>
      </c>
      <c r="X1687" s="23">
        <v>99.78</v>
      </c>
      <c r="Z1687" s="18" t="s">
        <v>85</v>
      </c>
      <c r="AB1687" s="501"/>
      <c r="AC1687" s="18">
        <v>48.002526730332903</v>
      </c>
      <c r="AD1687" s="18">
        <v>50.851953059277207</v>
      </c>
      <c r="AE1687" s="18">
        <v>6.2469218775410888E-2</v>
      </c>
      <c r="AF1687" s="18" t="s">
        <v>27</v>
      </c>
      <c r="AG1687" s="18" t="s">
        <v>27</v>
      </c>
      <c r="AH1687" s="18" t="s">
        <v>27</v>
      </c>
      <c r="AI1687" s="18" t="s">
        <v>27</v>
      </c>
      <c r="AJ1687" s="18">
        <v>0.96397437646922168</v>
      </c>
      <c r="AK1687" s="18">
        <v>0.11907661514524218</v>
      </c>
      <c r="AL1687" s="18" t="s">
        <v>27</v>
      </c>
      <c r="AM1687" s="18" t="s">
        <v>27</v>
      </c>
      <c r="AN1687" s="18" t="s">
        <v>27</v>
      </c>
      <c r="AO1687" s="18" t="s">
        <v>27</v>
      </c>
      <c r="AP1687" s="18" t="s">
        <v>27</v>
      </c>
      <c r="AQ1687" s="18" t="s">
        <v>27</v>
      </c>
      <c r="AR1687" s="18">
        <v>99.999999999999986</v>
      </c>
      <c r="AT1687" s="18" t="s">
        <v>131</v>
      </c>
      <c r="AU1687" s="18" t="str">
        <f t="shared" si="169"/>
        <v>po</v>
      </c>
      <c r="AV1687" s="44">
        <f t="shared" si="170"/>
        <v>0.9439662361517801</v>
      </c>
      <c r="AW1687" s="86">
        <f t="shared" si="168"/>
        <v>0.96526435601655636</v>
      </c>
      <c r="AX1687" s="18"/>
      <c r="AY1687" s="18"/>
    </row>
    <row r="1688" spans="1:51" s="21" customFormat="1" x14ac:dyDescent="0.2">
      <c r="A1688" s="24" t="s">
        <v>595</v>
      </c>
      <c r="B1688" s="23" t="s">
        <v>606</v>
      </c>
      <c r="C1688" s="21" t="s">
        <v>75</v>
      </c>
      <c r="D1688" s="23" t="s">
        <v>52</v>
      </c>
      <c r="E1688" s="23" t="s">
        <v>32</v>
      </c>
      <c r="F1688" s="23" t="s">
        <v>43</v>
      </c>
      <c r="G1688" s="24" t="s">
        <v>115</v>
      </c>
      <c r="H1688" s="30">
        <v>61.738</v>
      </c>
      <c r="I1688" s="30">
        <v>36.526000000000003</v>
      </c>
      <c r="J1688" s="23" t="s">
        <v>27</v>
      </c>
      <c r="K1688" s="23" t="s">
        <v>27</v>
      </c>
      <c r="L1688" s="23" t="s">
        <v>27</v>
      </c>
      <c r="M1688" s="23">
        <v>8.8999999999999996E-2</v>
      </c>
      <c r="N1688" s="23" t="s">
        <v>27</v>
      </c>
      <c r="O1688" s="23">
        <v>1.2889999999999999</v>
      </c>
      <c r="P1688" s="23">
        <v>0.14599999999999999</v>
      </c>
      <c r="Q1688" s="23" t="s">
        <v>27</v>
      </c>
      <c r="R1688" s="23" t="s">
        <v>27</v>
      </c>
      <c r="S1688" s="23">
        <v>4.1000000000000002E-2</v>
      </c>
      <c r="T1688" s="23">
        <v>0.129</v>
      </c>
      <c r="U1688" s="23" t="s">
        <v>27</v>
      </c>
      <c r="V1688" s="23" t="s">
        <v>27</v>
      </c>
      <c r="W1688" s="30" t="s">
        <v>27</v>
      </c>
      <c r="X1688" s="23">
        <v>99.958000000000013</v>
      </c>
      <c r="Z1688" s="18" t="s">
        <v>85</v>
      </c>
      <c r="AB1688" s="501"/>
      <c r="AC1688" s="18">
        <v>48.605801952168953</v>
      </c>
      <c r="AD1688" s="18">
        <v>50.092417907043419</v>
      </c>
      <c r="AE1688" s="18" t="s">
        <v>27</v>
      </c>
      <c r="AF1688" s="18" t="s">
        <v>27</v>
      </c>
      <c r="AG1688" s="18" t="s">
        <v>27</v>
      </c>
      <c r="AH1688" s="18">
        <v>7.1225747122763194E-2</v>
      </c>
      <c r="AI1688" s="18" t="s">
        <v>27</v>
      </c>
      <c r="AJ1688" s="18">
        <v>0.96556941570823418</v>
      </c>
      <c r="AK1688" s="18">
        <v>0.10892163657431458</v>
      </c>
      <c r="AL1688" s="18" t="s">
        <v>27</v>
      </c>
      <c r="AM1688" s="18" t="s">
        <v>27</v>
      </c>
      <c r="AN1688" s="18">
        <v>6.6810645324131543E-2</v>
      </c>
      <c r="AO1688" s="18">
        <v>8.925269605818896E-2</v>
      </c>
      <c r="AP1688" s="18" t="s">
        <v>27</v>
      </c>
      <c r="AQ1688" s="18" t="s">
        <v>27</v>
      </c>
      <c r="AR1688" s="18">
        <v>99.999999999999986</v>
      </c>
      <c r="AT1688" s="18" t="s">
        <v>131</v>
      </c>
      <c r="AU1688" s="18" t="str">
        <f t="shared" si="169"/>
        <v>po</v>
      </c>
      <c r="AV1688" s="44">
        <f t="shared" si="170"/>
        <v>0.97032253548564606</v>
      </c>
      <c r="AW1688" s="86">
        <f t="shared" si="168"/>
        <v>0.99355446951806392</v>
      </c>
      <c r="AX1688" s="18"/>
      <c r="AY1688" s="18"/>
    </row>
    <row r="1689" spans="1:51" s="21" customFormat="1" x14ac:dyDescent="0.2">
      <c r="A1689" s="24" t="s">
        <v>595</v>
      </c>
      <c r="B1689" s="23" t="s">
        <v>606</v>
      </c>
      <c r="C1689" s="21" t="s">
        <v>75</v>
      </c>
      <c r="D1689" s="23" t="s">
        <v>33</v>
      </c>
      <c r="E1689" s="23" t="s">
        <v>37</v>
      </c>
      <c r="F1689" s="23" t="s">
        <v>41</v>
      </c>
      <c r="G1689" s="24">
        <v>66</v>
      </c>
      <c r="H1689" s="30">
        <v>60.973999999999997</v>
      </c>
      <c r="I1689" s="30">
        <v>36.058999999999997</v>
      </c>
      <c r="J1689" s="23" t="s">
        <v>27</v>
      </c>
      <c r="K1689" s="23" t="s">
        <v>27</v>
      </c>
      <c r="L1689" s="23" t="s">
        <v>27</v>
      </c>
      <c r="M1689" s="23" t="s">
        <v>27</v>
      </c>
      <c r="N1689" s="23">
        <v>0.03</v>
      </c>
      <c r="O1689" s="23">
        <v>1.274</v>
      </c>
      <c r="P1689" s="23">
        <v>0.249</v>
      </c>
      <c r="Q1689" s="23" t="s">
        <v>27</v>
      </c>
      <c r="R1689" s="23" t="s">
        <v>27</v>
      </c>
      <c r="S1689" s="23" t="s">
        <v>27</v>
      </c>
      <c r="T1689" s="23" t="s">
        <v>27</v>
      </c>
      <c r="U1689" s="23" t="s">
        <v>27</v>
      </c>
      <c r="V1689" s="23" t="s">
        <v>27</v>
      </c>
      <c r="W1689" s="30" t="s">
        <v>27</v>
      </c>
      <c r="X1689" s="23">
        <v>98.585999999999984</v>
      </c>
      <c r="Z1689" s="18" t="s">
        <v>85</v>
      </c>
      <c r="AB1689" s="501"/>
      <c r="AC1689" s="18">
        <v>48.671458620419962</v>
      </c>
      <c r="AD1689" s="18">
        <v>50.139232016930613</v>
      </c>
      <c r="AE1689" s="18" t="s">
        <v>27</v>
      </c>
      <c r="AF1689" s="18" t="s">
        <v>27</v>
      </c>
      <c r="AG1689" s="18" t="s">
        <v>27</v>
      </c>
      <c r="AH1689" s="18" t="s">
        <v>27</v>
      </c>
      <c r="AI1689" s="18">
        <v>3.3367923741556893E-2</v>
      </c>
      <c r="AJ1689" s="18">
        <v>0.96759614720325471</v>
      </c>
      <c r="AK1689" s="18">
        <v>0.18834529170459968</v>
      </c>
      <c r="AL1689" s="18" t="s">
        <v>27</v>
      </c>
      <c r="AM1689" s="18" t="s">
        <v>27</v>
      </c>
      <c r="AN1689" s="18" t="s">
        <v>27</v>
      </c>
      <c r="AO1689" s="18" t="s">
        <v>27</v>
      </c>
      <c r="AP1689" s="18" t="s">
        <v>27</v>
      </c>
      <c r="AQ1689" s="18" t="s">
        <v>27</v>
      </c>
      <c r="AR1689" s="18">
        <v>99.999999999999972</v>
      </c>
      <c r="AT1689" s="18" t="s">
        <v>131</v>
      </c>
      <c r="AU1689" s="18" t="str">
        <f t="shared" si="169"/>
        <v>po</v>
      </c>
      <c r="AV1689" s="44">
        <f t="shared" si="170"/>
        <v>0.9707260494932386</v>
      </c>
      <c r="AW1689" s="86">
        <f t="shared" si="168"/>
        <v>0.9937806794189129</v>
      </c>
      <c r="AX1689" s="18"/>
      <c r="AY1689" s="18"/>
    </row>
    <row r="1690" spans="1:51" s="21" customFormat="1" x14ac:dyDescent="0.2">
      <c r="A1690" s="24" t="s">
        <v>595</v>
      </c>
      <c r="B1690" s="23" t="s">
        <v>606</v>
      </c>
      <c r="C1690" s="21" t="s">
        <v>75</v>
      </c>
      <c r="D1690" s="23" t="s">
        <v>64</v>
      </c>
      <c r="E1690" s="23" t="s">
        <v>54</v>
      </c>
      <c r="F1690" s="23" t="s">
        <v>43</v>
      </c>
      <c r="G1690" s="24">
        <v>179</v>
      </c>
      <c r="H1690" s="30">
        <v>61.595999999999997</v>
      </c>
      <c r="I1690" s="30">
        <v>36.540999999999997</v>
      </c>
      <c r="J1690" s="23">
        <v>3.4000000000000002E-2</v>
      </c>
      <c r="K1690" s="23" t="s">
        <v>27</v>
      </c>
      <c r="L1690" s="23" t="s">
        <v>27</v>
      </c>
      <c r="M1690" s="23">
        <v>5.7000000000000002E-2</v>
      </c>
      <c r="N1690" s="23" t="s">
        <v>27</v>
      </c>
      <c r="O1690" s="23">
        <v>1.274</v>
      </c>
      <c r="P1690" s="23" t="s">
        <v>27</v>
      </c>
      <c r="Q1690" s="23">
        <v>5.0999999999999997E-2</v>
      </c>
      <c r="R1690" s="23" t="s">
        <v>27</v>
      </c>
      <c r="S1690" s="23" t="s">
        <v>27</v>
      </c>
      <c r="T1690" s="23" t="s">
        <v>27</v>
      </c>
      <c r="U1690" s="23" t="s">
        <v>27</v>
      </c>
      <c r="V1690" s="23" t="s">
        <v>73</v>
      </c>
      <c r="W1690" s="30" t="s">
        <v>27</v>
      </c>
      <c r="X1690" s="23">
        <v>99.553000000000011</v>
      </c>
      <c r="Z1690" s="18" t="s">
        <v>85</v>
      </c>
      <c r="AB1690" s="501"/>
      <c r="AC1690" s="18">
        <v>48.638317732032284</v>
      </c>
      <c r="AD1690" s="18">
        <v>50.262118208847895</v>
      </c>
      <c r="AE1690" s="18">
        <v>5.3386356605680016E-2</v>
      </c>
      <c r="AF1690" s="18" t="s">
        <v>27</v>
      </c>
      <c r="AG1690" s="18" t="s">
        <v>27</v>
      </c>
      <c r="AH1690" s="18">
        <v>4.5752237826433916E-2</v>
      </c>
      <c r="AI1690" s="18" t="s">
        <v>27</v>
      </c>
      <c r="AJ1690" s="18">
        <v>0.95717311194641352</v>
      </c>
      <c r="AK1690" s="18" t="s">
        <v>27</v>
      </c>
      <c r="AL1690" s="18">
        <v>4.3252352741280142E-2</v>
      </c>
      <c r="AM1690" s="18" t="s">
        <v>27</v>
      </c>
      <c r="AN1690" s="18" t="s">
        <v>27</v>
      </c>
      <c r="AO1690" s="18" t="s">
        <v>27</v>
      </c>
      <c r="AP1690" s="18" t="s">
        <v>27</v>
      </c>
      <c r="AQ1690" s="18" t="s">
        <v>27</v>
      </c>
      <c r="AR1690" s="18">
        <v>100</v>
      </c>
      <c r="AT1690" s="18" t="s">
        <v>131</v>
      </c>
      <c r="AU1690" s="18" t="str">
        <f t="shared" si="169"/>
        <v>po</v>
      </c>
      <c r="AV1690" s="44">
        <f t="shared" si="170"/>
        <v>0.96769335366909059</v>
      </c>
      <c r="AW1690" s="86">
        <f t="shared" si="168"/>
        <v>0.9875975180843416</v>
      </c>
      <c r="AX1690" s="18"/>
      <c r="AY1690" s="18"/>
    </row>
    <row r="1691" spans="1:51" s="21" customFormat="1" x14ac:dyDescent="0.2">
      <c r="A1691" s="24" t="s">
        <v>595</v>
      </c>
      <c r="B1691" s="23" t="s">
        <v>606</v>
      </c>
      <c r="C1691" s="21" t="s">
        <v>75</v>
      </c>
      <c r="D1691" s="23" t="s">
        <v>50</v>
      </c>
      <c r="E1691" s="23" t="s">
        <v>32</v>
      </c>
      <c r="F1691" s="23" t="s">
        <v>41</v>
      </c>
      <c r="G1691" s="24">
        <v>287</v>
      </c>
      <c r="H1691" s="30">
        <v>60.715000000000003</v>
      </c>
      <c r="I1691" s="30">
        <v>36.618000000000002</v>
      </c>
      <c r="J1691" s="23">
        <v>6.7000000000000004E-2</v>
      </c>
      <c r="K1691" s="23" t="s">
        <v>27</v>
      </c>
      <c r="L1691" s="23" t="s">
        <v>27</v>
      </c>
      <c r="M1691" s="23" t="s">
        <v>27</v>
      </c>
      <c r="N1691" s="23">
        <v>5.2999999999999999E-2</v>
      </c>
      <c r="O1691" s="23">
        <v>1.2649999999999999</v>
      </c>
      <c r="P1691" s="23">
        <v>0.10299999999999999</v>
      </c>
      <c r="Q1691" s="23">
        <v>4.7E-2</v>
      </c>
      <c r="R1691" s="23" t="s">
        <v>27</v>
      </c>
      <c r="S1691" s="23" t="s">
        <v>27</v>
      </c>
      <c r="T1691" s="23" t="s">
        <v>27</v>
      </c>
      <c r="U1691" s="23" t="s">
        <v>27</v>
      </c>
      <c r="V1691" s="23" t="s">
        <v>27</v>
      </c>
      <c r="W1691" s="30" t="s">
        <v>27</v>
      </c>
      <c r="X1691" s="23">
        <v>98.867999999999981</v>
      </c>
      <c r="Z1691" s="18" t="s">
        <v>85</v>
      </c>
      <c r="AB1691" s="501"/>
      <c r="AC1691" s="18">
        <v>48.163459591266701</v>
      </c>
      <c r="AD1691" s="18">
        <v>50.600011971573302</v>
      </c>
      <c r="AE1691" s="18">
        <v>0.10568705810579543</v>
      </c>
      <c r="AF1691" s="18" t="s">
        <v>27</v>
      </c>
      <c r="AG1691" s="18" t="s">
        <v>27</v>
      </c>
      <c r="AH1691" s="18" t="s">
        <v>27</v>
      </c>
      <c r="AI1691" s="18">
        <v>5.8583565410020376E-2</v>
      </c>
      <c r="AJ1691" s="18">
        <v>0.95478860698812706</v>
      </c>
      <c r="AK1691" s="18">
        <v>7.7425611832877064E-2</v>
      </c>
      <c r="AL1691" s="18">
        <v>4.0043594823179027E-2</v>
      </c>
      <c r="AM1691" s="18" t="s">
        <v>27</v>
      </c>
      <c r="AN1691" s="18" t="s">
        <v>27</v>
      </c>
      <c r="AO1691" s="18" t="s">
        <v>27</v>
      </c>
      <c r="AP1691" s="18" t="s">
        <v>27</v>
      </c>
      <c r="AQ1691" s="18" t="s">
        <v>27</v>
      </c>
      <c r="AR1691" s="18">
        <v>100.00000000000001</v>
      </c>
      <c r="AT1691" s="18" t="s">
        <v>131</v>
      </c>
      <c r="AU1691" s="18" t="str">
        <f t="shared" si="169"/>
        <v>po</v>
      </c>
      <c r="AV1691" s="44">
        <f t="shared" si="170"/>
        <v>0.95184680229571017</v>
      </c>
      <c r="AW1691" s="86">
        <f t="shared" si="168"/>
        <v>0.97303766316441065</v>
      </c>
      <c r="AX1691" s="18"/>
      <c r="AY1691" s="18"/>
    </row>
    <row r="1692" spans="1:51" s="21" customFormat="1" x14ac:dyDescent="0.2">
      <c r="A1692" s="24" t="s">
        <v>595</v>
      </c>
      <c r="B1692" s="23" t="s">
        <v>606</v>
      </c>
      <c r="C1692" s="21" t="s">
        <v>75</v>
      </c>
      <c r="D1692" s="23" t="s">
        <v>50</v>
      </c>
      <c r="E1692" s="23" t="s">
        <v>71</v>
      </c>
      <c r="F1692" s="23" t="s">
        <v>34</v>
      </c>
      <c r="G1692" s="24">
        <v>341</v>
      </c>
      <c r="H1692" s="30">
        <v>61.81</v>
      </c>
      <c r="I1692" s="30">
        <v>36.279000000000003</v>
      </c>
      <c r="J1692" s="23" t="s">
        <v>27</v>
      </c>
      <c r="K1692" s="23" t="s">
        <v>27</v>
      </c>
      <c r="L1692" s="23" t="s">
        <v>27</v>
      </c>
      <c r="M1692" s="23">
        <v>9.1999999999999998E-2</v>
      </c>
      <c r="N1692" s="23" t="s">
        <v>27</v>
      </c>
      <c r="O1692" s="23">
        <v>1.2509999999999999</v>
      </c>
      <c r="P1692" s="23">
        <v>0.183</v>
      </c>
      <c r="Q1692" s="23">
        <v>6.3E-2</v>
      </c>
      <c r="R1692" s="23" t="s">
        <v>27</v>
      </c>
      <c r="S1692" s="23" t="s">
        <v>27</v>
      </c>
      <c r="T1692" s="23">
        <v>0.21299999999999999</v>
      </c>
      <c r="U1692" s="23" t="s">
        <v>27</v>
      </c>
      <c r="V1692" s="23" t="s">
        <v>27</v>
      </c>
      <c r="W1692" s="30" t="s">
        <v>27</v>
      </c>
      <c r="X1692" s="23">
        <v>99.891000000000005</v>
      </c>
      <c r="Z1692" s="18" t="s">
        <v>85</v>
      </c>
      <c r="AB1692" s="501"/>
      <c r="AC1692" s="18">
        <v>48.777571740268058</v>
      </c>
      <c r="AD1692" s="18">
        <v>49.871343056193304</v>
      </c>
      <c r="AE1692" s="18" t="s">
        <v>27</v>
      </c>
      <c r="AF1692" s="18" t="s">
        <v>27</v>
      </c>
      <c r="AG1692" s="18" t="s">
        <v>27</v>
      </c>
      <c r="AH1692" s="18">
        <v>7.380073895093979E-2</v>
      </c>
      <c r="AI1692" s="18" t="s">
        <v>27</v>
      </c>
      <c r="AJ1692" s="18">
        <v>0.93932043292566691</v>
      </c>
      <c r="AK1692" s="18">
        <v>0.13684794124297961</v>
      </c>
      <c r="AL1692" s="18">
        <v>5.3396833938687549E-2</v>
      </c>
      <c r="AM1692" s="18" t="s">
        <v>27</v>
      </c>
      <c r="AN1692" s="18" t="s">
        <v>27</v>
      </c>
      <c r="AO1692" s="18">
        <v>0.14771925648035752</v>
      </c>
      <c r="AP1692" s="18" t="s">
        <v>27</v>
      </c>
      <c r="AQ1692" s="18" t="s">
        <v>27</v>
      </c>
      <c r="AR1692" s="18">
        <v>99.999999999999986</v>
      </c>
      <c r="AT1692" s="18" t="s">
        <v>131</v>
      </c>
      <c r="AU1692" s="18" t="str">
        <f t="shared" si="169"/>
        <v>po</v>
      </c>
      <c r="AV1692" s="44">
        <f t="shared" si="170"/>
        <v>0.97806813995979969</v>
      </c>
      <c r="AW1692" s="86">
        <f t="shared" si="168"/>
        <v>1.0036797314332535</v>
      </c>
      <c r="AX1692" s="18"/>
      <c r="AY1692" s="18"/>
    </row>
    <row r="1693" spans="1:51" s="21" customFormat="1" x14ac:dyDescent="0.2">
      <c r="A1693" s="24" t="s">
        <v>595</v>
      </c>
      <c r="B1693" s="23" t="s">
        <v>606</v>
      </c>
      <c r="C1693" s="21" t="s">
        <v>75</v>
      </c>
      <c r="D1693" s="23" t="s">
        <v>45</v>
      </c>
      <c r="E1693" s="23" t="s">
        <v>46</v>
      </c>
      <c r="F1693" s="23" t="s">
        <v>43</v>
      </c>
      <c r="G1693" s="24">
        <v>487</v>
      </c>
      <c r="H1693" s="30">
        <v>61.74</v>
      </c>
      <c r="I1693" s="30">
        <v>35.94</v>
      </c>
      <c r="J1693" s="23">
        <v>0.09</v>
      </c>
      <c r="K1693" s="23" t="s">
        <v>27</v>
      </c>
      <c r="L1693" s="23" t="s">
        <v>27</v>
      </c>
      <c r="M1693" s="23" t="s">
        <v>27</v>
      </c>
      <c r="N1693" s="23" t="s">
        <v>27</v>
      </c>
      <c r="O1693" s="23">
        <v>1.24</v>
      </c>
      <c r="P1693" s="23">
        <v>0.24</v>
      </c>
      <c r="Q1693" s="23">
        <v>0.04</v>
      </c>
      <c r="R1693" s="23" t="s">
        <v>27</v>
      </c>
      <c r="S1693" s="23" t="s">
        <v>27</v>
      </c>
      <c r="T1693" s="23" t="s">
        <v>27</v>
      </c>
      <c r="U1693" s="23" t="s">
        <v>27</v>
      </c>
      <c r="V1693" s="23" t="s">
        <v>27</v>
      </c>
      <c r="W1693" s="30" t="s">
        <v>27</v>
      </c>
      <c r="X1693" s="23">
        <v>99.29</v>
      </c>
      <c r="Z1693" s="18" t="s">
        <v>85</v>
      </c>
      <c r="AB1693" s="501"/>
      <c r="AC1693" s="18">
        <v>49.009856609132164</v>
      </c>
      <c r="AD1693" s="18">
        <v>49.696889034550466</v>
      </c>
      <c r="AE1693" s="18">
        <v>0.14206419902812312</v>
      </c>
      <c r="AF1693" s="18" t="s">
        <v>27</v>
      </c>
      <c r="AG1693" s="18" t="s">
        <v>27</v>
      </c>
      <c r="AH1693" s="18" t="s">
        <v>27</v>
      </c>
      <c r="AI1693" s="18" t="s">
        <v>27</v>
      </c>
      <c r="AJ1693" s="18">
        <v>0.93655550088864903</v>
      </c>
      <c r="AK1693" s="18">
        <v>0.18053183402647344</v>
      </c>
      <c r="AL1693" s="18">
        <v>3.4102822374120885E-2</v>
      </c>
      <c r="AM1693" s="18" t="s">
        <v>27</v>
      </c>
      <c r="AN1693" s="18" t="s">
        <v>27</v>
      </c>
      <c r="AO1693" s="18" t="s">
        <v>27</v>
      </c>
      <c r="AP1693" s="18" t="s">
        <v>27</v>
      </c>
      <c r="AQ1693" s="18" t="s">
        <v>27</v>
      </c>
      <c r="AR1693" s="18">
        <v>100</v>
      </c>
      <c r="AT1693" s="18" t="s">
        <v>131</v>
      </c>
      <c r="AU1693" s="18" t="str">
        <f t="shared" si="169"/>
        <v>po</v>
      </c>
      <c r="AV1693" s="44">
        <f t="shared" si="170"/>
        <v>0.98617554461123991</v>
      </c>
      <c r="AW1693" s="86">
        <f t="shared" si="168"/>
        <v>1.009339774398117</v>
      </c>
      <c r="AX1693" s="18"/>
      <c r="AY1693" s="18"/>
    </row>
    <row r="1694" spans="1:51" s="21" customFormat="1" x14ac:dyDescent="0.2">
      <c r="A1694" s="24" t="s">
        <v>595</v>
      </c>
      <c r="B1694" s="23" t="s">
        <v>606</v>
      </c>
      <c r="C1694" s="21" t="s">
        <v>75</v>
      </c>
      <c r="D1694" s="23" t="s">
        <v>50</v>
      </c>
      <c r="E1694" s="23" t="s">
        <v>46</v>
      </c>
      <c r="F1694" s="23" t="s">
        <v>43</v>
      </c>
      <c r="G1694" s="24">
        <v>382</v>
      </c>
      <c r="H1694" s="30">
        <v>61.508000000000003</v>
      </c>
      <c r="I1694" s="30">
        <v>36.476999999999997</v>
      </c>
      <c r="J1694" s="23">
        <v>3.2000000000000001E-2</v>
      </c>
      <c r="K1694" s="23" t="s">
        <v>27</v>
      </c>
      <c r="L1694" s="23" t="s">
        <v>27</v>
      </c>
      <c r="M1694" s="23" t="s">
        <v>27</v>
      </c>
      <c r="N1694" s="23">
        <v>3.6999999999999998E-2</v>
      </c>
      <c r="O1694" s="23">
        <v>1.2250000000000001</v>
      </c>
      <c r="P1694" s="23" t="s">
        <v>27</v>
      </c>
      <c r="Q1694" s="23" t="s">
        <v>27</v>
      </c>
      <c r="R1694" s="23" t="s">
        <v>27</v>
      </c>
      <c r="S1694" s="23" t="s">
        <v>27</v>
      </c>
      <c r="T1694" s="23" t="s">
        <v>27</v>
      </c>
      <c r="U1694" s="23" t="s">
        <v>27</v>
      </c>
      <c r="V1694" s="23" t="s">
        <v>27</v>
      </c>
      <c r="W1694" s="30" t="s">
        <v>27</v>
      </c>
      <c r="X1694" s="23">
        <v>99.278999999999996</v>
      </c>
      <c r="Z1694" s="18" t="s">
        <v>85</v>
      </c>
      <c r="AB1694" s="501"/>
      <c r="AC1694" s="18">
        <v>48.688490945966073</v>
      </c>
      <c r="AD1694" s="18">
        <v>50.297702230350815</v>
      </c>
      <c r="AE1694" s="18">
        <v>5.0369775795616432E-2</v>
      </c>
      <c r="AF1694" s="18" t="s">
        <v>27</v>
      </c>
      <c r="AG1694" s="18" t="s">
        <v>27</v>
      </c>
      <c r="AH1694" s="18" t="s">
        <v>27</v>
      </c>
      <c r="AI1694" s="18">
        <v>4.0810760413624206E-2</v>
      </c>
      <c r="AJ1694" s="18">
        <v>0.92262628747387532</v>
      </c>
      <c r="AK1694" s="18" t="s">
        <v>27</v>
      </c>
      <c r="AL1694" s="18" t="s">
        <v>27</v>
      </c>
      <c r="AM1694" s="18" t="s">
        <v>27</v>
      </c>
      <c r="AN1694" s="18" t="s">
        <v>27</v>
      </c>
      <c r="AO1694" s="18" t="s">
        <v>27</v>
      </c>
      <c r="AP1694" s="18" t="s">
        <v>27</v>
      </c>
      <c r="AQ1694" s="18" t="s">
        <v>27</v>
      </c>
      <c r="AR1694" s="18">
        <v>100</v>
      </c>
      <c r="AT1694" s="18" t="s">
        <v>131</v>
      </c>
      <c r="AU1694" s="18" t="str">
        <f t="shared" si="169"/>
        <v>po</v>
      </c>
      <c r="AV1694" s="44">
        <f t="shared" si="170"/>
        <v>0.96800626642913112</v>
      </c>
      <c r="AW1694" s="86">
        <f t="shared" si="168"/>
        <v>0.98634957529935507</v>
      </c>
      <c r="AX1694" s="18"/>
      <c r="AY1694" s="18"/>
    </row>
    <row r="1695" spans="1:51" s="21" customFormat="1" x14ac:dyDescent="0.2">
      <c r="A1695" s="24" t="s">
        <v>595</v>
      </c>
      <c r="B1695" s="23" t="s">
        <v>606</v>
      </c>
      <c r="C1695" s="21" t="s">
        <v>75</v>
      </c>
      <c r="D1695" s="23" t="s">
        <v>50</v>
      </c>
      <c r="E1695" s="23" t="s">
        <v>71</v>
      </c>
      <c r="F1695" s="23" t="s">
        <v>31</v>
      </c>
      <c r="G1695" s="24">
        <v>350</v>
      </c>
      <c r="H1695" s="30">
        <v>61.768999999999998</v>
      </c>
      <c r="I1695" s="30">
        <v>36.642000000000003</v>
      </c>
      <c r="J1695" s="23" t="s">
        <v>27</v>
      </c>
      <c r="K1695" s="23" t="s">
        <v>27</v>
      </c>
      <c r="L1695" s="23" t="s">
        <v>27</v>
      </c>
      <c r="M1695" s="23">
        <v>9.4E-2</v>
      </c>
      <c r="N1695" s="23" t="s">
        <v>27</v>
      </c>
      <c r="O1695" s="23">
        <v>1.2230000000000001</v>
      </c>
      <c r="P1695" s="23" t="s">
        <v>27</v>
      </c>
      <c r="Q1695" s="23">
        <v>4.9000000000000002E-2</v>
      </c>
      <c r="R1695" s="23" t="s">
        <v>27</v>
      </c>
      <c r="S1695" s="23" t="s">
        <v>27</v>
      </c>
      <c r="T1695" s="23" t="s">
        <v>27</v>
      </c>
      <c r="U1695" s="23" t="s">
        <v>27</v>
      </c>
      <c r="V1695" s="23" t="s">
        <v>27</v>
      </c>
      <c r="W1695" s="30" t="s">
        <v>27</v>
      </c>
      <c r="X1695" s="23">
        <v>99.777000000000001</v>
      </c>
      <c r="Z1695" s="18" t="s">
        <v>85</v>
      </c>
      <c r="AB1695" s="501"/>
      <c r="AC1695" s="18">
        <v>48.671822231777121</v>
      </c>
      <c r="AD1695" s="18">
        <v>50.294504038776346</v>
      </c>
      <c r="AE1695" s="18" t="s">
        <v>27</v>
      </c>
      <c r="AF1695" s="18" t="s">
        <v>27</v>
      </c>
      <c r="AG1695" s="18" t="s">
        <v>27</v>
      </c>
      <c r="AH1695" s="18">
        <v>7.5291567626091016E-2</v>
      </c>
      <c r="AI1695" s="18" t="s">
        <v>27</v>
      </c>
      <c r="AJ1695" s="18">
        <v>0.9169138227731789</v>
      </c>
      <c r="AK1695" s="18" t="s">
        <v>27</v>
      </c>
      <c r="AL1695" s="18">
        <v>4.1468339047250814E-2</v>
      </c>
      <c r="AM1695" s="18" t="s">
        <v>27</v>
      </c>
      <c r="AN1695" s="18" t="s">
        <v>27</v>
      </c>
      <c r="AO1695" s="18" t="s">
        <v>27</v>
      </c>
      <c r="AP1695" s="18" t="s">
        <v>27</v>
      </c>
      <c r="AQ1695" s="18" t="s">
        <v>27</v>
      </c>
      <c r="AR1695" s="18">
        <v>100</v>
      </c>
      <c r="AT1695" s="18" t="s">
        <v>131</v>
      </c>
      <c r="AU1695" s="18" t="str">
        <f t="shared" si="169"/>
        <v>po</v>
      </c>
      <c r="AV1695" s="44">
        <f t="shared" si="170"/>
        <v>0.96773639907556974</v>
      </c>
      <c r="AW1695" s="86">
        <f t="shared" si="168"/>
        <v>0.98679180443519976</v>
      </c>
      <c r="AX1695" s="18"/>
      <c r="AY1695" s="18"/>
    </row>
    <row r="1696" spans="1:51" s="21" customFormat="1" x14ac:dyDescent="0.2">
      <c r="A1696" s="24" t="s">
        <v>595</v>
      </c>
      <c r="B1696" s="23" t="s">
        <v>606</v>
      </c>
      <c r="C1696" s="21" t="s">
        <v>75</v>
      </c>
      <c r="D1696" s="23" t="s">
        <v>50</v>
      </c>
      <c r="E1696" s="23" t="s">
        <v>48</v>
      </c>
      <c r="F1696" s="23" t="s">
        <v>31</v>
      </c>
      <c r="G1696" s="24">
        <v>323</v>
      </c>
      <c r="H1696" s="30">
        <v>61.192</v>
      </c>
      <c r="I1696" s="30">
        <v>37.265000000000001</v>
      </c>
      <c r="J1696" s="23">
        <v>0.04</v>
      </c>
      <c r="K1696" s="23" t="s">
        <v>27</v>
      </c>
      <c r="L1696" s="23" t="s">
        <v>27</v>
      </c>
      <c r="M1696" s="23" t="s">
        <v>27</v>
      </c>
      <c r="N1696" s="23">
        <v>2.5000000000000001E-2</v>
      </c>
      <c r="O1696" s="23">
        <v>1.22</v>
      </c>
      <c r="P1696" s="23">
        <v>0.106</v>
      </c>
      <c r="Q1696" s="23">
        <v>4.2999999999999997E-2</v>
      </c>
      <c r="R1696" s="23" t="s">
        <v>27</v>
      </c>
      <c r="S1696" s="23" t="s">
        <v>27</v>
      </c>
      <c r="T1696" s="23" t="s">
        <v>27</v>
      </c>
      <c r="U1696" s="23" t="s">
        <v>27</v>
      </c>
      <c r="V1696" s="23" t="s">
        <v>27</v>
      </c>
      <c r="W1696" s="30" t="s">
        <v>27</v>
      </c>
      <c r="X1696" s="23">
        <v>99.891000000000005</v>
      </c>
      <c r="Z1696" s="18" t="s">
        <v>85</v>
      </c>
      <c r="AB1696" s="501"/>
      <c r="AC1696" s="18">
        <v>47.983428670903912</v>
      </c>
      <c r="AD1696" s="18">
        <v>50.901675596980681</v>
      </c>
      <c r="AE1696" s="18">
        <v>6.2370891502663374E-2</v>
      </c>
      <c r="AF1696" s="18" t="s">
        <v>27</v>
      </c>
      <c r="AG1696" s="18" t="s">
        <v>27</v>
      </c>
      <c r="AH1696" s="18" t="s">
        <v>27</v>
      </c>
      <c r="AI1696" s="18">
        <v>2.7315860898759887E-2</v>
      </c>
      <c r="AJ1696" s="18">
        <v>0.91023071703640168</v>
      </c>
      <c r="AK1696" s="18">
        <v>7.8764086504099814E-2</v>
      </c>
      <c r="AL1696" s="18">
        <v>3.6214176173460275E-2</v>
      </c>
      <c r="AM1696" s="18" t="s">
        <v>27</v>
      </c>
      <c r="AN1696" s="18" t="s">
        <v>27</v>
      </c>
      <c r="AO1696" s="18" t="s">
        <v>27</v>
      </c>
      <c r="AP1696" s="18" t="s">
        <v>27</v>
      </c>
      <c r="AQ1696" s="18" t="s">
        <v>27</v>
      </c>
      <c r="AR1696" s="18">
        <v>99.999999999999972</v>
      </c>
      <c r="AT1696" s="18" t="s">
        <v>131</v>
      </c>
      <c r="AU1696" s="18" t="str">
        <f t="shared" si="169"/>
        <v>po</v>
      </c>
      <c r="AV1696" s="44">
        <f t="shared" si="170"/>
        <v>0.9426689418010068</v>
      </c>
      <c r="AW1696" s="86">
        <f t="shared" si="168"/>
        <v>0.96280990902242325</v>
      </c>
      <c r="AX1696" s="18"/>
      <c r="AY1696" s="18"/>
    </row>
    <row r="1697" spans="1:51" s="21" customFormat="1" x14ac:dyDescent="0.2">
      <c r="A1697" s="24" t="s">
        <v>595</v>
      </c>
      <c r="B1697" s="23" t="s">
        <v>606</v>
      </c>
      <c r="C1697" s="21" t="s">
        <v>75</v>
      </c>
      <c r="D1697" s="23" t="s">
        <v>72</v>
      </c>
      <c r="E1697" s="23" t="s">
        <v>42</v>
      </c>
      <c r="F1697" s="23" t="s">
        <v>57</v>
      </c>
      <c r="G1697" s="24">
        <v>243</v>
      </c>
      <c r="H1697" s="30">
        <v>61.546999999999997</v>
      </c>
      <c r="I1697" s="30">
        <v>36.42</v>
      </c>
      <c r="J1697" s="23">
        <v>0.03</v>
      </c>
      <c r="K1697" s="23" t="s">
        <v>27</v>
      </c>
      <c r="L1697" s="23" t="s">
        <v>27</v>
      </c>
      <c r="M1697" s="23">
        <v>6.4000000000000001E-2</v>
      </c>
      <c r="N1697" s="23">
        <v>6.8000000000000005E-2</v>
      </c>
      <c r="O1697" s="23">
        <v>1.2130000000000001</v>
      </c>
      <c r="P1697" s="23">
        <v>0.17799999999999999</v>
      </c>
      <c r="Q1697" s="23" t="s">
        <v>27</v>
      </c>
      <c r="R1697" s="23" t="s">
        <v>27</v>
      </c>
      <c r="S1697" s="23" t="s">
        <v>27</v>
      </c>
      <c r="T1697" s="23" t="s">
        <v>27</v>
      </c>
      <c r="U1697" s="23" t="s">
        <v>27</v>
      </c>
      <c r="V1697" s="23" t="s">
        <v>27</v>
      </c>
      <c r="W1697" s="30" t="s">
        <v>27</v>
      </c>
      <c r="X1697" s="23">
        <v>99.519999999999982</v>
      </c>
      <c r="Z1697" s="18" t="s">
        <v>85</v>
      </c>
      <c r="AB1697" s="501"/>
      <c r="AC1697" s="18">
        <v>48.641877312480815</v>
      </c>
      <c r="AD1697" s="18">
        <v>50.139235108962644</v>
      </c>
      <c r="AE1697" s="18">
        <v>4.7146561561439281E-2</v>
      </c>
      <c r="AF1697" s="18" t="s">
        <v>27</v>
      </c>
      <c r="AG1697" s="18" t="s">
        <v>27</v>
      </c>
      <c r="AH1697" s="18">
        <v>5.1415594690410696E-2</v>
      </c>
      <c r="AI1697" s="18">
        <v>7.4884270982101014E-2</v>
      </c>
      <c r="AJ1697" s="18">
        <v>0.91213530784457431</v>
      </c>
      <c r="AK1697" s="18">
        <v>0.13330584347800609</v>
      </c>
      <c r="AL1697" s="18" t="s">
        <v>27</v>
      </c>
      <c r="AM1697" s="18" t="s">
        <v>27</v>
      </c>
      <c r="AN1697" s="18" t="s">
        <v>27</v>
      </c>
      <c r="AO1697" s="18" t="s">
        <v>27</v>
      </c>
      <c r="AP1697" s="18" t="s">
        <v>27</v>
      </c>
      <c r="AQ1697" s="18" t="s">
        <v>27</v>
      </c>
      <c r="AR1697" s="18">
        <v>99.999999999999986</v>
      </c>
      <c r="AT1697" s="18" t="s">
        <v>131</v>
      </c>
      <c r="AU1697" s="18" t="str">
        <f t="shared" si="169"/>
        <v>po</v>
      </c>
      <c r="AV1697" s="44">
        <f t="shared" si="170"/>
        <v>0.9701360063984269</v>
      </c>
      <c r="AW1697" s="86">
        <f t="shared" si="168"/>
        <v>0.99098676626842941</v>
      </c>
      <c r="AX1697" s="18"/>
      <c r="AY1697" s="18"/>
    </row>
    <row r="1698" spans="1:51" s="21" customFormat="1" x14ac:dyDescent="0.2">
      <c r="A1698" s="24" t="s">
        <v>595</v>
      </c>
      <c r="B1698" s="23" t="s">
        <v>606</v>
      </c>
      <c r="C1698" s="21" t="s">
        <v>75</v>
      </c>
      <c r="D1698" s="23" t="s">
        <v>50</v>
      </c>
      <c r="E1698" s="23" t="s">
        <v>42</v>
      </c>
      <c r="F1698" s="23" t="s">
        <v>43</v>
      </c>
      <c r="G1698" s="24">
        <v>306</v>
      </c>
      <c r="H1698" s="30">
        <v>61.688000000000002</v>
      </c>
      <c r="I1698" s="30">
        <v>36.692</v>
      </c>
      <c r="J1698" s="23" t="s">
        <v>27</v>
      </c>
      <c r="K1698" s="23" t="s">
        <v>27</v>
      </c>
      <c r="L1698" s="23" t="s">
        <v>27</v>
      </c>
      <c r="M1698" s="23" t="s">
        <v>27</v>
      </c>
      <c r="N1698" s="23" t="s">
        <v>27</v>
      </c>
      <c r="O1698" s="23">
        <v>1.21</v>
      </c>
      <c r="P1698" s="23">
        <v>0.115</v>
      </c>
      <c r="Q1698" s="23">
        <v>4.5999999999999999E-2</v>
      </c>
      <c r="R1698" s="23" t="s">
        <v>27</v>
      </c>
      <c r="S1698" s="23" t="s">
        <v>27</v>
      </c>
      <c r="T1698" s="23" t="s">
        <v>27</v>
      </c>
      <c r="U1698" s="23" t="s">
        <v>27</v>
      </c>
      <c r="V1698" s="23" t="s">
        <v>27</v>
      </c>
      <c r="W1698" s="30" t="s">
        <v>27</v>
      </c>
      <c r="X1698" s="23">
        <v>99.750999999999991</v>
      </c>
      <c r="Z1698" s="18" t="s">
        <v>85</v>
      </c>
      <c r="AB1698" s="501"/>
      <c r="AC1698" s="18">
        <v>48.606492491770126</v>
      </c>
      <c r="AD1698" s="18">
        <v>50.361574736700106</v>
      </c>
      <c r="AE1698" s="18" t="s">
        <v>27</v>
      </c>
      <c r="AF1698" s="18" t="s">
        <v>27</v>
      </c>
      <c r="AG1698" s="18" t="s">
        <v>27</v>
      </c>
      <c r="AH1698" s="18" t="s">
        <v>27</v>
      </c>
      <c r="AI1698" s="18" t="s">
        <v>27</v>
      </c>
      <c r="AJ1698" s="18">
        <v>0.90713931672939085</v>
      </c>
      <c r="AK1698" s="18">
        <v>8.5865198634173259E-2</v>
      </c>
      <c r="AL1698" s="18">
        <v>3.8928256166195017E-2</v>
      </c>
      <c r="AM1698" s="18" t="s">
        <v>27</v>
      </c>
      <c r="AN1698" s="18" t="s">
        <v>27</v>
      </c>
      <c r="AO1698" s="18" t="s">
        <v>27</v>
      </c>
      <c r="AP1698" s="18" t="s">
        <v>27</v>
      </c>
      <c r="AQ1698" s="18" t="s">
        <v>27</v>
      </c>
      <c r="AR1698" s="18">
        <v>99.999999999999986</v>
      </c>
      <c r="AT1698" s="18" t="s">
        <v>131</v>
      </c>
      <c r="AU1698" s="18" t="str">
        <f t="shared" ref="AU1698:AU1729" si="171">Z1698</f>
        <v>po</v>
      </c>
      <c r="AV1698" s="44">
        <f t="shared" ref="AV1698:AV1729" si="172">AC1698/AD1698</f>
        <v>0.96515037001710369</v>
      </c>
      <c r="AW1698" s="86">
        <f t="shared" ref="AW1698:AW1755" si="173">SUM(AC1698,AJ1698,AK1698,AL1698,AO1698,AG1698)/AD1698</f>
        <v>0.98564084865930057</v>
      </c>
      <c r="AX1698" s="18"/>
      <c r="AY1698" s="18"/>
    </row>
    <row r="1699" spans="1:51" s="21" customFormat="1" x14ac:dyDescent="0.2">
      <c r="A1699" s="24" t="s">
        <v>595</v>
      </c>
      <c r="B1699" s="23" t="s">
        <v>606</v>
      </c>
      <c r="C1699" s="21" t="s">
        <v>75</v>
      </c>
      <c r="D1699" s="23" t="s">
        <v>50</v>
      </c>
      <c r="E1699" s="23" t="s">
        <v>79</v>
      </c>
      <c r="F1699" s="23" t="s">
        <v>34</v>
      </c>
      <c r="G1699" s="24">
        <v>373</v>
      </c>
      <c r="H1699" s="30">
        <v>61.844000000000001</v>
      </c>
      <c r="I1699" s="30">
        <v>36.436</v>
      </c>
      <c r="J1699" s="23">
        <v>3.1E-2</v>
      </c>
      <c r="K1699" s="23" t="s">
        <v>27</v>
      </c>
      <c r="L1699" s="23" t="s">
        <v>27</v>
      </c>
      <c r="M1699" s="23" t="s">
        <v>27</v>
      </c>
      <c r="N1699" s="23">
        <v>4.1000000000000002E-2</v>
      </c>
      <c r="O1699" s="23">
        <v>1.208</v>
      </c>
      <c r="P1699" s="23" t="s">
        <v>27</v>
      </c>
      <c r="Q1699" s="23">
        <v>6.9000000000000006E-2</v>
      </c>
      <c r="R1699" s="23" t="s">
        <v>27</v>
      </c>
      <c r="S1699" s="23" t="s">
        <v>27</v>
      </c>
      <c r="T1699" s="23" t="s">
        <v>27</v>
      </c>
      <c r="U1699" s="23" t="s">
        <v>27</v>
      </c>
      <c r="V1699" s="23" t="s">
        <v>27</v>
      </c>
      <c r="W1699" s="30" t="s">
        <v>27</v>
      </c>
      <c r="X1699" s="23">
        <v>99.629000000000005</v>
      </c>
      <c r="Z1699" s="18" t="s">
        <v>85</v>
      </c>
      <c r="AB1699" s="501"/>
      <c r="AC1699" s="18">
        <v>48.828419697632029</v>
      </c>
      <c r="AD1699" s="18">
        <v>50.111812896561261</v>
      </c>
      <c r="AE1699" s="18">
        <v>4.8670086945983175E-2</v>
      </c>
      <c r="AF1699" s="18" t="s">
        <v>27</v>
      </c>
      <c r="AG1699" s="18" t="s">
        <v>27</v>
      </c>
      <c r="AH1699" s="18" t="s">
        <v>27</v>
      </c>
      <c r="AI1699" s="18">
        <v>4.5106300450758648E-2</v>
      </c>
      <c r="AJ1699" s="18">
        <v>0.90747999248776223</v>
      </c>
      <c r="AK1699" s="18" t="s">
        <v>27</v>
      </c>
      <c r="AL1699" s="18">
        <v>5.8511025922216145E-2</v>
      </c>
      <c r="AM1699" s="18" t="s">
        <v>27</v>
      </c>
      <c r="AN1699" s="18" t="s">
        <v>27</v>
      </c>
      <c r="AO1699" s="18" t="s">
        <v>27</v>
      </c>
      <c r="AP1699" s="18" t="s">
        <v>27</v>
      </c>
      <c r="AQ1699" s="18" t="s">
        <v>27</v>
      </c>
      <c r="AR1699" s="18">
        <v>100.00000000000001</v>
      </c>
      <c r="AT1699" s="18" t="s">
        <v>131</v>
      </c>
      <c r="AU1699" s="18" t="str">
        <f t="shared" si="171"/>
        <v>po</v>
      </c>
      <c r="AV1699" s="44">
        <f t="shared" si="172"/>
        <v>0.97438940791109752</v>
      </c>
      <c r="AW1699" s="86">
        <f t="shared" si="173"/>
        <v>0.99366612057770842</v>
      </c>
      <c r="AX1699" s="18"/>
      <c r="AY1699" s="18"/>
    </row>
    <row r="1700" spans="1:51" s="21" customFormat="1" x14ac:dyDescent="0.2">
      <c r="A1700" s="24" t="s">
        <v>595</v>
      </c>
      <c r="B1700" s="23" t="s">
        <v>606</v>
      </c>
      <c r="C1700" s="21" t="s">
        <v>75</v>
      </c>
      <c r="D1700" s="23" t="s">
        <v>33</v>
      </c>
      <c r="E1700" s="23" t="s">
        <v>32</v>
      </c>
      <c r="F1700" s="23" t="s">
        <v>34</v>
      </c>
      <c r="G1700" s="24">
        <v>9</v>
      </c>
      <c r="H1700" s="30">
        <v>61.369</v>
      </c>
      <c r="I1700" s="30">
        <v>36.258000000000003</v>
      </c>
      <c r="J1700" s="23">
        <v>6.6000000000000003E-2</v>
      </c>
      <c r="K1700" s="23" t="s">
        <v>27</v>
      </c>
      <c r="L1700" s="23" t="s">
        <v>27</v>
      </c>
      <c r="M1700" s="23" t="s">
        <v>27</v>
      </c>
      <c r="N1700" s="23" t="s">
        <v>27</v>
      </c>
      <c r="O1700" s="23">
        <v>1.202</v>
      </c>
      <c r="P1700" s="23">
        <v>0.111</v>
      </c>
      <c r="Q1700" s="23">
        <v>9.8000000000000004E-2</v>
      </c>
      <c r="R1700" s="23" t="s">
        <v>27</v>
      </c>
      <c r="S1700" s="23">
        <v>5.6000000000000001E-2</v>
      </c>
      <c r="T1700" s="23">
        <v>0.126</v>
      </c>
      <c r="U1700" s="23" t="s">
        <v>27</v>
      </c>
      <c r="V1700" s="23" t="s">
        <v>27</v>
      </c>
      <c r="W1700" s="30" t="s">
        <v>27</v>
      </c>
      <c r="X1700" s="23">
        <v>99.286000000000016</v>
      </c>
      <c r="Z1700" s="18" t="s">
        <v>85</v>
      </c>
      <c r="AB1700" s="501"/>
      <c r="AC1700" s="18">
        <v>48.612801801483258</v>
      </c>
      <c r="AD1700" s="18">
        <v>50.031068053452678</v>
      </c>
      <c r="AE1700" s="18">
        <v>0.10396110148303839</v>
      </c>
      <c r="AF1700" s="18" t="s">
        <v>27</v>
      </c>
      <c r="AG1700" s="18" t="s">
        <v>27</v>
      </c>
      <c r="AH1700" s="18" t="s">
        <v>27</v>
      </c>
      <c r="AI1700" s="18" t="s">
        <v>27</v>
      </c>
      <c r="AJ1700" s="18">
        <v>0.90594347348735993</v>
      </c>
      <c r="AK1700" s="18">
        <v>8.3320205101815953E-2</v>
      </c>
      <c r="AL1700" s="18">
        <v>8.3376028918038803E-2</v>
      </c>
      <c r="AM1700" s="18" t="s">
        <v>27</v>
      </c>
      <c r="AN1700" s="18">
        <v>9.1815475169833516E-2</v>
      </c>
      <c r="AO1700" s="18">
        <v>8.7713860903973137E-2</v>
      </c>
      <c r="AP1700" s="18" t="s">
        <v>27</v>
      </c>
      <c r="AQ1700" s="18" t="s">
        <v>27</v>
      </c>
      <c r="AR1700" s="18">
        <v>99.999999999999986</v>
      </c>
      <c r="AT1700" s="18" t="s">
        <v>131</v>
      </c>
      <c r="AU1700" s="18" t="str">
        <f t="shared" si="171"/>
        <v>po</v>
      </c>
      <c r="AV1700" s="44">
        <f t="shared" si="172"/>
        <v>0.97165228912454638</v>
      </c>
      <c r="AW1700" s="86">
        <f t="shared" si="173"/>
        <v>0.99484494947653968</v>
      </c>
      <c r="AX1700" s="18"/>
      <c r="AY1700" s="18"/>
    </row>
    <row r="1701" spans="1:51" s="21" customFormat="1" x14ac:dyDescent="0.2">
      <c r="A1701" s="24" t="s">
        <v>595</v>
      </c>
      <c r="B1701" s="23" t="s">
        <v>606</v>
      </c>
      <c r="C1701" s="21" t="s">
        <v>75</v>
      </c>
      <c r="D1701" s="23" t="s">
        <v>50</v>
      </c>
      <c r="E1701" s="23" t="s">
        <v>42</v>
      </c>
      <c r="F1701" s="23" t="s">
        <v>31</v>
      </c>
      <c r="G1701" s="24">
        <v>310</v>
      </c>
      <c r="H1701" s="30">
        <v>62.207999999999998</v>
      </c>
      <c r="I1701" s="30">
        <v>36.749000000000002</v>
      </c>
      <c r="J1701" s="23" t="s">
        <v>27</v>
      </c>
      <c r="K1701" s="23" t="s">
        <v>27</v>
      </c>
      <c r="L1701" s="23" t="s">
        <v>27</v>
      </c>
      <c r="M1701" s="23" t="s">
        <v>27</v>
      </c>
      <c r="N1701" s="23" t="s">
        <v>27</v>
      </c>
      <c r="O1701" s="23">
        <v>1.1950000000000001</v>
      </c>
      <c r="P1701" s="23">
        <v>0.20200000000000001</v>
      </c>
      <c r="Q1701" s="23">
        <v>4.8000000000000001E-2</v>
      </c>
      <c r="R1701" s="23" t="s">
        <v>27</v>
      </c>
      <c r="S1701" s="23" t="s">
        <v>27</v>
      </c>
      <c r="T1701" s="23" t="s">
        <v>27</v>
      </c>
      <c r="U1701" s="23" t="s">
        <v>27</v>
      </c>
      <c r="V1701" s="23" t="s">
        <v>27</v>
      </c>
      <c r="W1701" s="30" t="s">
        <v>27</v>
      </c>
      <c r="X1701" s="23">
        <v>100.40199999999999</v>
      </c>
      <c r="Z1701" s="18" t="s">
        <v>85</v>
      </c>
      <c r="AB1701" s="501"/>
      <c r="AC1701" s="18">
        <v>48.751321452788197</v>
      </c>
      <c r="AD1701" s="18">
        <v>50.167216228431734</v>
      </c>
      <c r="AE1701" s="18" t="s">
        <v>27</v>
      </c>
      <c r="AF1701" s="18" t="s">
        <v>27</v>
      </c>
      <c r="AG1701" s="18" t="s">
        <v>27</v>
      </c>
      <c r="AH1701" s="18" t="s">
        <v>27</v>
      </c>
      <c r="AI1701" s="18" t="s">
        <v>27</v>
      </c>
      <c r="AJ1701" s="18">
        <v>0.8910520746384617</v>
      </c>
      <c r="AK1701" s="18">
        <v>0.15000898359639506</v>
      </c>
      <c r="AL1701" s="18">
        <v>4.0401260545202045E-2</v>
      </c>
      <c r="AM1701" s="18" t="s">
        <v>27</v>
      </c>
      <c r="AN1701" s="18" t="s">
        <v>27</v>
      </c>
      <c r="AO1701" s="18" t="s">
        <v>27</v>
      </c>
      <c r="AP1701" s="18" t="s">
        <v>27</v>
      </c>
      <c r="AQ1701" s="18" t="s">
        <v>27</v>
      </c>
      <c r="AR1701" s="18">
        <v>99.999999999999986</v>
      </c>
      <c r="AT1701" s="18" t="s">
        <v>131</v>
      </c>
      <c r="AU1701" s="18" t="str">
        <f t="shared" si="171"/>
        <v>po</v>
      </c>
      <c r="AV1701" s="44">
        <f t="shared" si="172"/>
        <v>0.97177649305481906</v>
      </c>
      <c r="AW1701" s="86">
        <f t="shared" si="173"/>
        <v>0.99333364531648172</v>
      </c>
      <c r="AX1701" s="18"/>
      <c r="AY1701" s="18"/>
    </row>
    <row r="1702" spans="1:51" s="21" customFormat="1" x14ac:dyDescent="0.2">
      <c r="A1702" s="24" t="s">
        <v>595</v>
      </c>
      <c r="B1702" s="23" t="s">
        <v>606</v>
      </c>
      <c r="C1702" s="21" t="s">
        <v>75</v>
      </c>
      <c r="D1702" s="23" t="s">
        <v>60</v>
      </c>
      <c r="E1702" s="23" t="s">
        <v>47</v>
      </c>
      <c r="F1702" s="23" t="s">
        <v>43</v>
      </c>
      <c r="G1702" s="24">
        <v>434</v>
      </c>
      <c r="H1702" s="30">
        <v>61.587000000000003</v>
      </c>
      <c r="I1702" s="30">
        <v>36.234999999999999</v>
      </c>
      <c r="J1702" s="23">
        <v>0.03</v>
      </c>
      <c r="K1702" s="23" t="s">
        <v>27</v>
      </c>
      <c r="L1702" s="23" t="s">
        <v>27</v>
      </c>
      <c r="M1702" s="23" t="s">
        <v>27</v>
      </c>
      <c r="N1702" s="23">
        <v>2.8000000000000001E-2</v>
      </c>
      <c r="O1702" s="23">
        <v>1.194</v>
      </c>
      <c r="P1702" s="23">
        <v>0.2</v>
      </c>
      <c r="Q1702" s="23" t="s">
        <v>27</v>
      </c>
      <c r="R1702" s="23" t="s">
        <v>27</v>
      </c>
      <c r="S1702" s="23" t="s">
        <v>27</v>
      </c>
      <c r="T1702" s="23" t="s">
        <v>27</v>
      </c>
      <c r="U1702" s="23" t="s">
        <v>27</v>
      </c>
      <c r="V1702" s="23" t="s">
        <v>27</v>
      </c>
      <c r="W1702" s="30" t="s">
        <v>27</v>
      </c>
      <c r="X1702" s="23">
        <v>99.274000000000015</v>
      </c>
      <c r="Z1702" s="18" t="s">
        <v>85</v>
      </c>
      <c r="AB1702" s="501"/>
      <c r="AC1702" s="18">
        <v>48.8279585077739</v>
      </c>
      <c r="AD1702" s="18">
        <v>50.042858242024458</v>
      </c>
      <c r="AE1702" s="18">
        <v>4.7296184119517352E-2</v>
      </c>
      <c r="AF1702" s="18" t="s">
        <v>27</v>
      </c>
      <c r="AG1702" s="18" t="s">
        <v>27</v>
      </c>
      <c r="AH1702" s="18" t="s">
        <v>27</v>
      </c>
      <c r="AI1702" s="18">
        <v>3.0932555662084523E-2</v>
      </c>
      <c r="AJ1702" s="18">
        <v>0.90069732176937289</v>
      </c>
      <c r="AK1702" s="18">
        <v>0.15025718865067397</v>
      </c>
      <c r="AL1702" s="18" t="s">
        <v>27</v>
      </c>
      <c r="AM1702" s="18" t="s">
        <v>27</v>
      </c>
      <c r="AN1702" s="18" t="s">
        <v>27</v>
      </c>
      <c r="AO1702" s="18" t="s">
        <v>27</v>
      </c>
      <c r="AP1702" s="18" t="s">
        <v>27</v>
      </c>
      <c r="AQ1702" s="18" t="s">
        <v>27</v>
      </c>
      <c r="AR1702" s="18">
        <v>100.00000000000001</v>
      </c>
      <c r="AT1702" s="18" t="s">
        <v>131</v>
      </c>
      <c r="AU1702" s="18" t="str">
        <f t="shared" si="171"/>
        <v>po</v>
      </c>
      <c r="AV1702" s="44">
        <f t="shared" si="172"/>
        <v>0.97572281486451307</v>
      </c>
      <c r="AW1702" s="86">
        <f t="shared" si="173"/>
        <v>0.99672390367797115</v>
      </c>
      <c r="AX1702" s="18"/>
      <c r="AY1702" s="18"/>
    </row>
    <row r="1703" spans="1:51" s="21" customFormat="1" x14ac:dyDescent="0.2">
      <c r="A1703" s="24" t="s">
        <v>595</v>
      </c>
      <c r="B1703" s="23" t="s">
        <v>606</v>
      </c>
      <c r="C1703" s="21" t="s">
        <v>75</v>
      </c>
      <c r="D1703" s="23" t="s">
        <v>50</v>
      </c>
      <c r="E1703" s="23" t="s">
        <v>71</v>
      </c>
      <c r="F1703" s="23" t="s">
        <v>34</v>
      </c>
      <c r="G1703" s="24">
        <v>343</v>
      </c>
      <c r="H1703" s="30">
        <v>62.078000000000003</v>
      </c>
      <c r="I1703" s="30">
        <v>36.268999999999998</v>
      </c>
      <c r="J1703" s="23" t="s">
        <v>27</v>
      </c>
      <c r="K1703" s="23" t="s">
        <v>27</v>
      </c>
      <c r="L1703" s="23" t="s">
        <v>27</v>
      </c>
      <c r="M1703" s="23">
        <v>8.5000000000000006E-2</v>
      </c>
      <c r="N1703" s="23" t="s">
        <v>27</v>
      </c>
      <c r="O1703" s="23">
        <v>1.1919999999999999</v>
      </c>
      <c r="P1703" s="23" t="s">
        <v>27</v>
      </c>
      <c r="Q1703" s="23">
        <v>3.5999999999999997E-2</v>
      </c>
      <c r="R1703" s="23" t="s">
        <v>27</v>
      </c>
      <c r="S1703" s="23" t="s">
        <v>27</v>
      </c>
      <c r="T1703" s="23" t="s">
        <v>27</v>
      </c>
      <c r="U1703" s="23" t="s">
        <v>27</v>
      </c>
      <c r="V1703" s="23" t="s">
        <v>27</v>
      </c>
      <c r="W1703" s="30" t="s">
        <v>27</v>
      </c>
      <c r="X1703" s="23">
        <v>99.66</v>
      </c>
      <c r="Z1703" s="18" t="s">
        <v>85</v>
      </c>
      <c r="AB1703" s="501"/>
      <c r="AC1703" s="18">
        <v>49.067386614648235</v>
      </c>
      <c r="AD1703" s="18">
        <v>49.937306778075204</v>
      </c>
      <c r="AE1703" s="18" t="s">
        <v>27</v>
      </c>
      <c r="AF1703" s="18" t="s">
        <v>27</v>
      </c>
      <c r="AG1703" s="18" t="s">
        <v>27</v>
      </c>
      <c r="AH1703" s="18">
        <v>6.829447753729892E-2</v>
      </c>
      <c r="AI1703" s="18" t="s">
        <v>27</v>
      </c>
      <c r="AJ1703" s="18">
        <v>0.89645087107246679</v>
      </c>
      <c r="AK1703" s="18" t="s">
        <v>27</v>
      </c>
      <c r="AL1703" s="18">
        <v>3.056125866679562E-2</v>
      </c>
      <c r="AM1703" s="18" t="s">
        <v>27</v>
      </c>
      <c r="AN1703" s="18" t="s">
        <v>27</v>
      </c>
      <c r="AO1703" s="18" t="s">
        <v>27</v>
      </c>
      <c r="AP1703" s="18" t="s">
        <v>27</v>
      </c>
      <c r="AQ1703" s="18" t="s">
        <v>27</v>
      </c>
      <c r="AR1703" s="18">
        <v>99.999999999999986</v>
      </c>
      <c r="AT1703" s="18" t="s">
        <v>131</v>
      </c>
      <c r="AU1703" s="18" t="str">
        <f t="shared" si="171"/>
        <v>po</v>
      </c>
      <c r="AV1703" s="44">
        <f t="shared" si="172"/>
        <v>0.98257975410462262</v>
      </c>
      <c r="AW1703" s="86">
        <f t="shared" si="173"/>
        <v>1.0011432728353977</v>
      </c>
      <c r="AX1703" s="18"/>
      <c r="AY1703" s="18"/>
    </row>
    <row r="1704" spans="1:51" s="21" customFormat="1" x14ac:dyDescent="0.2">
      <c r="A1704" s="24" t="s">
        <v>595</v>
      </c>
      <c r="B1704" s="23" t="s">
        <v>606</v>
      </c>
      <c r="C1704" s="21" t="s">
        <v>75</v>
      </c>
      <c r="D1704" s="23" t="s">
        <v>62</v>
      </c>
      <c r="E1704" s="23" t="s">
        <v>48</v>
      </c>
      <c r="F1704" s="23" t="s">
        <v>55</v>
      </c>
      <c r="G1704" s="24">
        <v>130</v>
      </c>
      <c r="H1704" s="30">
        <v>61.421999999999997</v>
      </c>
      <c r="I1704" s="30">
        <v>36.676000000000002</v>
      </c>
      <c r="J1704" s="23">
        <v>4.8000000000000001E-2</v>
      </c>
      <c r="K1704" s="23" t="s">
        <v>27</v>
      </c>
      <c r="L1704" s="23" t="s">
        <v>27</v>
      </c>
      <c r="M1704" s="23" t="s">
        <v>27</v>
      </c>
      <c r="N1704" s="23">
        <v>2.8000000000000001E-2</v>
      </c>
      <c r="O1704" s="23">
        <v>1.17</v>
      </c>
      <c r="P1704" s="23">
        <v>0.1</v>
      </c>
      <c r="Q1704" s="23" t="s">
        <v>27</v>
      </c>
      <c r="R1704" s="23" t="s">
        <v>27</v>
      </c>
      <c r="S1704" s="23" t="s">
        <v>27</v>
      </c>
      <c r="T1704" s="23">
        <v>0.17299999999999999</v>
      </c>
      <c r="U1704" s="23" t="s">
        <v>27</v>
      </c>
      <c r="V1704" s="23" t="s">
        <v>27</v>
      </c>
      <c r="W1704" s="30" t="s">
        <v>27</v>
      </c>
      <c r="X1704" s="23">
        <v>99.617000000000004</v>
      </c>
      <c r="Z1704" s="18" t="s">
        <v>85</v>
      </c>
      <c r="AB1704" s="501"/>
      <c r="AC1704" s="18">
        <v>48.438521433040798</v>
      </c>
      <c r="AD1704" s="18">
        <v>50.382905873850625</v>
      </c>
      <c r="AE1704" s="18">
        <v>7.5272006429480412E-2</v>
      </c>
      <c r="AF1704" s="18" t="s">
        <v>27</v>
      </c>
      <c r="AG1704" s="18" t="s">
        <v>27</v>
      </c>
      <c r="AH1704" s="18" t="s">
        <v>27</v>
      </c>
      <c r="AI1704" s="18">
        <v>3.076827935517136E-2</v>
      </c>
      <c r="AJ1704" s="18">
        <v>0.87790558770295712</v>
      </c>
      <c r="AK1704" s="18">
        <v>7.4729602138782172E-2</v>
      </c>
      <c r="AL1704" s="18" t="s">
        <v>27</v>
      </c>
      <c r="AM1704" s="18" t="s">
        <v>27</v>
      </c>
      <c r="AN1704" s="18" t="s">
        <v>27</v>
      </c>
      <c r="AO1704" s="18">
        <v>0.11989721748216393</v>
      </c>
      <c r="AP1704" s="18" t="s">
        <v>27</v>
      </c>
      <c r="AQ1704" s="18" t="s">
        <v>27</v>
      </c>
      <c r="AR1704" s="18">
        <v>99.999999999999986</v>
      </c>
      <c r="AT1704" s="18" t="s">
        <v>131</v>
      </c>
      <c r="AU1704" s="18" t="str">
        <f t="shared" si="171"/>
        <v>po</v>
      </c>
      <c r="AV1704" s="44">
        <f t="shared" si="172"/>
        <v>0.96140785436873766</v>
      </c>
      <c r="AW1704" s="86">
        <f t="shared" si="173"/>
        <v>0.98269547938205704</v>
      </c>
      <c r="AX1704" s="18"/>
      <c r="AY1704" s="18"/>
    </row>
    <row r="1705" spans="1:51" s="21" customFormat="1" x14ac:dyDescent="0.2">
      <c r="A1705" s="24" t="s">
        <v>595</v>
      </c>
      <c r="B1705" s="23" t="s">
        <v>606</v>
      </c>
      <c r="C1705" s="21" t="s">
        <v>75</v>
      </c>
      <c r="D1705" s="23" t="s">
        <v>50</v>
      </c>
      <c r="E1705" s="23" t="s">
        <v>32</v>
      </c>
      <c r="F1705" s="23" t="s">
        <v>31</v>
      </c>
      <c r="G1705" s="24">
        <v>276</v>
      </c>
      <c r="H1705" s="30">
        <v>61.970999999999997</v>
      </c>
      <c r="I1705" s="30">
        <v>36.878</v>
      </c>
      <c r="J1705" s="23" t="s">
        <v>27</v>
      </c>
      <c r="K1705" s="23" t="s">
        <v>27</v>
      </c>
      <c r="L1705" s="23" t="s">
        <v>27</v>
      </c>
      <c r="M1705" s="23" t="s">
        <v>27</v>
      </c>
      <c r="N1705" s="23" t="s">
        <v>27</v>
      </c>
      <c r="O1705" s="23">
        <v>1.1639999999999999</v>
      </c>
      <c r="P1705" s="23">
        <v>0.108</v>
      </c>
      <c r="Q1705" s="23">
        <v>5.7000000000000002E-2</v>
      </c>
      <c r="R1705" s="23" t="s">
        <v>27</v>
      </c>
      <c r="S1705" s="23" t="s">
        <v>27</v>
      </c>
      <c r="T1705" s="23" t="s">
        <v>27</v>
      </c>
      <c r="U1705" s="23" t="s">
        <v>27</v>
      </c>
      <c r="V1705" s="23" t="s">
        <v>27</v>
      </c>
      <c r="W1705" s="30" t="s">
        <v>27</v>
      </c>
      <c r="X1705" s="23">
        <v>100.178</v>
      </c>
      <c r="Z1705" s="18" t="s">
        <v>85</v>
      </c>
      <c r="AB1705" s="501"/>
      <c r="AC1705" s="18">
        <v>48.611758629132154</v>
      </c>
      <c r="AD1705" s="18">
        <v>50.391178155326102</v>
      </c>
      <c r="AE1705" s="18" t="s">
        <v>27</v>
      </c>
      <c r="AF1705" s="18" t="s">
        <v>27</v>
      </c>
      <c r="AG1705" s="18" t="s">
        <v>27</v>
      </c>
      <c r="AH1705" s="18" t="s">
        <v>27</v>
      </c>
      <c r="AI1705" s="18" t="s">
        <v>27</v>
      </c>
      <c r="AJ1705" s="18">
        <v>0.86876203927965245</v>
      </c>
      <c r="AK1705" s="18">
        <v>8.0279069466848194E-2</v>
      </c>
      <c r="AL1705" s="18">
        <v>4.8022106795245503E-2</v>
      </c>
      <c r="AM1705" s="18" t="s">
        <v>27</v>
      </c>
      <c r="AN1705" s="18" t="s">
        <v>27</v>
      </c>
      <c r="AO1705" s="18" t="s">
        <v>27</v>
      </c>
      <c r="AP1705" s="18" t="s">
        <v>27</v>
      </c>
      <c r="AQ1705" s="18" t="s">
        <v>27</v>
      </c>
      <c r="AR1705" s="18">
        <v>100.00000000000001</v>
      </c>
      <c r="AT1705" s="18" t="s">
        <v>131</v>
      </c>
      <c r="AU1705" s="18" t="str">
        <f t="shared" si="171"/>
        <v>po</v>
      </c>
      <c r="AV1705" s="44">
        <f t="shared" si="172"/>
        <v>0.9646878761058324</v>
      </c>
      <c r="AW1705" s="86">
        <f t="shared" si="173"/>
        <v>0.98447433976953935</v>
      </c>
      <c r="AX1705" s="18"/>
      <c r="AY1705" s="18"/>
    </row>
    <row r="1706" spans="1:51" s="21" customFormat="1" x14ac:dyDescent="0.2">
      <c r="A1706" s="24" t="s">
        <v>595</v>
      </c>
      <c r="B1706" s="23" t="s">
        <v>606</v>
      </c>
      <c r="C1706" s="21" t="s">
        <v>75</v>
      </c>
      <c r="D1706" s="23" t="s">
        <v>64</v>
      </c>
      <c r="E1706" s="23" t="s">
        <v>48</v>
      </c>
      <c r="F1706" s="23" t="s">
        <v>43</v>
      </c>
      <c r="G1706" s="24">
        <v>142</v>
      </c>
      <c r="H1706" s="30">
        <v>61.639000000000003</v>
      </c>
      <c r="I1706" s="30">
        <v>36.384999999999998</v>
      </c>
      <c r="J1706" s="23" t="s">
        <v>27</v>
      </c>
      <c r="K1706" s="23" t="s">
        <v>27</v>
      </c>
      <c r="L1706" s="23" t="s">
        <v>27</v>
      </c>
      <c r="M1706" s="23">
        <v>0.125</v>
      </c>
      <c r="N1706" s="23" t="s">
        <v>27</v>
      </c>
      <c r="O1706" s="23">
        <v>1.159</v>
      </c>
      <c r="P1706" s="23">
        <v>0.154</v>
      </c>
      <c r="Q1706" s="23" t="s">
        <v>27</v>
      </c>
      <c r="R1706" s="23" t="s">
        <v>27</v>
      </c>
      <c r="S1706" s="23" t="s">
        <v>27</v>
      </c>
      <c r="T1706" s="23" t="s">
        <v>27</v>
      </c>
      <c r="U1706" s="23" t="s">
        <v>27</v>
      </c>
      <c r="V1706" s="23" t="s">
        <v>73</v>
      </c>
      <c r="W1706" s="30" t="s">
        <v>27</v>
      </c>
      <c r="X1706" s="23">
        <v>99.462000000000003</v>
      </c>
      <c r="Z1706" s="18" t="s">
        <v>85</v>
      </c>
      <c r="AB1706" s="501"/>
      <c r="AC1706" s="18">
        <v>48.766806406832892</v>
      </c>
      <c r="AD1706" s="18">
        <v>50.144745856915563</v>
      </c>
      <c r="AE1706" s="18" t="s">
        <v>27</v>
      </c>
      <c r="AF1706" s="18" t="s">
        <v>27</v>
      </c>
      <c r="AG1706" s="18" t="s">
        <v>27</v>
      </c>
      <c r="AH1706" s="18">
        <v>0.10052872970821836</v>
      </c>
      <c r="AI1706" s="18" t="s">
        <v>27</v>
      </c>
      <c r="AJ1706" s="18">
        <v>0.87246335455652668</v>
      </c>
      <c r="AK1706" s="18">
        <v>0.11545565198681287</v>
      </c>
      <c r="AL1706" s="18" t="s">
        <v>27</v>
      </c>
      <c r="AM1706" s="18" t="s">
        <v>27</v>
      </c>
      <c r="AN1706" s="18" t="s">
        <v>27</v>
      </c>
      <c r="AO1706" s="18" t="s">
        <v>27</v>
      </c>
      <c r="AP1706" s="18" t="s">
        <v>27</v>
      </c>
      <c r="AQ1706" s="18" t="s">
        <v>27</v>
      </c>
      <c r="AR1706" s="18">
        <v>100.00000000000001</v>
      </c>
      <c r="AT1706" s="18" t="s">
        <v>131</v>
      </c>
      <c r="AU1706" s="18" t="str">
        <f t="shared" si="171"/>
        <v>po</v>
      </c>
      <c r="AV1706" s="44">
        <f t="shared" si="172"/>
        <v>0.97252076111793406</v>
      </c>
      <c r="AW1706" s="86">
        <f t="shared" si="173"/>
        <v>0.99222210748355921</v>
      </c>
      <c r="AX1706" s="18"/>
      <c r="AY1706" s="18"/>
    </row>
    <row r="1707" spans="1:51" s="21" customFormat="1" x14ac:dyDescent="0.2">
      <c r="A1707" s="24" t="s">
        <v>595</v>
      </c>
      <c r="B1707" s="23" t="s">
        <v>606</v>
      </c>
      <c r="C1707" s="21" t="s">
        <v>75</v>
      </c>
      <c r="D1707" s="23" t="s">
        <v>72</v>
      </c>
      <c r="E1707" s="23" t="s">
        <v>42</v>
      </c>
      <c r="F1707" s="23" t="s">
        <v>34</v>
      </c>
      <c r="G1707" s="24">
        <v>247</v>
      </c>
      <c r="H1707" s="30">
        <v>61.951000000000001</v>
      </c>
      <c r="I1707" s="30">
        <v>36.36</v>
      </c>
      <c r="J1707" s="23">
        <v>3.5999999999999997E-2</v>
      </c>
      <c r="K1707" s="23" t="s">
        <v>27</v>
      </c>
      <c r="L1707" s="23" t="s">
        <v>27</v>
      </c>
      <c r="M1707" s="23">
        <v>0.08</v>
      </c>
      <c r="N1707" s="23" t="s">
        <v>27</v>
      </c>
      <c r="O1707" s="23">
        <v>1.155</v>
      </c>
      <c r="P1707" s="23">
        <v>0.105</v>
      </c>
      <c r="Q1707" s="23" t="s">
        <v>27</v>
      </c>
      <c r="R1707" s="23" t="s">
        <v>27</v>
      </c>
      <c r="S1707" s="23" t="s">
        <v>27</v>
      </c>
      <c r="T1707" s="23" t="s">
        <v>27</v>
      </c>
      <c r="U1707" s="23" t="s">
        <v>27</v>
      </c>
      <c r="V1707" s="23" t="s">
        <v>27</v>
      </c>
      <c r="W1707" s="30" t="s">
        <v>27</v>
      </c>
      <c r="X1707" s="23">
        <v>99.687000000000012</v>
      </c>
      <c r="Z1707" s="18" t="s">
        <v>85</v>
      </c>
      <c r="AB1707" s="501"/>
      <c r="AC1707" s="18">
        <v>48.919193079430592</v>
      </c>
      <c r="AD1707" s="18">
        <v>50.01372041645751</v>
      </c>
      <c r="AE1707" s="18">
        <v>5.6527372015185373E-2</v>
      </c>
      <c r="AF1707" s="18" t="s">
        <v>27</v>
      </c>
      <c r="AG1707" s="18" t="s">
        <v>27</v>
      </c>
      <c r="AH1707" s="18">
        <v>6.4214395851261263E-2</v>
      </c>
      <c r="AI1707" s="18" t="s">
        <v>27</v>
      </c>
      <c r="AJ1707" s="18">
        <v>0.86777668007911968</v>
      </c>
      <c r="AK1707" s="18">
        <v>7.8568056166333403E-2</v>
      </c>
      <c r="AL1707" s="18" t="s">
        <v>27</v>
      </c>
      <c r="AM1707" s="18" t="s">
        <v>27</v>
      </c>
      <c r="AN1707" s="18" t="s">
        <v>27</v>
      </c>
      <c r="AO1707" s="18" t="s">
        <v>27</v>
      </c>
      <c r="AP1707" s="18" t="s">
        <v>27</v>
      </c>
      <c r="AQ1707" s="18" t="s">
        <v>27</v>
      </c>
      <c r="AR1707" s="18">
        <v>100</v>
      </c>
      <c r="AT1707" s="18" t="s">
        <v>131</v>
      </c>
      <c r="AU1707" s="18" t="str">
        <f t="shared" si="171"/>
        <v>po</v>
      </c>
      <c r="AV1707" s="44">
        <f t="shared" si="172"/>
        <v>0.97811545855991244</v>
      </c>
      <c r="AW1707" s="86">
        <f t="shared" si="173"/>
        <v>0.99703716101206685</v>
      </c>
      <c r="AX1707" s="18"/>
      <c r="AY1707" s="18"/>
    </row>
    <row r="1708" spans="1:51" s="21" customFormat="1" x14ac:dyDescent="0.2">
      <c r="A1708" s="24" t="s">
        <v>595</v>
      </c>
      <c r="B1708" s="23" t="s">
        <v>606</v>
      </c>
      <c r="C1708" s="21" t="s">
        <v>75</v>
      </c>
      <c r="D1708" s="23" t="s">
        <v>62</v>
      </c>
      <c r="E1708" s="23" t="s">
        <v>48</v>
      </c>
      <c r="F1708" s="23" t="s">
        <v>55</v>
      </c>
      <c r="G1708" s="24">
        <v>125</v>
      </c>
      <c r="H1708" s="30">
        <v>61.871000000000002</v>
      </c>
      <c r="I1708" s="30">
        <v>37.164000000000001</v>
      </c>
      <c r="J1708" s="23">
        <v>0.03</v>
      </c>
      <c r="K1708" s="23" t="s">
        <v>27</v>
      </c>
      <c r="L1708" s="23" t="s">
        <v>27</v>
      </c>
      <c r="M1708" s="23">
        <v>7.4999999999999997E-2</v>
      </c>
      <c r="N1708" s="23">
        <v>5.5E-2</v>
      </c>
      <c r="O1708" s="23">
        <v>1.1539999999999999</v>
      </c>
      <c r="P1708" s="23">
        <v>0.13100000000000001</v>
      </c>
      <c r="Q1708" s="23" t="s">
        <v>27</v>
      </c>
      <c r="R1708" s="23" t="s">
        <v>27</v>
      </c>
      <c r="S1708" s="23" t="s">
        <v>27</v>
      </c>
      <c r="T1708" s="23" t="s">
        <v>27</v>
      </c>
      <c r="U1708" s="23" t="s">
        <v>27</v>
      </c>
      <c r="V1708" s="23" t="s">
        <v>27</v>
      </c>
      <c r="W1708" s="30" t="s">
        <v>27</v>
      </c>
      <c r="X1708" s="23">
        <v>100.48</v>
      </c>
      <c r="Z1708" s="18" t="s">
        <v>85</v>
      </c>
      <c r="AB1708" s="501"/>
      <c r="AC1708" s="18">
        <v>48.320376843629148</v>
      </c>
      <c r="AD1708" s="18">
        <v>50.559171931662981</v>
      </c>
      <c r="AE1708" s="18">
        <v>4.6589683787708773E-2</v>
      </c>
      <c r="AF1708" s="18" t="s">
        <v>27</v>
      </c>
      <c r="AG1708" s="18" t="s">
        <v>27</v>
      </c>
      <c r="AH1708" s="18">
        <v>5.9540967977265873E-2</v>
      </c>
      <c r="AI1708" s="18">
        <v>5.9852751611167161E-2</v>
      </c>
      <c r="AJ1708" s="18">
        <v>0.85751951675207727</v>
      </c>
      <c r="AK1708" s="18">
        <v>9.6948304579616243E-2</v>
      </c>
      <c r="AL1708" s="18" t="s">
        <v>27</v>
      </c>
      <c r="AM1708" s="18" t="s">
        <v>27</v>
      </c>
      <c r="AN1708" s="18" t="s">
        <v>27</v>
      </c>
      <c r="AO1708" s="18" t="s">
        <v>27</v>
      </c>
      <c r="AP1708" s="18" t="s">
        <v>27</v>
      </c>
      <c r="AQ1708" s="18" t="s">
        <v>27</v>
      </c>
      <c r="AR1708" s="18">
        <v>99.999999999999972</v>
      </c>
      <c r="AT1708" s="18" t="s">
        <v>131</v>
      </c>
      <c r="AU1708" s="18" t="str">
        <f t="shared" si="171"/>
        <v>po</v>
      </c>
      <c r="AV1708" s="44">
        <f t="shared" si="172"/>
        <v>0.9557193086338549</v>
      </c>
      <c r="AW1708" s="86">
        <f t="shared" si="173"/>
        <v>0.97459754150170685</v>
      </c>
      <c r="AX1708" s="18"/>
      <c r="AY1708" s="18"/>
    </row>
    <row r="1709" spans="1:51" s="21" customFormat="1" x14ac:dyDescent="0.2">
      <c r="A1709" s="24" t="s">
        <v>595</v>
      </c>
      <c r="B1709" s="23" t="s">
        <v>606</v>
      </c>
      <c r="C1709" s="21" t="s">
        <v>75</v>
      </c>
      <c r="D1709" s="23" t="s">
        <v>44</v>
      </c>
      <c r="E1709" s="23" t="s">
        <v>29</v>
      </c>
      <c r="F1709" s="23" t="s">
        <v>43</v>
      </c>
      <c r="G1709" s="24">
        <v>66</v>
      </c>
      <c r="H1709" s="30">
        <v>61.073</v>
      </c>
      <c r="I1709" s="30">
        <v>36.274000000000001</v>
      </c>
      <c r="J1709" s="23" t="s">
        <v>27</v>
      </c>
      <c r="K1709" s="23" t="s">
        <v>27</v>
      </c>
      <c r="L1709" s="23" t="s">
        <v>27</v>
      </c>
      <c r="M1709" s="23" t="s">
        <v>27</v>
      </c>
      <c r="N1709" s="23" t="s">
        <v>27</v>
      </c>
      <c r="O1709" s="23">
        <v>1.1519999999999999</v>
      </c>
      <c r="P1709" s="23">
        <v>0.187</v>
      </c>
      <c r="Q1709" s="23">
        <v>3.5999999999999997E-2</v>
      </c>
      <c r="R1709" s="23" t="s">
        <v>27</v>
      </c>
      <c r="S1709" s="23">
        <v>2.5999999999999999E-2</v>
      </c>
      <c r="T1709" s="23" t="s">
        <v>27</v>
      </c>
      <c r="U1709" s="23" t="s">
        <v>27</v>
      </c>
      <c r="V1709" s="23" t="s">
        <v>27</v>
      </c>
      <c r="W1709" s="30" t="s">
        <v>27</v>
      </c>
      <c r="X1709" s="23">
        <v>98.748000000000005</v>
      </c>
      <c r="Z1709" s="18" t="s">
        <v>85</v>
      </c>
      <c r="AB1709" s="501"/>
      <c r="AC1709" s="18">
        <v>48.614909180302824</v>
      </c>
      <c r="AD1709" s="18">
        <v>50.297916719608551</v>
      </c>
      <c r="AE1709" s="18" t="s">
        <v>27</v>
      </c>
      <c r="AF1709" s="18" t="s">
        <v>27</v>
      </c>
      <c r="AG1709" s="18" t="s">
        <v>27</v>
      </c>
      <c r="AH1709" s="18" t="s">
        <v>27</v>
      </c>
      <c r="AI1709" s="18" t="s">
        <v>27</v>
      </c>
      <c r="AJ1709" s="18">
        <v>0.87250461196783247</v>
      </c>
      <c r="AK1709" s="18">
        <v>0.14105470510057808</v>
      </c>
      <c r="AL1709" s="18">
        <v>3.0777706279937801E-2</v>
      </c>
      <c r="AM1709" s="18" t="s">
        <v>27</v>
      </c>
      <c r="AN1709" s="18">
        <v>4.2837076740277237E-2</v>
      </c>
      <c r="AO1709" s="18" t="s">
        <v>27</v>
      </c>
      <c r="AP1709" s="18" t="s">
        <v>27</v>
      </c>
      <c r="AQ1709" s="18" t="s">
        <v>27</v>
      </c>
      <c r="AR1709" s="18">
        <v>100</v>
      </c>
      <c r="AT1709" s="18" t="s">
        <v>131</v>
      </c>
      <c r="AU1709" s="18" t="str">
        <f t="shared" si="171"/>
        <v>po</v>
      </c>
      <c r="AV1709" s="44">
        <f t="shared" si="172"/>
        <v>0.96653921973174672</v>
      </c>
      <c r="AW1709" s="86">
        <f t="shared" si="173"/>
        <v>0.98730224713843084</v>
      </c>
      <c r="AX1709" s="18"/>
      <c r="AY1709" s="18"/>
    </row>
    <row r="1710" spans="1:51" s="21" customFormat="1" x14ac:dyDescent="0.2">
      <c r="A1710" s="44" t="s">
        <v>444</v>
      </c>
      <c r="B1710" s="43" t="s">
        <v>451</v>
      </c>
      <c r="C1710" s="21" t="s">
        <v>75</v>
      </c>
      <c r="D1710" s="3" t="s">
        <v>64</v>
      </c>
      <c r="E1710" s="3" t="s">
        <v>29</v>
      </c>
      <c r="F1710" s="3" t="s">
        <v>43</v>
      </c>
      <c r="G1710" s="3">
        <v>602</v>
      </c>
      <c r="H1710" s="78">
        <v>61.726030000000002</v>
      </c>
      <c r="I1710" s="78">
        <v>36.439770000000003</v>
      </c>
      <c r="J1710" s="18">
        <v>2.8912E-2</v>
      </c>
      <c r="K1710" s="18" t="s">
        <v>27</v>
      </c>
      <c r="L1710" s="18" t="s">
        <v>27</v>
      </c>
      <c r="M1710" s="18">
        <v>8.5844000000000004E-2</v>
      </c>
      <c r="N1710" s="18" t="s">
        <v>27</v>
      </c>
      <c r="O1710" s="18">
        <v>1.151753</v>
      </c>
      <c r="P1710" s="18" t="s">
        <v>27</v>
      </c>
      <c r="Q1710" s="18">
        <v>0.12120400000000001</v>
      </c>
      <c r="R1710" s="18" t="s">
        <v>27</v>
      </c>
      <c r="S1710" s="18" t="s">
        <v>27</v>
      </c>
      <c r="T1710" s="18" t="s">
        <v>27</v>
      </c>
      <c r="U1710" s="1"/>
      <c r="V1710" s="18"/>
      <c r="W1710" s="1"/>
      <c r="X1710" s="18">
        <v>99.553513000000009</v>
      </c>
      <c r="Y1710" s="74"/>
      <c r="Z1710" s="18" t="s">
        <v>85</v>
      </c>
      <c r="AA1710" s="18"/>
      <c r="AB1710" s="501"/>
      <c r="AC1710" s="18">
        <v>48.767186410398587</v>
      </c>
      <c r="AD1710" s="18">
        <v>50.149811541162428</v>
      </c>
      <c r="AE1710" s="18">
        <v>4.5421641011904747E-2</v>
      </c>
      <c r="AF1710" s="18" t="s">
        <v>27</v>
      </c>
      <c r="AG1710" s="18" t="s">
        <v>27</v>
      </c>
      <c r="AH1710" s="18">
        <v>6.894150351958156E-2</v>
      </c>
      <c r="AI1710" s="18" t="s">
        <v>27</v>
      </c>
      <c r="AJ1710" s="18">
        <v>0.86579232921070937</v>
      </c>
      <c r="AK1710" s="18" t="s">
        <v>27</v>
      </c>
      <c r="AL1710" s="18">
        <v>0.10284657469678044</v>
      </c>
      <c r="AM1710" s="18" t="s">
        <v>27</v>
      </c>
      <c r="AN1710" s="18" t="s">
        <v>27</v>
      </c>
      <c r="AO1710" s="18" t="s">
        <v>27</v>
      </c>
      <c r="AP1710" s="18" t="s">
        <v>27</v>
      </c>
      <c r="AQ1710" s="18" t="s">
        <v>27</v>
      </c>
      <c r="AR1710" s="18">
        <v>99.999999999999986</v>
      </c>
      <c r="AS1710" s="18"/>
      <c r="AT1710" s="18" t="s">
        <v>131</v>
      </c>
      <c r="AU1710" s="18" t="str">
        <f t="shared" si="171"/>
        <v>po</v>
      </c>
      <c r="AV1710" s="44">
        <f t="shared" si="172"/>
        <v>0.97243010315943068</v>
      </c>
      <c r="AW1710" s="86">
        <f t="shared" si="173"/>
        <v>0.991745009320393</v>
      </c>
      <c r="AX1710" s="18"/>
      <c r="AY1710" s="18"/>
    </row>
    <row r="1711" spans="1:51" s="21" customFormat="1" x14ac:dyDescent="0.2">
      <c r="A1711" s="24" t="s">
        <v>595</v>
      </c>
      <c r="B1711" s="23" t="s">
        <v>606</v>
      </c>
      <c r="C1711" s="21" t="s">
        <v>75</v>
      </c>
      <c r="D1711" s="23" t="s">
        <v>45</v>
      </c>
      <c r="E1711" s="23" t="s">
        <v>46</v>
      </c>
      <c r="F1711" s="23" t="s">
        <v>43</v>
      </c>
      <c r="G1711" s="24">
        <v>483</v>
      </c>
      <c r="H1711" s="30">
        <v>61.87</v>
      </c>
      <c r="I1711" s="30">
        <v>36.28</v>
      </c>
      <c r="J1711" s="23">
        <v>0.05</v>
      </c>
      <c r="K1711" s="23" t="s">
        <v>27</v>
      </c>
      <c r="L1711" s="23" t="s">
        <v>27</v>
      </c>
      <c r="M1711" s="23" t="s">
        <v>27</v>
      </c>
      <c r="N1711" s="23" t="s">
        <v>27</v>
      </c>
      <c r="O1711" s="23">
        <v>1.1399999999999999</v>
      </c>
      <c r="P1711" s="23">
        <v>0.17</v>
      </c>
      <c r="Q1711" s="23" t="s">
        <v>27</v>
      </c>
      <c r="R1711" s="23" t="s">
        <v>27</v>
      </c>
      <c r="S1711" s="23" t="s">
        <v>27</v>
      </c>
      <c r="T1711" s="23" t="s">
        <v>27</v>
      </c>
      <c r="U1711" s="23" t="s">
        <v>27</v>
      </c>
      <c r="V1711" s="23" t="s">
        <v>27</v>
      </c>
      <c r="W1711" s="30" t="s">
        <v>27</v>
      </c>
      <c r="X1711" s="23">
        <v>99.51</v>
      </c>
      <c r="Z1711" s="18" t="s">
        <v>85</v>
      </c>
      <c r="AB1711" s="501"/>
      <c r="AC1711" s="18">
        <v>48.942774092867872</v>
      </c>
      <c r="AD1711" s="18">
        <v>49.993100028455373</v>
      </c>
      <c r="AE1711" s="18">
        <v>7.8650918887113799E-2</v>
      </c>
      <c r="AF1711" s="18" t="s">
        <v>27</v>
      </c>
      <c r="AG1711" s="18" t="s">
        <v>27</v>
      </c>
      <c r="AH1711" s="18" t="s">
        <v>27</v>
      </c>
      <c r="AI1711" s="18" t="s">
        <v>27</v>
      </c>
      <c r="AJ1711" s="18">
        <v>0.85804160020353304</v>
      </c>
      <c r="AK1711" s="18">
        <v>0.12743335958609597</v>
      </c>
      <c r="AL1711" s="18" t="s">
        <v>27</v>
      </c>
      <c r="AM1711" s="18" t="s">
        <v>27</v>
      </c>
      <c r="AN1711" s="18" t="s">
        <v>27</v>
      </c>
      <c r="AO1711" s="18" t="s">
        <v>27</v>
      </c>
      <c r="AP1711" s="18" t="s">
        <v>27</v>
      </c>
      <c r="AQ1711" s="18" t="s">
        <v>27</v>
      </c>
      <c r="AR1711" s="18">
        <v>100</v>
      </c>
      <c r="AT1711" s="18" t="s">
        <v>131</v>
      </c>
      <c r="AU1711" s="18" t="str">
        <f t="shared" si="171"/>
        <v>po</v>
      </c>
      <c r="AV1711" s="44">
        <f t="shared" si="172"/>
        <v>0.97899058200052269</v>
      </c>
      <c r="AW1711" s="86">
        <f t="shared" si="173"/>
        <v>0.99870280147138391</v>
      </c>
      <c r="AX1711" s="18"/>
      <c r="AY1711" s="18"/>
    </row>
    <row r="1712" spans="1:51" s="21" customFormat="1" x14ac:dyDescent="0.2">
      <c r="A1712" s="24" t="s">
        <v>595</v>
      </c>
      <c r="B1712" s="23" t="s">
        <v>606</v>
      </c>
      <c r="C1712" s="21" t="s">
        <v>75</v>
      </c>
      <c r="D1712" s="23" t="s">
        <v>67</v>
      </c>
      <c r="E1712" s="23" t="s">
        <v>32</v>
      </c>
      <c r="F1712" s="23" t="s">
        <v>43</v>
      </c>
      <c r="G1712" s="24">
        <v>9</v>
      </c>
      <c r="H1712" s="30">
        <v>62.281999999999996</v>
      </c>
      <c r="I1712" s="30">
        <v>36.161000000000001</v>
      </c>
      <c r="J1712" s="23" t="s">
        <v>27</v>
      </c>
      <c r="K1712" s="23" t="s">
        <v>27</v>
      </c>
      <c r="L1712" s="23" t="s">
        <v>27</v>
      </c>
      <c r="M1712" s="23" t="s">
        <v>27</v>
      </c>
      <c r="N1712" s="23" t="s">
        <v>27</v>
      </c>
      <c r="O1712" s="23">
        <v>1.135</v>
      </c>
      <c r="P1712" s="23">
        <v>0.14899999999999999</v>
      </c>
      <c r="Q1712" s="23">
        <v>0.112</v>
      </c>
      <c r="R1712" s="23" t="s">
        <v>27</v>
      </c>
      <c r="S1712" s="23">
        <v>3.4000000000000002E-2</v>
      </c>
      <c r="T1712" s="23" t="s">
        <v>27</v>
      </c>
      <c r="U1712" s="23" t="s">
        <v>27</v>
      </c>
      <c r="V1712" s="23" t="s">
        <v>27</v>
      </c>
      <c r="W1712" s="30" t="s">
        <v>27</v>
      </c>
      <c r="X1712" s="23">
        <v>99.873000000000005</v>
      </c>
      <c r="Z1712" s="18" t="s">
        <v>85</v>
      </c>
      <c r="AB1712" s="501"/>
      <c r="AC1712" s="18">
        <v>49.163182821013272</v>
      </c>
      <c r="AD1712" s="18">
        <v>49.722413040534398</v>
      </c>
      <c r="AE1712" s="18" t="s">
        <v>27</v>
      </c>
      <c r="AF1712" s="18" t="s">
        <v>27</v>
      </c>
      <c r="AG1712" s="18" t="s">
        <v>27</v>
      </c>
      <c r="AH1712" s="18" t="s">
        <v>27</v>
      </c>
      <c r="AI1712" s="18" t="s">
        <v>27</v>
      </c>
      <c r="AJ1712" s="18">
        <v>0.85244885118435143</v>
      </c>
      <c r="AK1712" s="18">
        <v>0.11145240778411677</v>
      </c>
      <c r="AL1712" s="18">
        <v>9.4953065177543414E-2</v>
      </c>
      <c r="AM1712" s="18" t="s">
        <v>27</v>
      </c>
      <c r="AN1712" s="18">
        <v>5.5549814306315497E-2</v>
      </c>
      <c r="AO1712" s="18" t="s">
        <v>27</v>
      </c>
      <c r="AP1712" s="18" t="s">
        <v>27</v>
      </c>
      <c r="AQ1712" s="18" t="s">
        <v>27</v>
      </c>
      <c r="AR1712" s="18">
        <v>100</v>
      </c>
      <c r="AT1712" s="18" t="s">
        <v>131</v>
      </c>
      <c r="AU1712" s="18" t="str">
        <f t="shared" si="171"/>
        <v>po</v>
      </c>
      <c r="AV1712" s="44">
        <f t="shared" si="172"/>
        <v>0.98875295494880278</v>
      </c>
      <c r="AW1712" s="86">
        <f t="shared" si="173"/>
        <v>1.0100482674526994</v>
      </c>
      <c r="AX1712" s="18"/>
      <c r="AY1712" s="18"/>
    </row>
    <row r="1713" spans="1:51" s="21" customFormat="1" x14ac:dyDescent="0.2">
      <c r="A1713" s="24" t="s">
        <v>595</v>
      </c>
      <c r="B1713" s="23" t="s">
        <v>606</v>
      </c>
      <c r="C1713" s="21" t="s">
        <v>75</v>
      </c>
      <c r="D1713" s="23" t="s">
        <v>45</v>
      </c>
      <c r="E1713" s="23" t="s">
        <v>46</v>
      </c>
      <c r="F1713" s="23" t="s">
        <v>43</v>
      </c>
      <c r="G1713" s="24">
        <v>482</v>
      </c>
      <c r="H1713" s="30">
        <v>61.83</v>
      </c>
      <c r="I1713" s="30">
        <v>36.25</v>
      </c>
      <c r="J1713" s="23">
        <v>0.05</v>
      </c>
      <c r="K1713" s="23" t="s">
        <v>27</v>
      </c>
      <c r="L1713" s="23" t="s">
        <v>27</v>
      </c>
      <c r="M1713" s="23" t="s">
        <v>27</v>
      </c>
      <c r="N1713" s="23">
        <v>0.05</v>
      </c>
      <c r="O1713" s="23">
        <v>1.1299999999999999</v>
      </c>
      <c r="P1713" s="23">
        <v>0.11</v>
      </c>
      <c r="Q1713" s="23">
        <v>0.05</v>
      </c>
      <c r="R1713" s="23" t="s">
        <v>27</v>
      </c>
      <c r="S1713" s="23" t="s">
        <v>27</v>
      </c>
      <c r="T1713" s="23" t="s">
        <v>27</v>
      </c>
      <c r="U1713" s="23" t="s">
        <v>27</v>
      </c>
      <c r="V1713" s="23" t="s">
        <v>27</v>
      </c>
      <c r="W1713" s="30" t="s">
        <v>27</v>
      </c>
      <c r="X1713" s="23">
        <v>99.469999999999985</v>
      </c>
      <c r="Z1713" s="18" t="s">
        <v>85</v>
      </c>
      <c r="AB1713" s="501"/>
      <c r="AC1713" s="18">
        <v>48.924777278121638</v>
      </c>
      <c r="AD1713" s="18">
        <v>49.965696476467848</v>
      </c>
      <c r="AE1713" s="18">
        <v>7.867286138329263E-2</v>
      </c>
      <c r="AF1713" s="18" t="s">
        <v>27</v>
      </c>
      <c r="AG1713" s="18" t="s">
        <v>27</v>
      </c>
      <c r="AH1713" s="18" t="s">
        <v>27</v>
      </c>
      <c r="AI1713" s="18">
        <v>5.5128714982992912E-2</v>
      </c>
      <c r="AJ1713" s="18">
        <v>0.85075220115715922</v>
      </c>
      <c r="AK1713" s="18">
        <v>8.2479884037711601E-2</v>
      </c>
      <c r="AL1713" s="18">
        <v>4.2492583849334666E-2</v>
      </c>
      <c r="AM1713" s="18" t="s">
        <v>27</v>
      </c>
      <c r="AN1713" s="18" t="s">
        <v>27</v>
      </c>
      <c r="AO1713" s="18" t="s">
        <v>27</v>
      </c>
      <c r="AP1713" s="18" t="s">
        <v>27</v>
      </c>
      <c r="AQ1713" s="18" t="s">
        <v>27</v>
      </c>
      <c r="AR1713" s="18">
        <v>100</v>
      </c>
      <c r="AT1713" s="18" t="s">
        <v>131</v>
      </c>
      <c r="AU1713" s="18" t="str">
        <f t="shared" si="171"/>
        <v>po</v>
      </c>
      <c r="AV1713" s="44">
        <f t="shared" si="172"/>
        <v>0.97916732334880097</v>
      </c>
      <c r="AW1713" s="86">
        <f t="shared" si="173"/>
        <v>0.99869521423897878</v>
      </c>
      <c r="AX1713" s="18"/>
      <c r="AY1713" s="18"/>
    </row>
    <row r="1714" spans="1:51" s="21" customFormat="1" x14ac:dyDescent="0.2">
      <c r="A1714" s="24" t="s">
        <v>595</v>
      </c>
      <c r="B1714" s="23" t="s">
        <v>606</v>
      </c>
      <c r="C1714" s="21" t="s">
        <v>75</v>
      </c>
      <c r="D1714" s="23" t="s">
        <v>60</v>
      </c>
      <c r="E1714" s="23" t="s">
        <v>47</v>
      </c>
      <c r="F1714" s="23" t="s">
        <v>43</v>
      </c>
      <c r="G1714" s="24">
        <v>430</v>
      </c>
      <c r="H1714" s="30">
        <v>61.648000000000003</v>
      </c>
      <c r="I1714" s="30">
        <v>36.06</v>
      </c>
      <c r="J1714" s="23">
        <v>0.03</v>
      </c>
      <c r="K1714" s="23" t="s">
        <v>27</v>
      </c>
      <c r="L1714" s="23" t="s">
        <v>27</v>
      </c>
      <c r="M1714" s="23" t="s">
        <v>27</v>
      </c>
      <c r="N1714" s="23" t="s">
        <v>27</v>
      </c>
      <c r="O1714" s="23">
        <v>1.129</v>
      </c>
      <c r="P1714" s="23">
        <v>0.127</v>
      </c>
      <c r="Q1714" s="23">
        <v>0.05</v>
      </c>
      <c r="R1714" s="23" t="s">
        <v>27</v>
      </c>
      <c r="S1714" s="23" t="s">
        <v>27</v>
      </c>
      <c r="T1714" s="23">
        <v>0.15</v>
      </c>
      <c r="U1714" s="23" t="s">
        <v>27</v>
      </c>
      <c r="V1714" s="23" t="s">
        <v>27</v>
      </c>
      <c r="W1714" s="30" t="s">
        <v>27</v>
      </c>
      <c r="X1714" s="23">
        <v>99.194000000000003</v>
      </c>
      <c r="Z1714" s="18" t="s">
        <v>85</v>
      </c>
      <c r="AB1714" s="501"/>
      <c r="AC1714" s="18">
        <v>48.964969719068044</v>
      </c>
      <c r="AD1714" s="18">
        <v>49.89149809869842</v>
      </c>
      <c r="AE1714" s="18">
        <v>4.7381966814856492E-2</v>
      </c>
      <c r="AF1714" s="18" t="s">
        <v>27</v>
      </c>
      <c r="AG1714" s="18" t="s">
        <v>27</v>
      </c>
      <c r="AH1714" s="18" t="s">
        <v>27</v>
      </c>
      <c r="AI1714" s="18" t="s">
        <v>27</v>
      </c>
      <c r="AJ1714" s="18">
        <v>0.8532090781110524</v>
      </c>
      <c r="AK1714" s="18">
        <v>9.5586369162501239E-2</v>
      </c>
      <c r="AL1714" s="18">
        <v>4.2653043722780164E-2</v>
      </c>
      <c r="AM1714" s="18" t="s">
        <v>27</v>
      </c>
      <c r="AN1714" s="18" t="s">
        <v>27</v>
      </c>
      <c r="AO1714" s="18">
        <v>0.10470172442234207</v>
      </c>
      <c r="AP1714" s="18" t="s">
        <v>27</v>
      </c>
      <c r="AQ1714" s="18" t="s">
        <v>27</v>
      </c>
      <c r="AR1714" s="18">
        <v>99.999999999999986</v>
      </c>
      <c r="AT1714" s="18" t="s">
        <v>131</v>
      </c>
      <c r="AU1714" s="18" t="str">
        <f t="shared" si="171"/>
        <v>po</v>
      </c>
      <c r="AV1714" s="44">
        <f t="shared" si="172"/>
        <v>0.98142913291965173</v>
      </c>
      <c r="AW1714" s="86">
        <f t="shared" si="173"/>
        <v>1.0033998144423875</v>
      </c>
      <c r="AX1714" s="18"/>
      <c r="AY1714" s="18"/>
    </row>
    <row r="1715" spans="1:51" s="21" customFormat="1" x14ac:dyDescent="0.2">
      <c r="A1715" s="24" t="s">
        <v>595</v>
      </c>
      <c r="B1715" s="23" t="s">
        <v>606</v>
      </c>
      <c r="C1715" s="21" t="s">
        <v>75</v>
      </c>
      <c r="D1715" s="23" t="s">
        <v>36</v>
      </c>
      <c r="E1715" s="23" t="s">
        <v>32</v>
      </c>
      <c r="F1715" s="23" t="s">
        <v>39</v>
      </c>
      <c r="G1715" s="24">
        <v>33</v>
      </c>
      <c r="H1715" s="30">
        <v>61.204999999999998</v>
      </c>
      <c r="I1715" s="30">
        <v>36.723999999999997</v>
      </c>
      <c r="J1715" s="23" t="s">
        <v>27</v>
      </c>
      <c r="K1715" s="23">
        <v>5.8000000000000003E-2</v>
      </c>
      <c r="L1715" s="23" t="s">
        <v>27</v>
      </c>
      <c r="M1715" s="23">
        <v>5.5E-2</v>
      </c>
      <c r="N1715" s="23" t="s">
        <v>27</v>
      </c>
      <c r="O1715" s="23">
        <v>1.1279999999999999</v>
      </c>
      <c r="P1715" s="23">
        <v>0.14799999999999999</v>
      </c>
      <c r="Q1715" s="23" t="s">
        <v>27</v>
      </c>
      <c r="R1715" s="23" t="s">
        <v>27</v>
      </c>
      <c r="S1715" s="23">
        <v>2.5999999999999999E-2</v>
      </c>
      <c r="T1715" s="23" t="s">
        <v>27</v>
      </c>
      <c r="U1715" s="23">
        <v>8.1000000000000003E-2</v>
      </c>
      <c r="V1715" s="23" t="s">
        <v>27</v>
      </c>
      <c r="W1715" s="30" t="s">
        <v>27</v>
      </c>
      <c r="X1715" s="23">
        <v>99.425000000000011</v>
      </c>
      <c r="Z1715" s="18" t="s">
        <v>85</v>
      </c>
      <c r="AB1715" s="501"/>
      <c r="AC1715" s="18">
        <v>48.268646609092883</v>
      </c>
      <c r="AD1715" s="18">
        <v>50.450157006542341</v>
      </c>
      <c r="AE1715" s="18" t="s">
        <v>27</v>
      </c>
      <c r="AF1715" s="18">
        <v>8.247213470459773E-2</v>
      </c>
      <c r="AG1715" s="18" t="s">
        <v>27</v>
      </c>
      <c r="AH1715" s="18">
        <v>4.4091244723300241E-2</v>
      </c>
      <c r="AI1715" s="18" t="s">
        <v>27</v>
      </c>
      <c r="AJ1715" s="18">
        <v>0.84641304174592913</v>
      </c>
      <c r="AK1715" s="18">
        <v>0.11060268773201092</v>
      </c>
      <c r="AL1715" s="18" t="s">
        <v>27</v>
      </c>
      <c r="AM1715" s="18" t="s">
        <v>27</v>
      </c>
      <c r="AN1715" s="18">
        <v>4.2440239001738857E-2</v>
      </c>
      <c r="AO1715" s="18" t="s">
        <v>27</v>
      </c>
      <c r="AP1715" s="18">
        <v>0.1551770364572006</v>
      </c>
      <c r="AQ1715" s="18" t="s">
        <v>27</v>
      </c>
      <c r="AR1715" s="18">
        <v>100.00000000000001</v>
      </c>
      <c r="AT1715" s="18" t="s">
        <v>131</v>
      </c>
      <c r="AU1715" s="18" t="str">
        <f t="shared" si="171"/>
        <v>po</v>
      </c>
      <c r="AV1715" s="44">
        <f t="shared" si="172"/>
        <v>0.95675909596938302</v>
      </c>
      <c r="AW1715" s="86">
        <f t="shared" si="173"/>
        <v>0.97572862522880299</v>
      </c>
      <c r="AX1715" s="18"/>
      <c r="AY1715" s="18"/>
    </row>
    <row r="1716" spans="1:51" s="21" customFormat="1" x14ac:dyDescent="0.2">
      <c r="A1716" s="24" t="s">
        <v>595</v>
      </c>
      <c r="B1716" s="23" t="s">
        <v>606</v>
      </c>
      <c r="C1716" s="21" t="s">
        <v>75</v>
      </c>
      <c r="D1716" s="23" t="s">
        <v>36</v>
      </c>
      <c r="E1716" s="23" t="s">
        <v>71</v>
      </c>
      <c r="F1716" s="23" t="s">
        <v>97</v>
      </c>
      <c r="G1716" s="24" t="s">
        <v>114</v>
      </c>
      <c r="H1716" s="30">
        <v>61.023000000000003</v>
      </c>
      <c r="I1716" s="30">
        <v>35.972000000000001</v>
      </c>
      <c r="J1716" s="23">
        <v>3.5999999999999997E-2</v>
      </c>
      <c r="K1716" s="23" t="s">
        <v>27</v>
      </c>
      <c r="L1716" s="23" t="s">
        <v>27</v>
      </c>
      <c r="M1716" s="23">
        <v>0.33100000000000002</v>
      </c>
      <c r="N1716" s="23" t="s">
        <v>27</v>
      </c>
      <c r="O1716" s="23">
        <v>1.127</v>
      </c>
      <c r="P1716" s="23" t="s">
        <v>27</v>
      </c>
      <c r="Q1716" s="23">
        <v>0.16400000000000001</v>
      </c>
      <c r="R1716" s="23" t="s">
        <v>27</v>
      </c>
      <c r="S1716" s="23">
        <v>0.04</v>
      </c>
      <c r="T1716" s="23" t="s">
        <v>27</v>
      </c>
      <c r="U1716" s="23" t="s">
        <v>27</v>
      </c>
      <c r="V1716" s="23" t="s">
        <v>27</v>
      </c>
      <c r="W1716" s="30" t="s">
        <v>27</v>
      </c>
      <c r="X1716" s="23">
        <v>98.693000000000012</v>
      </c>
      <c r="Z1716" s="18" t="s">
        <v>85</v>
      </c>
      <c r="AB1716" s="501"/>
      <c r="AC1716" s="18">
        <v>48.653554965286425</v>
      </c>
      <c r="AD1716" s="18">
        <v>49.959712707805139</v>
      </c>
      <c r="AE1716" s="18">
        <v>5.7075385760304673E-2</v>
      </c>
      <c r="AF1716" s="18" t="s">
        <v>27</v>
      </c>
      <c r="AG1716" s="18" t="s">
        <v>27</v>
      </c>
      <c r="AH1716" s="18">
        <v>0.26826280901105853</v>
      </c>
      <c r="AI1716" s="18" t="s">
        <v>27</v>
      </c>
      <c r="AJ1716" s="18">
        <v>0.85494852424791412</v>
      </c>
      <c r="AK1716" s="18" t="s">
        <v>27</v>
      </c>
      <c r="AL1716" s="18">
        <v>0.1404359824452395</v>
      </c>
      <c r="AM1716" s="18" t="s">
        <v>27</v>
      </c>
      <c r="AN1716" s="18">
        <v>6.6009625443929534E-2</v>
      </c>
      <c r="AO1716" s="18" t="s">
        <v>27</v>
      </c>
      <c r="AP1716" s="18" t="s">
        <v>27</v>
      </c>
      <c r="AQ1716" s="18" t="s">
        <v>27</v>
      </c>
      <c r="AR1716" s="18">
        <v>100.00000000000001</v>
      </c>
      <c r="AT1716" s="18" t="s">
        <v>131</v>
      </c>
      <c r="AU1716" s="18" t="str">
        <f t="shared" si="171"/>
        <v>po</v>
      </c>
      <c r="AV1716" s="44">
        <f t="shared" si="172"/>
        <v>0.97385577955265834</v>
      </c>
      <c r="AW1716" s="86">
        <f t="shared" si="173"/>
        <v>0.99377952316012808</v>
      </c>
      <c r="AX1716" s="18"/>
      <c r="AY1716" s="18"/>
    </row>
    <row r="1717" spans="1:51" s="21" customFormat="1" x14ac:dyDescent="0.2">
      <c r="A1717" s="24" t="s">
        <v>595</v>
      </c>
      <c r="B1717" s="23" t="s">
        <v>606</v>
      </c>
      <c r="C1717" s="21" t="s">
        <v>75</v>
      </c>
      <c r="D1717" s="23" t="s">
        <v>33</v>
      </c>
      <c r="E1717" s="23" t="s">
        <v>42</v>
      </c>
      <c r="F1717" s="23" t="s">
        <v>31</v>
      </c>
      <c r="G1717" s="24">
        <v>82</v>
      </c>
      <c r="H1717" s="30">
        <v>61.558</v>
      </c>
      <c r="I1717" s="30">
        <v>36.423000000000002</v>
      </c>
      <c r="J1717" s="23" t="s">
        <v>27</v>
      </c>
      <c r="K1717" s="23" t="s">
        <v>27</v>
      </c>
      <c r="L1717" s="23" t="s">
        <v>27</v>
      </c>
      <c r="M1717" s="23" t="s">
        <v>27</v>
      </c>
      <c r="N1717" s="23" t="s">
        <v>27</v>
      </c>
      <c r="O1717" s="23">
        <v>1.1259999999999999</v>
      </c>
      <c r="P1717" s="23">
        <v>0.16400000000000001</v>
      </c>
      <c r="Q1717" s="23">
        <v>4.7E-2</v>
      </c>
      <c r="R1717" s="23" t="s">
        <v>27</v>
      </c>
      <c r="S1717" s="23" t="s">
        <v>27</v>
      </c>
      <c r="T1717" s="23" t="s">
        <v>27</v>
      </c>
      <c r="U1717" s="23" t="s">
        <v>27</v>
      </c>
      <c r="V1717" s="23" t="s">
        <v>27</v>
      </c>
      <c r="W1717" s="30" t="s">
        <v>27</v>
      </c>
      <c r="X1717" s="23">
        <v>99.317999999999998</v>
      </c>
      <c r="Z1717" s="18" t="s">
        <v>85</v>
      </c>
      <c r="AB1717" s="501"/>
      <c r="AC1717" s="18">
        <v>48.746422862666776</v>
      </c>
      <c r="AD1717" s="18">
        <v>50.242158338944421</v>
      </c>
      <c r="AE1717" s="18" t="s">
        <v>27</v>
      </c>
      <c r="AF1717" s="18" t="s">
        <v>27</v>
      </c>
      <c r="AG1717" s="18" t="s">
        <v>27</v>
      </c>
      <c r="AH1717" s="18" t="s">
        <v>27</v>
      </c>
      <c r="AI1717" s="18" t="s">
        <v>27</v>
      </c>
      <c r="AJ1717" s="18">
        <v>0.84838243437097616</v>
      </c>
      <c r="AK1717" s="18">
        <v>0.12306309805670507</v>
      </c>
      <c r="AL1717" s="18">
        <v>3.9973265961112961E-2</v>
      </c>
      <c r="AM1717" s="18" t="s">
        <v>27</v>
      </c>
      <c r="AN1717" s="18" t="s">
        <v>27</v>
      </c>
      <c r="AO1717" s="18" t="s">
        <v>27</v>
      </c>
      <c r="AP1717" s="18" t="s">
        <v>27</v>
      </c>
      <c r="AQ1717" s="18" t="s">
        <v>27</v>
      </c>
      <c r="AR1717" s="18">
        <v>99.999999999999986</v>
      </c>
      <c r="AT1717" s="18" t="s">
        <v>131</v>
      </c>
      <c r="AU1717" s="18" t="str">
        <f t="shared" si="171"/>
        <v>po</v>
      </c>
      <c r="AV1717" s="44">
        <f t="shared" si="172"/>
        <v>0.97022947409649296</v>
      </c>
      <c r="AW1717" s="86">
        <f t="shared" si="173"/>
        <v>0.99036035286100677</v>
      </c>
      <c r="AX1717" s="18"/>
      <c r="AY1717" s="18"/>
    </row>
    <row r="1718" spans="1:51" s="21" customFormat="1" x14ac:dyDescent="0.2">
      <c r="A1718" s="24" t="s">
        <v>595</v>
      </c>
      <c r="B1718" s="23" t="s">
        <v>606</v>
      </c>
      <c r="C1718" s="21" t="s">
        <v>75</v>
      </c>
      <c r="D1718" s="23" t="s">
        <v>44</v>
      </c>
      <c r="E1718" s="23" t="s">
        <v>48</v>
      </c>
      <c r="F1718" s="23" t="s">
        <v>43</v>
      </c>
      <c r="G1718" s="24">
        <v>72</v>
      </c>
      <c r="H1718" s="30">
        <v>61.591999999999999</v>
      </c>
      <c r="I1718" s="30">
        <v>36.798000000000002</v>
      </c>
      <c r="J1718" s="23">
        <v>4.1000000000000002E-2</v>
      </c>
      <c r="K1718" s="23" t="s">
        <v>27</v>
      </c>
      <c r="L1718" s="23" t="s">
        <v>27</v>
      </c>
      <c r="M1718" s="23">
        <v>5.5E-2</v>
      </c>
      <c r="N1718" s="23">
        <v>4.8000000000000001E-2</v>
      </c>
      <c r="O1718" s="23">
        <v>1.123</v>
      </c>
      <c r="P1718" s="23">
        <v>0.13400000000000001</v>
      </c>
      <c r="Q1718" s="23">
        <v>7.0000000000000007E-2</v>
      </c>
      <c r="R1718" s="23" t="s">
        <v>27</v>
      </c>
      <c r="S1718" s="23" t="s">
        <v>27</v>
      </c>
      <c r="T1718" s="23" t="s">
        <v>27</v>
      </c>
      <c r="U1718" s="23" t="s">
        <v>27</v>
      </c>
      <c r="V1718" s="23" t="s">
        <v>27</v>
      </c>
      <c r="W1718" s="30" t="s">
        <v>27</v>
      </c>
      <c r="X1718" s="23">
        <v>99.861000000000004</v>
      </c>
      <c r="Z1718" s="18" t="s">
        <v>85</v>
      </c>
      <c r="AB1718" s="501"/>
      <c r="AC1718" s="18">
        <v>48.433927707630694</v>
      </c>
      <c r="AD1718" s="18">
        <v>50.406195723897184</v>
      </c>
      <c r="AE1718" s="18">
        <v>6.4111298074525883E-2</v>
      </c>
      <c r="AF1718" s="18" t="s">
        <v>27</v>
      </c>
      <c r="AG1718" s="18" t="s">
        <v>27</v>
      </c>
      <c r="AH1718" s="18">
        <v>4.3964235174140498E-2</v>
      </c>
      <c r="AI1718" s="18">
        <v>5.2595050241053889E-2</v>
      </c>
      <c r="AJ1718" s="18">
        <v>0.84023383508585714</v>
      </c>
      <c r="AK1718" s="18">
        <v>9.9851806556162784E-2</v>
      </c>
      <c r="AL1718" s="18">
        <v>5.9120343340360738E-2</v>
      </c>
      <c r="AM1718" s="18" t="s">
        <v>27</v>
      </c>
      <c r="AN1718" s="18" t="s">
        <v>27</v>
      </c>
      <c r="AO1718" s="18" t="s">
        <v>27</v>
      </c>
      <c r="AP1718" s="18" t="s">
        <v>27</v>
      </c>
      <c r="AQ1718" s="18" t="s">
        <v>27</v>
      </c>
      <c r="AR1718" s="18">
        <v>99.999999999999972</v>
      </c>
      <c r="AT1718" s="18" t="s">
        <v>131</v>
      </c>
      <c r="AU1718" s="18" t="str">
        <f t="shared" si="171"/>
        <v>po</v>
      </c>
      <c r="AV1718" s="44">
        <f t="shared" si="172"/>
        <v>0.96087250807282298</v>
      </c>
      <c r="AW1718" s="86">
        <f t="shared" si="173"/>
        <v>0.98069558677639312</v>
      </c>
      <c r="AX1718" s="18"/>
      <c r="AY1718" s="18"/>
    </row>
    <row r="1719" spans="1:51" s="21" customFormat="1" x14ac:dyDescent="0.2">
      <c r="A1719" s="24" t="s">
        <v>595</v>
      </c>
      <c r="B1719" s="23" t="s">
        <v>606</v>
      </c>
      <c r="C1719" s="21" t="s">
        <v>75</v>
      </c>
      <c r="D1719" s="23" t="s">
        <v>36</v>
      </c>
      <c r="E1719" s="23" t="s">
        <v>61</v>
      </c>
      <c r="F1719" s="23" t="s">
        <v>43</v>
      </c>
      <c r="G1719" s="24">
        <v>112</v>
      </c>
      <c r="H1719" s="30">
        <v>61.643999999999998</v>
      </c>
      <c r="I1719" s="30">
        <v>36.518999999999998</v>
      </c>
      <c r="J1719" s="23" t="s">
        <v>27</v>
      </c>
      <c r="K1719" s="23" t="s">
        <v>27</v>
      </c>
      <c r="L1719" s="23" t="s">
        <v>27</v>
      </c>
      <c r="M1719" s="23" t="s">
        <v>27</v>
      </c>
      <c r="N1719" s="23" t="s">
        <v>27</v>
      </c>
      <c r="O1719" s="23">
        <v>1.1200000000000001</v>
      </c>
      <c r="P1719" s="23">
        <v>0.1</v>
      </c>
      <c r="Q1719" s="23">
        <v>4.1000000000000002E-2</v>
      </c>
      <c r="R1719" s="23" t="s">
        <v>27</v>
      </c>
      <c r="S1719" s="23">
        <v>2.5000000000000001E-2</v>
      </c>
      <c r="T1719" s="23" t="s">
        <v>27</v>
      </c>
      <c r="U1719" s="23" t="s">
        <v>27</v>
      </c>
      <c r="V1719" s="23" t="s">
        <v>27</v>
      </c>
      <c r="W1719" s="30" t="s">
        <v>27</v>
      </c>
      <c r="X1719" s="23">
        <v>99.448999999999998</v>
      </c>
      <c r="Z1719" s="18" t="s">
        <v>85</v>
      </c>
      <c r="AB1719" s="501"/>
      <c r="AC1719" s="18">
        <v>48.724942651600401</v>
      </c>
      <c r="AD1719" s="18">
        <v>50.282136810958946</v>
      </c>
      <c r="AE1719" s="18" t="s">
        <v>27</v>
      </c>
      <c r="AF1719" s="18" t="s">
        <v>27</v>
      </c>
      <c r="AG1719" s="18" t="s">
        <v>27</v>
      </c>
      <c r="AH1719" s="18" t="s">
        <v>27</v>
      </c>
      <c r="AI1719" s="18" t="s">
        <v>27</v>
      </c>
      <c r="AJ1719" s="18">
        <v>0.8423131380473714</v>
      </c>
      <c r="AK1719" s="18">
        <v>7.4900767967543025E-2</v>
      </c>
      <c r="AL1719" s="18">
        <v>3.4806303800454214E-2</v>
      </c>
      <c r="AM1719" s="18" t="s">
        <v>27</v>
      </c>
      <c r="AN1719" s="18">
        <v>4.0900327625284574E-2</v>
      </c>
      <c r="AO1719" s="18" t="s">
        <v>27</v>
      </c>
      <c r="AP1719" s="18" t="s">
        <v>27</v>
      </c>
      <c r="AQ1719" s="18" t="s">
        <v>27</v>
      </c>
      <c r="AR1719" s="18">
        <v>100</v>
      </c>
      <c r="AT1719" s="18" t="s">
        <v>131</v>
      </c>
      <c r="AU1719" s="18" t="str">
        <f t="shared" si="171"/>
        <v>po</v>
      </c>
      <c r="AV1719" s="44">
        <f t="shared" si="172"/>
        <v>0.96903086745869649</v>
      </c>
      <c r="AW1719" s="86">
        <f t="shared" si="173"/>
        <v>0.98796443453033045</v>
      </c>
      <c r="AX1719" s="18"/>
      <c r="AY1719" s="18"/>
    </row>
    <row r="1720" spans="1:51" s="21" customFormat="1" x14ac:dyDescent="0.2">
      <c r="A1720" s="24" t="s">
        <v>595</v>
      </c>
      <c r="B1720" s="23" t="s">
        <v>606</v>
      </c>
      <c r="C1720" s="21" t="s">
        <v>75</v>
      </c>
      <c r="D1720" s="23" t="s">
        <v>50</v>
      </c>
      <c r="E1720" s="23" t="s">
        <v>32</v>
      </c>
      <c r="F1720" s="23" t="s">
        <v>31</v>
      </c>
      <c r="G1720" s="24">
        <v>273</v>
      </c>
      <c r="H1720" s="30">
        <v>61.554000000000002</v>
      </c>
      <c r="I1720" s="30">
        <v>36.826000000000001</v>
      </c>
      <c r="J1720" s="23">
        <v>0.03</v>
      </c>
      <c r="K1720" s="23" t="s">
        <v>27</v>
      </c>
      <c r="L1720" s="23" t="s">
        <v>27</v>
      </c>
      <c r="M1720" s="23" t="s">
        <v>27</v>
      </c>
      <c r="N1720" s="23" t="s">
        <v>27</v>
      </c>
      <c r="O1720" s="23">
        <v>1.119</v>
      </c>
      <c r="P1720" s="23" t="s">
        <v>27</v>
      </c>
      <c r="Q1720" s="23">
        <v>0.08</v>
      </c>
      <c r="R1720" s="23" t="s">
        <v>27</v>
      </c>
      <c r="S1720" s="23" t="s">
        <v>27</v>
      </c>
      <c r="T1720" s="23">
        <v>0.17399999999999999</v>
      </c>
      <c r="U1720" s="23" t="s">
        <v>27</v>
      </c>
      <c r="V1720" s="23" t="s">
        <v>27</v>
      </c>
      <c r="W1720" s="30" t="s">
        <v>27</v>
      </c>
      <c r="X1720" s="23">
        <v>99.783000000000001</v>
      </c>
      <c r="Z1720" s="18" t="s">
        <v>85</v>
      </c>
      <c r="AB1720" s="501"/>
      <c r="AC1720" s="18">
        <v>48.442528522774822</v>
      </c>
      <c r="AD1720" s="18">
        <v>50.484655383387448</v>
      </c>
      <c r="AE1720" s="18">
        <v>4.694800142333988E-2</v>
      </c>
      <c r="AF1720" s="18" t="s">
        <v>27</v>
      </c>
      <c r="AG1720" s="18" t="s">
        <v>27</v>
      </c>
      <c r="AH1720" s="18" t="s">
        <v>27</v>
      </c>
      <c r="AI1720" s="18" t="s">
        <v>27</v>
      </c>
      <c r="AJ1720" s="18">
        <v>0.83790664988901264</v>
      </c>
      <c r="AK1720" s="18" t="s">
        <v>27</v>
      </c>
      <c r="AL1720" s="18">
        <v>6.7619823895667924E-2</v>
      </c>
      <c r="AM1720" s="18" t="s">
        <v>27</v>
      </c>
      <c r="AN1720" s="18" t="s">
        <v>27</v>
      </c>
      <c r="AO1720" s="18">
        <v>0.12034161862971464</v>
      </c>
      <c r="AP1720" s="18" t="s">
        <v>27</v>
      </c>
      <c r="AQ1720" s="18" t="s">
        <v>27</v>
      </c>
      <c r="AR1720" s="18">
        <v>100</v>
      </c>
      <c r="AT1720" s="18" t="s">
        <v>131</v>
      </c>
      <c r="AU1720" s="18" t="str">
        <f t="shared" si="171"/>
        <v>po</v>
      </c>
      <c r="AV1720" s="44">
        <f t="shared" si="172"/>
        <v>0.95954955332260006</v>
      </c>
      <c r="AW1720" s="86">
        <f t="shared" si="173"/>
        <v>0.97986994740321354</v>
      </c>
      <c r="AX1720" s="18"/>
      <c r="AY1720" s="18"/>
    </row>
    <row r="1721" spans="1:51" s="21" customFormat="1" x14ac:dyDescent="0.2">
      <c r="A1721" s="24" t="s">
        <v>595</v>
      </c>
      <c r="B1721" s="23" t="s">
        <v>606</v>
      </c>
      <c r="C1721" s="21" t="s">
        <v>75</v>
      </c>
      <c r="D1721" s="23" t="s">
        <v>67</v>
      </c>
      <c r="E1721" s="23" t="s">
        <v>42</v>
      </c>
      <c r="F1721" s="23" t="s">
        <v>43</v>
      </c>
      <c r="G1721" s="24">
        <v>1</v>
      </c>
      <c r="H1721" s="30">
        <v>61.859000000000002</v>
      </c>
      <c r="I1721" s="30">
        <v>36.325000000000003</v>
      </c>
      <c r="J1721" s="23" t="s">
        <v>27</v>
      </c>
      <c r="K1721" s="23" t="s">
        <v>27</v>
      </c>
      <c r="L1721" s="23" t="s">
        <v>27</v>
      </c>
      <c r="M1721" s="23" t="s">
        <v>27</v>
      </c>
      <c r="N1721" s="23" t="s">
        <v>27</v>
      </c>
      <c r="O1721" s="23">
        <v>1.1160000000000001</v>
      </c>
      <c r="P1721" s="23">
        <v>0.158</v>
      </c>
      <c r="Q1721" s="23" t="s">
        <v>27</v>
      </c>
      <c r="R1721" s="23" t="s">
        <v>27</v>
      </c>
      <c r="S1721" s="23" t="s">
        <v>27</v>
      </c>
      <c r="T1721" s="23">
        <v>0.15</v>
      </c>
      <c r="U1721" s="23" t="s">
        <v>27</v>
      </c>
      <c r="V1721" s="23" t="s">
        <v>27</v>
      </c>
      <c r="W1721" s="30">
        <v>0.155</v>
      </c>
      <c r="X1721" s="23">
        <v>99.763000000000005</v>
      </c>
      <c r="Z1721" s="18" t="s">
        <v>85</v>
      </c>
      <c r="AB1721" s="501"/>
      <c r="AC1721" s="18">
        <v>48.908700604280867</v>
      </c>
      <c r="AD1721" s="18">
        <v>50.029156016053392</v>
      </c>
      <c r="AE1721" s="18" t="s">
        <v>27</v>
      </c>
      <c r="AF1721" s="18" t="s">
        <v>27</v>
      </c>
      <c r="AG1721" s="18" t="s">
        <v>27</v>
      </c>
      <c r="AH1721" s="18" t="s">
        <v>27</v>
      </c>
      <c r="AI1721" s="18" t="s">
        <v>27</v>
      </c>
      <c r="AJ1721" s="18">
        <v>0.83954204619327655</v>
      </c>
      <c r="AK1721" s="18">
        <v>0.11837665461389316</v>
      </c>
      <c r="AL1721" s="18" t="s">
        <v>27</v>
      </c>
      <c r="AM1721" s="18" t="s">
        <v>27</v>
      </c>
      <c r="AN1721" s="18" t="s">
        <v>27</v>
      </c>
      <c r="AO1721" s="18">
        <v>0.10422467885858075</v>
      </c>
      <c r="AP1721" s="18" t="s">
        <v>27</v>
      </c>
      <c r="AQ1721" s="18" t="s">
        <v>27</v>
      </c>
      <c r="AR1721" s="18">
        <v>100.00000000000001</v>
      </c>
      <c r="AT1721" s="18" t="s">
        <v>131</v>
      </c>
      <c r="AU1721" s="18" t="str">
        <f t="shared" si="171"/>
        <v>po</v>
      </c>
      <c r="AV1721" s="44">
        <f t="shared" si="172"/>
        <v>0.97760395135562561</v>
      </c>
      <c r="AW1721" s="86">
        <f t="shared" si="173"/>
        <v>0.99883443902015712</v>
      </c>
      <c r="AX1721" s="18"/>
      <c r="AY1721" s="18"/>
    </row>
    <row r="1722" spans="1:51" s="21" customFormat="1" x14ac:dyDescent="0.2">
      <c r="A1722" s="24" t="s">
        <v>595</v>
      </c>
      <c r="B1722" s="23" t="s">
        <v>606</v>
      </c>
      <c r="C1722" s="21" t="s">
        <v>75</v>
      </c>
      <c r="D1722" s="23" t="s">
        <v>50</v>
      </c>
      <c r="E1722" s="23" t="s">
        <v>32</v>
      </c>
      <c r="F1722" s="23" t="s">
        <v>43</v>
      </c>
      <c r="G1722" s="24">
        <v>268</v>
      </c>
      <c r="H1722" s="30">
        <v>62.273000000000003</v>
      </c>
      <c r="I1722" s="30">
        <v>36.701999999999998</v>
      </c>
      <c r="J1722" s="23">
        <v>2.7E-2</v>
      </c>
      <c r="K1722" s="23" t="s">
        <v>27</v>
      </c>
      <c r="L1722" s="23" t="s">
        <v>27</v>
      </c>
      <c r="M1722" s="23" t="s">
        <v>27</v>
      </c>
      <c r="N1722" s="23" t="s">
        <v>27</v>
      </c>
      <c r="O1722" s="23">
        <v>1.111</v>
      </c>
      <c r="P1722" s="23">
        <v>0.121</v>
      </c>
      <c r="Q1722" s="23" t="s">
        <v>27</v>
      </c>
      <c r="R1722" s="23" t="s">
        <v>27</v>
      </c>
      <c r="S1722" s="23" t="s">
        <v>27</v>
      </c>
      <c r="T1722" s="23" t="s">
        <v>27</v>
      </c>
      <c r="U1722" s="23" t="s">
        <v>27</v>
      </c>
      <c r="V1722" s="23" t="s">
        <v>27</v>
      </c>
      <c r="W1722" s="30" t="s">
        <v>27</v>
      </c>
      <c r="X1722" s="23">
        <v>100.23399999999999</v>
      </c>
      <c r="Z1722" s="18" t="s">
        <v>85</v>
      </c>
      <c r="AB1722" s="501"/>
      <c r="AC1722" s="18">
        <v>48.867907186632479</v>
      </c>
      <c r="AD1722" s="18">
        <v>50.170451184000932</v>
      </c>
      <c r="AE1722" s="18">
        <v>4.2132094254646354E-2</v>
      </c>
      <c r="AF1722" s="18" t="s">
        <v>27</v>
      </c>
      <c r="AG1722" s="18" t="s">
        <v>27</v>
      </c>
      <c r="AH1722" s="18" t="s">
        <v>27</v>
      </c>
      <c r="AI1722" s="18" t="s">
        <v>27</v>
      </c>
      <c r="AJ1722" s="18">
        <v>0.82953179771853935</v>
      </c>
      <c r="AK1722" s="18">
        <v>8.9977737393402868E-2</v>
      </c>
      <c r="AL1722" s="18" t="s">
        <v>27</v>
      </c>
      <c r="AM1722" s="18" t="s">
        <v>27</v>
      </c>
      <c r="AN1722" s="18" t="s">
        <v>27</v>
      </c>
      <c r="AO1722" s="18" t="s">
        <v>27</v>
      </c>
      <c r="AP1722" s="18" t="s">
        <v>27</v>
      </c>
      <c r="AQ1722" s="18" t="s">
        <v>27</v>
      </c>
      <c r="AR1722" s="18">
        <v>99.999999999999986</v>
      </c>
      <c r="AT1722" s="18" t="s">
        <v>131</v>
      </c>
      <c r="AU1722" s="18" t="str">
        <f t="shared" si="171"/>
        <v>po</v>
      </c>
      <c r="AV1722" s="44">
        <f t="shared" si="172"/>
        <v>0.97403762639902614</v>
      </c>
      <c r="AW1722" s="86">
        <f t="shared" si="173"/>
        <v>0.99236533750012079</v>
      </c>
      <c r="AX1722" s="18"/>
      <c r="AY1722" s="18"/>
    </row>
    <row r="1723" spans="1:51" s="21" customFormat="1" x14ac:dyDescent="0.2">
      <c r="A1723" s="44" t="s">
        <v>444</v>
      </c>
      <c r="B1723" s="43" t="s">
        <v>451</v>
      </c>
      <c r="C1723" s="21" t="s">
        <v>75</v>
      </c>
      <c r="D1723" s="3" t="s">
        <v>72</v>
      </c>
      <c r="E1723" s="3" t="s">
        <v>42</v>
      </c>
      <c r="F1723" s="3" t="s">
        <v>34</v>
      </c>
      <c r="G1723" s="3">
        <v>601</v>
      </c>
      <c r="H1723" s="78">
        <v>61.631120000000003</v>
      </c>
      <c r="I1723" s="78">
        <v>36.19632</v>
      </c>
      <c r="J1723" s="18">
        <v>3.5628E-2</v>
      </c>
      <c r="K1723" s="18" t="s">
        <v>27</v>
      </c>
      <c r="L1723" s="18" t="s">
        <v>27</v>
      </c>
      <c r="M1723" s="18" t="s">
        <v>27</v>
      </c>
      <c r="N1723" s="18" t="s">
        <v>27</v>
      </c>
      <c r="O1723" s="18">
        <v>1.1064769999999999</v>
      </c>
      <c r="P1723" s="18">
        <v>0.13878299999999999</v>
      </c>
      <c r="Q1723" s="18" t="s">
        <v>27</v>
      </c>
      <c r="R1723" s="18" t="s">
        <v>27</v>
      </c>
      <c r="S1723" s="18" t="s">
        <v>27</v>
      </c>
      <c r="T1723" s="18">
        <v>0.17496400000000001</v>
      </c>
      <c r="U1723" s="29"/>
      <c r="V1723" s="18"/>
      <c r="W1723" s="29"/>
      <c r="X1723" s="18">
        <v>99.283292000000003</v>
      </c>
      <c r="Y1723" s="199"/>
      <c r="Z1723" s="18" t="s">
        <v>85</v>
      </c>
      <c r="AA1723" s="18"/>
      <c r="AB1723" s="501"/>
      <c r="AC1723" s="18">
        <v>48.877898990195156</v>
      </c>
      <c r="AD1723" s="18">
        <v>50.004744462008077</v>
      </c>
      <c r="AE1723" s="18">
        <v>5.6186146084258488E-2</v>
      </c>
      <c r="AF1723" s="18" t="s">
        <v>27</v>
      </c>
      <c r="AG1723" s="18" t="s">
        <v>27</v>
      </c>
      <c r="AH1723" s="18" t="s">
        <v>27</v>
      </c>
      <c r="AI1723" s="18" t="s">
        <v>27</v>
      </c>
      <c r="AJ1723" s="18">
        <v>0.83492965663830798</v>
      </c>
      <c r="AK1723" s="18">
        <v>0.10429764116826053</v>
      </c>
      <c r="AL1723" s="18" t="s">
        <v>27</v>
      </c>
      <c r="AM1723" s="18" t="s">
        <v>27</v>
      </c>
      <c r="AN1723" s="18" t="s">
        <v>27</v>
      </c>
      <c r="AO1723" s="18">
        <v>0.12194310390592214</v>
      </c>
      <c r="AP1723" s="18" t="s">
        <v>27</v>
      </c>
      <c r="AQ1723" s="18" t="s">
        <v>27</v>
      </c>
      <c r="AR1723" s="18">
        <v>99.999999999999986</v>
      </c>
      <c r="AS1723" s="18"/>
      <c r="AT1723" s="18" t="s">
        <v>131</v>
      </c>
      <c r="AU1723" s="18" t="str">
        <f t="shared" si="171"/>
        <v>po</v>
      </c>
      <c r="AV1723" s="44">
        <f t="shared" si="172"/>
        <v>0.97746522887105125</v>
      </c>
      <c r="AW1723" s="86">
        <f t="shared" si="173"/>
        <v>0.99868662322331569</v>
      </c>
      <c r="AX1723" s="18"/>
      <c r="AY1723" s="18"/>
    </row>
    <row r="1724" spans="1:51" s="21" customFormat="1" x14ac:dyDescent="0.2">
      <c r="A1724" s="24" t="s">
        <v>595</v>
      </c>
      <c r="B1724" s="23" t="s">
        <v>606</v>
      </c>
      <c r="C1724" s="21" t="s">
        <v>75</v>
      </c>
      <c r="D1724" s="23" t="s">
        <v>50</v>
      </c>
      <c r="E1724" s="23" t="s">
        <v>71</v>
      </c>
      <c r="F1724" s="23" t="s">
        <v>31</v>
      </c>
      <c r="G1724" s="24">
        <v>347</v>
      </c>
      <c r="H1724" s="30">
        <v>61.668999999999997</v>
      </c>
      <c r="I1724" s="30">
        <v>36.195</v>
      </c>
      <c r="J1724" s="23" t="s">
        <v>27</v>
      </c>
      <c r="K1724" s="23" t="s">
        <v>27</v>
      </c>
      <c r="L1724" s="23" t="s">
        <v>27</v>
      </c>
      <c r="M1724" s="23">
        <v>6.2E-2</v>
      </c>
      <c r="N1724" s="23" t="s">
        <v>27</v>
      </c>
      <c r="O1724" s="23">
        <v>1.103</v>
      </c>
      <c r="P1724" s="23" t="s">
        <v>27</v>
      </c>
      <c r="Q1724" s="23">
        <v>7.6999999999999999E-2</v>
      </c>
      <c r="R1724" s="23" t="s">
        <v>27</v>
      </c>
      <c r="S1724" s="23" t="s">
        <v>27</v>
      </c>
      <c r="T1724" s="23" t="s">
        <v>27</v>
      </c>
      <c r="U1724" s="23" t="s">
        <v>27</v>
      </c>
      <c r="V1724" s="23" t="s">
        <v>27</v>
      </c>
      <c r="W1724" s="30" t="s">
        <v>27</v>
      </c>
      <c r="X1724" s="23">
        <v>99.105999999999995</v>
      </c>
      <c r="Z1724" s="18" t="s">
        <v>85</v>
      </c>
      <c r="AB1724" s="501"/>
      <c r="AC1724" s="18">
        <v>48.977127359059246</v>
      </c>
      <c r="AD1724" s="18">
        <v>50.073656706821232</v>
      </c>
      <c r="AE1724" s="18" t="s">
        <v>27</v>
      </c>
      <c r="AF1724" s="18" t="s">
        <v>27</v>
      </c>
      <c r="AG1724" s="18" t="s">
        <v>27</v>
      </c>
      <c r="AH1724" s="18">
        <v>5.0052934298759177E-2</v>
      </c>
      <c r="AI1724" s="18" t="s">
        <v>27</v>
      </c>
      <c r="AJ1724" s="18">
        <v>0.83348337656398341</v>
      </c>
      <c r="AK1724" s="18" t="s">
        <v>27</v>
      </c>
      <c r="AL1724" s="18">
        <v>6.5679623256763769E-2</v>
      </c>
      <c r="AM1724" s="18" t="s">
        <v>27</v>
      </c>
      <c r="AN1724" s="18" t="s">
        <v>27</v>
      </c>
      <c r="AO1724" s="18" t="s">
        <v>27</v>
      </c>
      <c r="AP1724" s="18" t="s">
        <v>27</v>
      </c>
      <c r="AQ1724" s="18" t="s">
        <v>27</v>
      </c>
      <c r="AR1724" s="18">
        <v>100</v>
      </c>
      <c r="AT1724" s="18" t="s">
        <v>131</v>
      </c>
      <c r="AU1724" s="18" t="str">
        <f t="shared" si="171"/>
        <v>po</v>
      </c>
      <c r="AV1724" s="44">
        <f t="shared" si="172"/>
        <v>0.97810167221894517</v>
      </c>
      <c r="AW1724" s="86">
        <f t="shared" si="173"/>
        <v>0.99605847942967674</v>
      </c>
      <c r="AX1724" s="18"/>
      <c r="AY1724" s="18"/>
    </row>
    <row r="1725" spans="1:51" s="21" customFormat="1" x14ac:dyDescent="0.2">
      <c r="A1725" s="24" t="s">
        <v>595</v>
      </c>
      <c r="B1725" s="23" t="s">
        <v>606</v>
      </c>
      <c r="C1725" s="21" t="s">
        <v>75</v>
      </c>
      <c r="D1725" s="23" t="s">
        <v>36</v>
      </c>
      <c r="E1725" s="23" t="s">
        <v>32</v>
      </c>
      <c r="F1725" s="23" t="s">
        <v>74</v>
      </c>
      <c r="G1725" s="24">
        <v>45</v>
      </c>
      <c r="H1725" s="30">
        <v>62.168999999999997</v>
      </c>
      <c r="I1725" s="30">
        <v>36.31</v>
      </c>
      <c r="J1725" s="23" t="s">
        <v>27</v>
      </c>
      <c r="K1725" s="23">
        <v>5.2999999999999999E-2</v>
      </c>
      <c r="L1725" s="23" t="s">
        <v>27</v>
      </c>
      <c r="M1725" s="23" t="s">
        <v>27</v>
      </c>
      <c r="N1725" s="23" t="s">
        <v>27</v>
      </c>
      <c r="O1725" s="23">
        <v>1.087</v>
      </c>
      <c r="P1725" s="23" t="s">
        <v>27</v>
      </c>
      <c r="Q1725" s="23" t="s">
        <v>27</v>
      </c>
      <c r="R1725" s="23" t="s">
        <v>27</v>
      </c>
      <c r="S1725" s="23" t="s">
        <v>27</v>
      </c>
      <c r="T1725" s="23">
        <v>0.16400000000000001</v>
      </c>
      <c r="U1725" s="23">
        <v>5.7000000000000002E-2</v>
      </c>
      <c r="V1725" s="23" t="s">
        <v>27</v>
      </c>
      <c r="W1725" s="30" t="s">
        <v>27</v>
      </c>
      <c r="X1725" s="23">
        <v>99.84</v>
      </c>
      <c r="Z1725" s="18" t="s">
        <v>85</v>
      </c>
      <c r="AB1725" s="501"/>
      <c r="AC1725" s="18">
        <v>49.017039966573257</v>
      </c>
      <c r="AD1725" s="18">
        <v>49.869357455941923</v>
      </c>
      <c r="AE1725" s="18" t="s">
        <v>27</v>
      </c>
      <c r="AF1725" s="18">
        <v>7.5344246199561912E-2</v>
      </c>
      <c r="AG1725" s="18" t="s">
        <v>27</v>
      </c>
      <c r="AH1725" s="18" t="s">
        <v>27</v>
      </c>
      <c r="AI1725" s="18" t="s">
        <v>27</v>
      </c>
      <c r="AJ1725" s="18">
        <v>0.81545081501720285</v>
      </c>
      <c r="AK1725" s="18" t="s">
        <v>27</v>
      </c>
      <c r="AL1725" s="18" t="s">
        <v>27</v>
      </c>
      <c r="AM1725" s="18" t="s">
        <v>27</v>
      </c>
      <c r="AN1725" s="18" t="s">
        <v>27</v>
      </c>
      <c r="AO1725" s="18">
        <v>0.11363526387849218</v>
      </c>
      <c r="AP1725" s="18">
        <v>0.1091722523895553</v>
      </c>
      <c r="AQ1725" s="18" t="s">
        <v>27</v>
      </c>
      <c r="AR1725" s="18">
        <v>100</v>
      </c>
      <c r="AT1725" s="18" t="s">
        <v>131</v>
      </c>
      <c r="AU1725" s="18" t="str">
        <f t="shared" si="171"/>
        <v>po</v>
      </c>
      <c r="AV1725" s="44">
        <f t="shared" si="172"/>
        <v>0.98290899396244147</v>
      </c>
      <c r="AW1725" s="86">
        <f t="shared" si="173"/>
        <v>1.0015393939975035</v>
      </c>
      <c r="AX1725" s="18"/>
      <c r="AY1725" s="18"/>
    </row>
    <row r="1726" spans="1:51" s="21" customFormat="1" x14ac:dyDescent="0.2">
      <c r="A1726" s="24" t="s">
        <v>595</v>
      </c>
      <c r="B1726" s="23" t="s">
        <v>606</v>
      </c>
      <c r="C1726" s="21" t="s">
        <v>75</v>
      </c>
      <c r="D1726" s="23" t="s">
        <v>36</v>
      </c>
      <c r="E1726" s="23" t="s">
        <v>32</v>
      </c>
      <c r="F1726" s="23" t="s">
        <v>76</v>
      </c>
      <c r="G1726" s="24">
        <v>39</v>
      </c>
      <c r="H1726" s="30">
        <v>61.637</v>
      </c>
      <c r="I1726" s="30">
        <v>36.466000000000001</v>
      </c>
      <c r="J1726" s="23" t="s">
        <v>27</v>
      </c>
      <c r="K1726" s="23">
        <v>5.2999999999999999E-2</v>
      </c>
      <c r="L1726" s="23" t="s">
        <v>27</v>
      </c>
      <c r="M1726" s="23" t="s">
        <v>27</v>
      </c>
      <c r="N1726" s="23" t="s">
        <v>27</v>
      </c>
      <c r="O1726" s="23">
        <v>1.0860000000000001</v>
      </c>
      <c r="P1726" s="23" t="s">
        <v>27</v>
      </c>
      <c r="Q1726" s="23">
        <v>6.0999999999999999E-2</v>
      </c>
      <c r="R1726" s="23" t="s">
        <v>27</v>
      </c>
      <c r="S1726" s="23" t="s">
        <v>27</v>
      </c>
      <c r="T1726" s="23" t="s">
        <v>27</v>
      </c>
      <c r="U1726" s="23">
        <v>6.3E-2</v>
      </c>
      <c r="V1726" s="23" t="s">
        <v>27</v>
      </c>
      <c r="W1726" s="30" t="s">
        <v>27</v>
      </c>
      <c r="X1726" s="23">
        <v>99.366000000000014</v>
      </c>
      <c r="Z1726" s="18" t="s">
        <v>85</v>
      </c>
      <c r="AB1726" s="501"/>
      <c r="AC1726" s="18">
        <v>48.722528099565388</v>
      </c>
      <c r="AD1726" s="18">
        <v>50.212376156716317</v>
      </c>
      <c r="AE1726" s="18" t="s">
        <v>27</v>
      </c>
      <c r="AF1726" s="18">
        <v>7.5537953490353679E-2</v>
      </c>
      <c r="AG1726" s="18" t="s">
        <v>27</v>
      </c>
      <c r="AH1726" s="18" t="s">
        <v>27</v>
      </c>
      <c r="AI1726" s="18" t="s">
        <v>27</v>
      </c>
      <c r="AJ1726" s="18">
        <v>0.81679519568430892</v>
      </c>
      <c r="AK1726" s="18" t="s">
        <v>27</v>
      </c>
      <c r="AL1726" s="18">
        <v>5.1788303223198988E-2</v>
      </c>
      <c r="AM1726" s="18" t="s">
        <v>27</v>
      </c>
      <c r="AN1726" s="18" t="s">
        <v>27</v>
      </c>
      <c r="AO1726" s="18" t="s">
        <v>27</v>
      </c>
      <c r="AP1726" s="18">
        <v>0.12097429132043762</v>
      </c>
      <c r="AQ1726" s="18" t="s">
        <v>27</v>
      </c>
      <c r="AR1726" s="18">
        <v>100</v>
      </c>
      <c r="AT1726" s="18" t="s">
        <v>131</v>
      </c>
      <c r="AU1726" s="18" t="str">
        <f t="shared" si="171"/>
        <v>po</v>
      </c>
      <c r="AV1726" s="44">
        <f t="shared" si="172"/>
        <v>0.97032906683202946</v>
      </c>
      <c r="AW1726" s="86">
        <f t="shared" si="173"/>
        <v>0.98762726232464249</v>
      </c>
      <c r="AX1726" s="18"/>
      <c r="AY1726" s="18"/>
    </row>
    <row r="1727" spans="1:51" s="21" customFormat="1" x14ac:dyDescent="0.2">
      <c r="A1727" s="24" t="s">
        <v>595</v>
      </c>
      <c r="B1727" s="23" t="s">
        <v>606</v>
      </c>
      <c r="C1727" s="21" t="s">
        <v>75</v>
      </c>
      <c r="D1727" s="23" t="s">
        <v>33</v>
      </c>
      <c r="E1727" s="23" t="s">
        <v>29</v>
      </c>
      <c r="F1727" s="23" t="s">
        <v>43</v>
      </c>
      <c r="G1727" s="24">
        <v>83</v>
      </c>
      <c r="H1727" s="30">
        <v>61.64</v>
      </c>
      <c r="I1727" s="30">
        <v>36.637999999999998</v>
      </c>
      <c r="J1727" s="23" t="s">
        <v>27</v>
      </c>
      <c r="K1727" s="23" t="s">
        <v>27</v>
      </c>
      <c r="L1727" s="23" t="s">
        <v>27</v>
      </c>
      <c r="M1727" s="23">
        <v>6.9000000000000006E-2</v>
      </c>
      <c r="N1727" s="23">
        <v>3.6999999999999998E-2</v>
      </c>
      <c r="O1727" s="23">
        <v>1.0840000000000001</v>
      </c>
      <c r="P1727" s="23">
        <v>0.157</v>
      </c>
      <c r="Q1727" s="23" t="s">
        <v>27</v>
      </c>
      <c r="R1727" s="23" t="s">
        <v>27</v>
      </c>
      <c r="S1727" s="23" t="s">
        <v>27</v>
      </c>
      <c r="T1727" s="23">
        <v>0.183</v>
      </c>
      <c r="U1727" s="23" t="s">
        <v>27</v>
      </c>
      <c r="V1727" s="23" t="s">
        <v>27</v>
      </c>
      <c r="W1727" s="30" t="s">
        <v>27</v>
      </c>
      <c r="X1727" s="23">
        <v>99.808000000000007</v>
      </c>
      <c r="Z1727" s="18" t="s">
        <v>85</v>
      </c>
      <c r="AB1727" s="501"/>
      <c r="AC1727" s="18">
        <v>48.564476664804786</v>
      </c>
      <c r="AD1727" s="18">
        <v>50.283113968245289</v>
      </c>
      <c r="AE1727" s="18" t="s">
        <v>27</v>
      </c>
      <c r="AF1727" s="18" t="s">
        <v>27</v>
      </c>
      <c r="AG1727" s="18" t="s">
        <v>27</v>
      </c>
      <c r="AH1727" s="18">
        <v>5.5260730807795748E-2</v>
      </c>
      <c r="AI1727" s="18">
        <v>4.0619639195377436E-2</v>
      </c>
      <c r="AJ1727" s="18">
        <v>0.81260668806024139</v>
      </c>
      <c r="AK1727" s="18">
        <v>0.11721453829087496</v>
      </c>
      <c r="AL1727" s="18" t="s">
        <v>27</v>
      </c>
      <c r="AM1727" s="18" t="s">
        <v>27</v>
      </c>
      <c r="AN1727" s="18" t="s">
        <v>27</v>
      </c>
      <c r="AO1727" s="18">
        <v>0.12670777059565178</v>
      </c>
      <c r="AP1727" s="18" t="s">
        <v>27</v>
      </c>
      <c r="AQ1727" s="18" t="s">
        <v>27</v>
      </c>
      <c r="AR1727" s="18">
        <v>100.00000000000004</v>
      </c>
      <c r="AT1727" s="18" t="s">
        <v>131</v>
      </c>
      <c r="AU1727" s="18" t="str">
        <f t="shared" si="171"/>
        <v>po</v>
      </c>
      <c r="AV1727" s="44">
        <f t="shared" si="172"/>
        <v>0.96582078618826483</v>
      </c>
      <c r="AW1727" s="86">
        <f t="shared" si="173"/>
        <v>0.98683239254211919</v>
      </c>
      <c r="AX1727" s="18"/>
      <c r="AY1727" s="18"/>
    </row>
    <row r="1728" spans="1:51" s="21" customFormat="1" x14ac:dyDescent="0.2">
      <c r="A1728" s="24" t="s">
        <v>595</v>
      </c>
      <c r="B1728" s="23" t="s">
        <v>606</v>
      </c>
      <c r="C1728" s="21" t="s">
        <v>75</v>
      </c>
      <c r="D1728" s="23" t="s">
        <v>36</v>
      </c>
      <c r="E1728" s="23" t="s">
        <v>32</v>
      </c>
      <c r="F1728" s="23" t="s">
        <v>39</v>
      </c>
      <c r="G1728" s="24">
        <v>31</v>
      </c>
      <c r="H1728" s="30">
        <v>61.25</v>
      </c>
      <c r="I1728" s="30">
        <v>36.453000000000003</v>
      </c>
      <c r="J1728" s="23" t="s">
        <v>27</v>
      </c>
      <c r="K1728" s="23">
        <v>4.4999999999999998E-2</v>
      </c>
      <c r="L1728" s="23" t="s">
        <v>27</v>
      </c>
      <c r="M1728" s="23" t="s">
        <v>27</v>
      </c>
      <c r="N1728" s="23" t="s">
        <v>27</v>
      </c>
      <c r="O1728" s="23">
        <v>1.083</v>
      </c>
      <c r="P1728" s="23">
        <v>0.11899999999999999</v>
      </c>
      <c r="Q1728" s="23">
        <v>4.7E-2</v>
      </c>
      <c r="R1728" s="23" t="s">
        <v>27</v>
      </c>
      <c r="S1728" s="23">
        <v>4.1000000000000002E-2</v>
      </c>
      <c r="T1728" s="23" t="s">
        <v>27</v>
      </c>
      <c r="U1728" s="23">
        <v>6.5000000000000002E-2</v>
      </c>
      <c r="V1728" s="23" t="s">
        <v>27</v>
      </c>
      <c r="W1728" s="30" t="s">
        <v>27</v>
      </c>
      <c r="X1728" s="23">
        <v>99.102999999999994</v>
      </c>
      <c r="Z1728" s="18" t="s">
        <v>85</v>
      </c>
      <c r="AB1728" s="501"/>
      <c r="AC1728" s="18">
        <v>48.508440487985304</v>
      </c>
      <c r="AD1728" s="18">
        <v>50.289673834279149</v>
      </c>
      <c r="AE1728" s="18" t="s">
        <v>27</v>
      </c>
      <c r="AF1728" s="18">
        <v>6.4257637775267995E-2</v>
      </c>
      <c r="AG1728" s="18" t="s">
        <v>27</v>
      </c>
      <c r="AH1728" s="18" t="s">
        <v>27</v>
      </c>
      <c r="AI1728" s="18" t="s">
        <v>27</v>
      </c>
      <c r="AJ1728" s="18">
        <v>0.81608369952740689</v>
      </c>
      <c r="AK1728" s="18">
        <v>8.9306676305782901E-2</v>
      </c>
      <c r="AL1728" s="18">
        <v>3.9978141649610326E-2</v>
      </c>
      <c r="AM1728" s="18" t="s">
        <v>27</v>
      </c>
      <c r="AN1728" s="18">
        <v>6.7208055386587598E-2</v>
      </c>
      <c r="AO1728" s="18" t="s">
        <v>27</v>
      </c>
      <c r="AP1728" s="18">
        <v>0.12505146709089798</v>
      </c>
      <c r="AQ1728" s="18" t="s">
        <v>27</v>
      </c>
      <c r="AR1728" s="18">
        <v>100.00000000000001</v>
      </c>
      <c r="AT1728" s="18" t="s">
        <v>131</v>
      </c>
      <c r="AU1728" s="18" t="str">
        <f t="shared" si="171"/>
        <v>po</v>
      </c>
      <c r="AV1728" s="44">
        <f t="shared" si="172"/>
        <v>0.96458053491928408</v>
      </c>
      <c r="AW1728" s="86">
        <f t="shared" si="173"/>
        <v>0.98337899681820384</v>
      </c>
      <c r="AX1728" s="18"/>
      <c r="AY1728" s="18"/>
    </row>
    <row r="1729" spans="1:51" s="21" customFormat="1" x14ac:dyDescent="0.2">
      <c r="A1729" s="24" t="s">
        <v>595</v>
      </c>
      <c r="B1729" s="23" t="s">
        <v>606</v>
      </c>
      <c r="C1729" s="21" t="s">
        <v>75</v>
      </c>
      <c r="D1729" s="23" t="s">
        <v>50</v>
      </c>
      <c r="E1729" s="23" t="s">
        <v>42</v>
      </c>
      <c r="F1729" s="23" t="s">
        <v>43</v>
      </c>
      <c r="G1729" s="24">
        <v>303</v>
      </c>
      <c r="H1729" s="30">
        <v>61.597999999999999</v>
      </c>
      <c r="I1729" s="30">
        <v>36.606000000000002</v>
      </c>
      <c r="J1729" s="23">
        <v>3.2000000000000001E-2</v>
      </c>
      <c r="K1729" s="23" t="s">
        <v>27</v>
      </c>
      <c r="L1729" s="23" t="s">
        <v>27</v>
      </c>
      <c r="M1729" s="23" t="s">
        <v>27</v>
      </c>
      <c r="N1729" s="23" t="s">
        <v>27</v>
      </c>
      <c r="O1729" s="23">
        <v>1.081</v>
      </c>
      <c r="P1729" s="23">
        <v>0.158</v>
      </c>
      <c r="Q1729" s="23">
        <v>4.5999999999999999E-2</v>
      </c>
      <c r="R1729" s="23" t="s">
        <v>27</v>
      </c>
      <c r="S1729" s="23" t="s">
        <v>27</v>
      </c>
      <c r="T1729" s="23" t="s">
        <v>27</v>
      </c>
      <c r="U1729" s="23" t="s">
        <v>27</v>
      </c>
      <c r="V1729" s="23" t="s">
        <v>27</v>
      </c>
      <c r="W1729" s="30" t="s">
        <v>27</v>
      </c>
      <c r="X1729" s="23">
        <v>99.521000000000015</v>
      </c>
      <c r="Z1729" s="18" t="s">
        <v>85</v>
      </c>
      <c r="AB1729" s="501"/>
      <c r="AC1729" s="18">
        <v>48.634510682070093</v>
      </c>
      <c r="AD1729" s="18">
        <v>50.345949798107057</v>
      </c>
      <c r="AE1729" s="18">
        <v>5.0240418513195093E-2</v>
      </c>
      <c r="AF1729" s="18" t="s">
        <v>27</v>
      </c>
      <c r="AG1729" s="18" t="s">
        <v>27</v>
      </c>
      <c r="AH1729" s="18" t="s">
        <v>27</v>
      </c>
      <c r="AI1729" s="18" t="s">
        <v>27</v>
      </c>
      <c r="AJ1729" s="18">
        <v>0.8120797113261784</v>
      </c>
      <c r="AK1729" s="18">
        <v>0.11821178411123767</v>
      </c>
      <c r="AL1729" s="18">
        <v>3.9007605872201395E-2</v>
      </c>
      <c r="AM1729" s="18" t="s">
        <v>27</v>
      </c>
      <c r="AN1729" s="18" t="s">
        <v>27</v>
      </c>
      <c r="AO1729" s="18" t="s">
        <v>27</v>
      </c>
      <c r="AP1729" s="18" t="s">
        <v>27</v>
      </c>
      <c r="AQ1729" s="18" t="s">
        <v>27</v>
      </c>
      <c r="AR1729" s="18">
        <v>99.999999999999972</v>
      </c>
      <c r="AT1729" s="18" t="s">
        <v>131</v>
      </c>
      <c r="AU1729" s="18" t="str">
        <f t="shared" si="171"/>
        <v>po</v>
      </c>
      <c r="AV1729" s="44">
        <f t="shared" si="172"/>
        <v>0.96600641912805241</v>
      </c>
      <c r="AW1729" s="86">
        <f t="shared" si="173"/>
        <v>0.98525919130131789</v>
      </c>
      <c r="AX1729" s="18"/>
      <c r="AY1729" s="18"/>
    </row>
    <row r="1730" spans="1:51" s="21" customFormat="1" x14ac:dyDescent="0.2">
      <c r="A1730" s="24" t="s">
        <v>595</v>
      </c>
      <c r="B1730" s="23" t="s">
        <v>606</v>
      </c>
      <c r="C1730" s="21" t="s">
        <v>75</v>
      </c>
      <c r="D1730" s="23" t="s">
        <v>45</v>
      </c>
      <c r="E1730" s="23" t="s">
        <v>78</v>
      </c>
      <c r="F1730" s="23" t="s">
        <v>43</v>
      </c>
      <c r="G1730" s="24">
        <v>490</v>
      </c>
      <c r="H1730" s="30">
        <v>61.76</v>
      </c>
      <c r="I1730" s="30">
        <v>36.35</v>
      </c>
      <c r="J1730" s="23">
        <v>0.03</v>
      </c>
      <c r="K1730" s="23" t="s">
        <v>27</v>
      </c>
      <c r="L1730" s="23" t="s">
        <v>27</v>
      </c>
      <c r="M1730" s="23" t="s">
        <v>27</v>
      </c>
      <c r="N1730" s="23" t="s">
        <v>27</v>
      </c>
      <c r="O1730" s="23">
        <v>1.08</v>
      </c>
      <c r="P1730" s="23">
        <v>0.13</v>
      </c>
      <c r="Q1730" s="23">
        <v>0.09</v>
      </c>
      <c r="R1730" s="23" t="s">
        <v>27</v>
      </c>
      <c r="S1730" s="23" t="s">
        <v>27</v>
      </c>
      <c r="T1730" s="23">
        <v>0.15</v>
      </c>
      <c r="U1730" s="23" t="s">
        <v>27</v>
      </c>
      <c r="V1730" s="23" t="s">
        <v>27</v>
      </c>
      <c r="W1730" s="30" t="s">
        <v>27</v>
      </c>
      <c r="X1730" s="23">
        <v>99.59</v>
      </c>
      <c r="Z1730" s="18" t="s">
        <v>85</v>
      </c>
      <c r="AB1730" s="501"/>
      <c r="AC1730" s="18">
        <v>48.814957432236319</v>
      </c>
      <c r="AD1730" s="18">
        <v>50.047727980298703</v>
      </c>
      <c r="AE1730" s="18">
        <v>4.7151141720850311E-2</v>
      </c>
      <c r="AF1730" s="18" t="s">
        <v>27</v>
      </c>
      <c r="AG1730" s="18" t="s">
        <v>27</v>
      </c>
      <c r="AH1730" s="18" t="s">
        <v>27</v>
      </c>
      <c r="AI1730" s="18" t="s">
        <v>27</v>
      </c>
      <c r="AJ1730" s="18">
        <v>0.81220266515793871</v>
      </c>
      <c r="AK1730" s="18">
        <v>9.7367658375605515E-2</v>
      </c>
      <c r="AL1730" s="18">
        <v>7.6401460730037063E-2</v>
      </c>
      <c r="AM1730" s="18" t="s">
        <v>27</v>
      </c>
      <c r="AN1730" s="18" t="s">
        <v>27</v>
      </c>
      <c r="AO1730" s="18">
        <v>0.10419166148053065</v>
      </c>
      <c r="AP1730" s="18" t="s">
        <v>27</v>
      </c>
      <c r="AQ1730" s="18" t="s">
        <v>27</v>
      </c>
      <c r="AR1730" s="18">
        <v>99.999999999999986</v>
      </c>
      <c r="AT1730" s="18" t="s">
        <v>131</v>
      </c>
      <c r="AU1730" s="18" t="str">
        <f t="shared" ref="AU1730:AU1755" si="174">Z1730</f>
        <v>po</v>
      </c>
      <c r="AV1730" s="44">
        <f t="shared" ref="AV1730:AV1755" si="175">AC1730/AD1730</f>
        <v>0.97536810165393195</v>
      </c>
      <c r="AW1730" s="86">
        <f t="shared" si="173"/>
        <v>0.99715057789687456</v>
      </c>
      <c r="AX1730" s="18"/>
      <c r="AY1730" s="18"/>
    </row>
    <row r="1731" spans="1:51" s="21" customFormat="1" x14ac:dyDescent="0.2">
      <c r="A1731" s="24" t="s">
        <v>595</v>
      </c>
      <c r="B1731" s="23" t="s">
        <v>606</v>
      </c>
      <c r="C1731" s="21" t="s">
        <v>75</v>
      </c>
      <c r="D1731" s="23" t="s">
        <v>50</v>
      </c>
      <c r="E1731" s="23" t="s">
        <v>48</v>
      </c>
      <c r="F1731" s="23" t="s">
        <v>31</v>
      </c>
      <c r="G1731" s="24">
        <v>322</v>
      </c>
      <c r="H1731" s="30">
        <v>61.625</v>
      </c>
      <c r="I1731" s="30">
        <v>37.098999999999997</v>
      </c>
      <c r="J1731" s="23" t="s">
        <v>27</v>
      </c>
      <c r="K1731" s="23" t="s">
        <v>27</v>
      </c>
      <c r="L1731" s="23" t="s">
        <v>27</v>
      </c>
      <c r="M1731" s="23" t="s">
        <v>27</v>
      </c>
      <c r="N1731" s="23">
        <v>3.6999999999999998E-2</v>
      </c>
      <c r="O1731" s="23">
        <v>1.0680000000000001</v>
      </c>
      <c r="P1731" s="23" t="s">
        <v>27</v>
      </c>
      <c r="Q1731" s="23">
        <v>4.5999999999999999E-2</v>
      </c>
      <c r="R1731" s="23" t="s">
        <v>27</v>
      </c>
      <c r="S1731" s="23" t="s">
        <v>27</v>
      </c>
      <c r="T1731" s="23" t="s">
        <v>27</v>
      </c>
      <c r="U1731" s="23" t="s">
        <v>27</v>
      </c>
      <c r="V1731" s="23" t="s">
        <v>27</v>
      </c>
      <c r="W1731" s="30" t="s">
        <v>27</v>
      </c>
      <c r="X1731" s="23">
        <v>99.875</v>
      </c>
      <c r="Z1731" s="18" t="s">
        <v>85</v>
      </c>
      <c r="AB1731" s="501"/>
      <c r="AC1731" s="18">
        <v>48.383982288104974</v>
      </c>
      <c r="AD1731" s="18">
        <v>50.738918429555383</v>
      </c>
      <c r="AE1731" s="18" t="s">
        <v>27</v>
      </c>
      <c r="AF1731" s="18" t="s">
        <v>27</v>
      </c>
      <c r="AG1731" s="18" t="s">
        <v>27</v>
      </c>
      <c r="AH1731" s="18" t="s">
        <v>27</v>
      </c>
      <c r="AI1731" s="18">
        <v>4.047852292999491E-2</v>
      </c>
      <c r="AJ1731" s="18">
        <v>0.79783109387939977</v>
      </c>
      <c r="AK1731" s="18" t="s">
        <v>27</v>
      </c>
      <c r="AL1731" s="18">
        <v>3.8789665530249214E-2</v>
      </c>
      <c r="AM1731" s="18" t="s">
        <v>27</v>
      </c>
      <c r="AN1731" s="18" t="s">
        <v>27</v>
      </c>
      <c r="AO1731" s="18" t="s">
        <v>27</v>
      </c>
      <c r="AP1731" s="18" t="s">
        <v>27</v>
      </c>
      <c r="AQ1731" s="18" t="s">
        <v>27</v>
      </c>
      <c r="AR1731" s="18">
        <v>100</v>
      </c>
      <c r="AT1731" s="18" t="s">
        <v>131</v>
      </c>
      <c r="AU1731" s="18" t="str">
        <f t="shared" si="174"/>
        <v>po</v>
      </c>
      <c r="AV1731" s="44">
        <f t="shared" si="175"/>
        <v>0.95358718288960098</v>
      </c>
      <c r="AW1731" s="86">
        <f t="shared" si="173"/>
        <v>0.97007592142215759</v>
      </c>
      <c r="AX1731" s="18"/>
      <c r="AY1731" s="18"/>
    </row>
    <row r="1732" spans="1:51" s="21" customFormat="1" x14ac:dyDescent="0.2">
      <c r="A1732" s="24" t="s">
        <v>595</v>
      </c>
      <c r="B1732" s="23" t="s">
        <v>606</v>
      </c>
      <c r="C1732" s="21" t="s">
        <v>75</v>
      </c>
      <c r="D1732" s="23" t="s">
        <v>52</v>
      </c>
      <c r="E1732" s="23" t="s">
        <v>37</v>
      </c>
      <c r="F1732" s="23" t="s">
        <v>43</v>
      </c>
      <c r="G1732" s="24" t="s">
        <v>113</v>
      </c>
      <c r="H1732" s="30">
        <v>61.606999999999999</v>
      </c>
      <c r="I1732" s="30">
        <v>36.468000000000004</v>
      </c>
      <c r="J1732" s="23" t="s">
        <v>27</v>
      </c>
      <c r="K1732" s="23" t="s">
        <v>27</v>
      </c>
      <c r="L1732" s="23" t="s">
        <v>27</v>
      </c>
      <c r="M1732" s="23" t="s">
        <v>27</v>
      </c>
      <c r="N1732" s="23" t="s">
        <v>27</v>
      </c>
      <c r="O1732" s="23">
        <v>1.0589999999999999</v>
      </c>
      <c r="P1732" s="23">
        <v>9.5000000000000001E-2</v>
      </c>
      <c r="Q1732" s="23">
        <v>0.115</v>
      </c>
      <c r="R1732" s="23" t="s">
        <v>27</v>
      </c>
      <c r="S1732" s="23">
        <v>4.8000000000000001E-2</v>
      </c>
      <c r="T1732" s="23" t="s">
        <v>27</v>
      </c>
      <c r="U1732" s="23" t="s">
        <v>27</v>
      </c>
      <c r="V1732" s="23" t="s">
        <v>27</v>
      </c>
      <c r="W1732" s="30" t="s">
        <v>27</v>
      </c>
      <c r="X1732" s="23">
        <v>99.391999999999996</v>
      </c>
      <c r="Z1732" s="18" t="s">
        <v>85</v>
      </c>
      <c r="AB1732" s="501"/>
      <c r="AC1732" s="18">
        <v>48.719393065423994</v>
      </c>
      <c r="AD1732" s="18">
        <v>50.23635007838898</v>
      </c>
      <c r="AE1732" s="18" t="s">
        <v>27</v>
      </c>
      <c r="AF1732" s="18" t="s">
        <v>27</v>
      </c>
      <c r="AG1732" s="18" t="s">
        <v>27</v>
      </c>
      <c r="AH1732" s="18" t="s">
        <v>27</v>
      </c>
      <c r="AI1732" s="18" t="s">
        <v>27</v>
      </c>
      <c r="AJ1732" s="18">
        <v>0.79682471408969879</v>
      </c>
      <c r="AK1732" s="18">
        <v>7.1190355120634194E-2</v>
      </c>
      <c r="AL1732" s="18">
        <v>9.767494461017745E-2</v>
      </c>
      <c r="AM1732" s="18" t="s">
        <v>27</v>
      </c>
      <c r="AN1732" s="18">
        <v>7.8566842366487158E-2</v>
      </c>
      <c r="AO1732" s="18" t="s">
        <v>27</v>
      </c>
      <c r="AP1732" s="18" t="s">
        <v>27</v>
      </c>
      <c r="AQ1732" s="18" t="s">
        <v>27</v>
      </c>
      <c r="AR1732" s="18">
        <v>99.999999999999972</v>
      </c>
      <c r="AT1732" s="18" t="s">
        <v>131</v>
      </c>
      <c r="AU1732" s="18" t="str">
        <f t="shared" si="174"/>
        <v>po</v>
      </c>
      <c r="AV1732" s="44">
        <f t="shared" si="175"/>
        <v>0.96980359817944728</v>
      </c>
      <c r="AW1732" s="86">
        <f t="shared" si="173"/>
        <v>0.98902653161934984</v>
      </c>
      <c r="AX1732" s="18"/>
      <c r="AY1732" s="18"/>
    </row>
    <row r="1733" spans="1:51" s="21" customFormat="1" x14ac:dyDescent="0.2">
      <c r="A1733" s="24" t="s">
        <v>595</v>
      </c>
      <c r="B1733" s="23" t="s">
        <v>606</v>
      </c>
      <c r="C1733" s="21" t="s">
        <v>75</v>
      </c>
      <c r="D1733" s="23" t="s">
        <v>52</v>
      </c>
      <c r="E1733" s="23" t="s">
        <v>32</v>
      </c>
      <c r="F1733" s="23" t="s">
        <v>112</v>
      </c>
      <c r="G1733" s="24" t="s">
        <v>111</v>
      </c>
      <c r="H1733" s="30">
        <v>61.805999999999997</v>
      </c>
      <c r="I1733" s="30">
        <v>36.328000000000003</v>
      </c>
      <c r="J1733" s="23" t="s">
        <v>27</v>
      </c>
      <c r="K1733" s="23" t="s">
        <v>27</v>
      </c>
      <c r="L1733" s="23" t="s">
        <v>27</v>
      </c>
      <c r="M1733" s="23">
        <v>6.6000000000000003E-2</v>
      </c>
      <c r="N1733" s="23" t="s">
        <v>27</v>
      </c>
      <c r="O1733" s="23">
        <v>1.0549999999999999</v>
      </c>
      <c r="P1733" s="23">
        <v>0.16200000000000001</v>
      </c>
      <c r="Q1733" s="23">
        <v>4.4999999999999998E-2</v>
      </c>
      <c r="R1733" s="23" t="s">
        <v>27</v>
      </c>
      <c r="S1733" s="23">
        <v>2.7E-2</v>
      </c>
      <c r="T1733" s="23" t="s">
        <v>27</v>
      </c>
      <c r="U1733" s="23" t="s">
        <v>27</v>
      </c>
      <c r="V1733" s="23" t="s">
        <v>27</v>
      </c>
      <c r="W1733" s="30" t="s">
        <v>27</v>
      </c>
      <c r="X1733" s="23">
        <v>99.489000000000019</v>
      </c>
      <c r="Z1733" s="18" t="s">
        <v>85</v>
      </c>
      <c r="AB1733" s="501"/>
      <c r="AC1733" s="18">
        <v>48.890971541792844</v>
      </c>
      <c r="AD1733" s="18">
        <v>50.058040182525708</v>
      </c>
      <c r="AE1733" s="18" t="s">
        <v>27</v>
      </c>
      <c r="AF1733" s="18" t="s">
        <v>27</v>
      </c>
      <c r="AG1733" s="18" t="s">
        <v>27</v>
      </c>
      <c r="AH1733" s="18">
        <v>5.307052888666669E-2</v>
      </c>
      <c r="AI1733" s="18" t="s">
        <v>27</v>
      </c>
      <c r="AJ1733" s="18">
        <v>0.79404573374528364</v>
      </c>
      <c r="AK1733" s="18">
        <v>0.12143357762411822</v>
      </c>
      <c r="AL1733" s="18">
        <v>3.8231740404687187E-2</v>
      </c>
      <c r="AM1733" s="18" t="s">
        <v>27</v>
      </c>
      <c r="AN1733" s="18">
        <v>4.4206695020706913E-2</v>
      </c>
      <c r="AO1733" s="18" t="s">
        <v>27</v>
      </c>
      <c r="AP1733" s="18" t="s">
        <v>27</v>
      </c>
      <c r="AQ1733" s="18" t="s">
        <v>27</v>
      </c>
      <c r="AR1733" s="18">
        <v>100</v>
      </c>
      <c r="AT1733" s="18" t="s">
        <v>131</v>
      </c>
      <c r="AU1733" s="18" t="str">
        <f t="shared" si="174"/>
        <v>po</v>
      </c>
      <c r="AV1733" s="44">
        <f t="shared" si="175"/>
        <v>0.97668569052089527</v>
      </c>
      <c r="AW1733" s="86">
        <f t="shared" si="173"/>
        <v>0.99573779580301569</v>
      </c>
      <c r="AX1733" s="18"/>
      <c r="AY1733" s="18"/>
    </row>
    <row r="1734" spans="1:51" s="21" customFormat="1" x14ac:dyDescent="0.2">
      <c r="A1734" s="24" t="s">
        <v>595</v>
      </c>
      <c r="B1734" s="23" t="s">
        <v>606</v>
      </c>
      <c r="C1734" s="21" t="s">
        <v>75</v>
      </c>
      <c r="D1734" s="23" t="s">
        <v>33</v>
      </c>
      <c r="E1734" s="23" t="s">
        <v>37</v>
      </c>
      <c r="F1734" s="23" t="s">
        <v>28</v>
      </c>
      <c r="G1734" s="24">
        <v>59</v>
      </c>
      <c r="H1734" s="30">
        <v>61.103000000000002</v>
      </c>
      <c r="I1734" s="30">
        <v>36.570999999999998</v>
      </c>
      <c r="J1734" s="23" t="s">
        <v>27</v>
      </c>
      <c r="K1734" s="23" t="s">
        <v>27</v>
      </c>
      <c r="L1734" s="23" t="s">
        <v>27</v>
      </c>
      <c r="M1734" s="23">
        <v>7.0999999999999994E-2</v>
      </c>
      <c r="N1734" s="23" t="s">
        <v>27</v>
      </c>
      <c r="O1734" s="23">
        <v>1.0509999999999999</v>
      </c>
      <c r="P1734" s="23">
        <v>0.224</v>
      </c>
      <c r="Q1734" s="23">
        <v>3.6999999999999998E-2</v>
      </c>
      <c r="R1734" s="23" t="s">
        <v>27</v>
      </c>
      <c r="S1734" s="23">
        <v>4.7E-2</v>
      </c>
      <c r="T1734" s="23" t="s">
        <v>27</v>
      </c>
      <c r="U1734" s="23" t="s">
        <v>27</v>
      </c>
      <c r="V1734" s="23" t="s">
        <v>27</v>
      </c>
      <c r="W1734" s="30" t="s">
        <v>27</v>
      </c>
      <c r="X1734" s="23">
        <v>99.104000000000013</v>
      </c>
      <c r="Z1734" s="18" t="s">
        <v>85</v>
      </c>
      <c r="AB1734" s="501"/>
      <c r="AC1734" s="18">
        <v>48.406428322562228</v>
      </c>
      <c r="AD1734" s="18">
        <v>50.467485331495951</v>
      </c>
      <c r="AE1734" s="18" t="s">
        <v>27</v>
      </c>
      <c r="AF1734" s="18" t="s">
        <v>27</v>
      </c>
      <c r="AG1734" s="18" t="s">
        <v>27</v>
      </c>
      <c r="AH1734" s="18">
        <v>5.7175543916734968E-2</v>
      </c>
      <c r="AI1734" s="18" t="s">
        <v>27</v>
      </c>
      <c r="AJ1734" s="18">
        <v>0.79220622193290324</v>
      </c>
      <c r="AK1734" s="18">
        <v>0.16815673637985637</v>
      </c>
      <c r="AL1734" s="18">
        <v>3.1481524487253852E-2</v>
      </c>
      <c r="AM1734" s="18" t="s">
        <v>27</v>
      </c>
      <c r="AN1734" s="18">
        <v>7.7066319225050153E-2</v>
      </c>
      <c r="AO1734" s="18" t="s">
        <v>27</v>
      </c>
      <c r="AP1734" s="18" t="s">
        <v>27</v>
      </c>
      <c r="AQ1734" s="18" t="s">
        <v>27</v>
      </c>
      <c r="AR1734" s="18">
        <v>99.999999999999986</v>
      </c>
      <c r="AT1734" s="18" t="s">
        <v>131</v>
      </c>
      <c r="AU1734" s="18" t="str">
        <f t="shared" si="174"/>
        <v>po</v>
      </c>
      <c r="AV1734" s="44">
        <f t="shared" si="175"/>
        <v>0.95916069533887693</v>
      </c>
      <c r="AW1734" s="86">
        <f t="shared" si="173"/>
        <v>0.97881383391483479</v>
      </c>
      <c r="AX1734" s="18"/>
      <c r="AY1734" s="18"/>
    </row>
    <row r="1735" spans="1:51" s="21" customFormat="1" x14ac:dyDescent="0.2">
      <c r="A1735" s="24" t="s">
        <v>595</v>
      </c>
      <c r="B1735" s="23" t="s">
        <v>606</v>
      </c>
      <c r="C1735" s="21" t="s">
        <v>75</v>
      </c>
      <c r="D1735" s="23" t="s">
        <v>33</v>
      </c>
      <c r="E1735" s="23" t="s">
        <v>42</v>
      </c>
      <c r="F1735" s="23" t="s">
        <v>43</v>
      </c>
      <c r="G1735" s="24">
        <v>77</v>
      </c>
      <c r="H1735" s="30">
        <v>61.707999999999998</v>
      </c>
      <c r="I1735" s="30">
        <v>36.162999999999997</v>
      </c>
      <c r="J1735" s="23" t="s">
        <v>27</v>
      </c>
      <c r="K1735" s="23" t="s">
        <v>27</v>
      </c>
      <c r="L1735" s="23" t="s">
        <v>27</v>
      </c>
      <c r="M1735" s="23" t="s">
        <v>27</v>
      </c>
      <c r="N1735" s="23" t="s">
        <v>27</v>
      </c>
      <c r="O1735" s="23">
        <v>1.05</v>
      </c>
      <c r="P1735" s="23">
        <v>0.19500000000000001</v>
      </c>
      <c r="Q1735" s="23">
        <v>3.5999999999999997E-2</v>
      </c>
      <c r="R1735" s="23" t="s">
        <v>27</v>
      </c>
      <c r="S1735" s="23">
        <v>2.8000000000000001E-2</v>
      </c>
      <c r="T1735" s="23" t="s">
        <v>27</v>
      </c>
      <c r="U1735" s="23" t="s">
        <v>27</v>
      </c>
      <c r="V1735" s="23" t="s">
        <v>27</v>
      </c>
      <c r="W1735" s="30" t="s">
        <v>27</v>
      </c>
      <c r="X1735" s="23">
        <v>99.179999999999993</v>
      </c>
      <c r="Z1735" s="18" t="s">
        <v>85</v>
      </c>
      <c r="AB1735" s="501"/>
      <c r="AC1735" s="18">
        <v>48.981450875214321</v>
      </c>
      <c r="AD1735" s="18">
        <v>50.002181187293061</v>
      </c>
      <c r="AE1735" s="18" t="s">
        <v>27</v>
      </c>
      <c r="AF1735" s="18" t="s">
        <v>27</v>
      </c>
      <c r="AG1735" s="18" t="s">
        <v>27</v>
      </c>
      <c r="AH1735" s="18" t="s">
        <v>27</v>
      </c>
      <c r="AI1735" s="18" t="s">
        <v>27</v>
      </c>
      <c r="AJ1735" s="18">
        <v>0.79300239790645144</v>
      </c>
      <c r="AK1735" s="18">
        <v>0.14667312038044966</v>
      </c>
      <c r="AL1735" s="18">
        <v>3.0690658024373263E-2</v>
      </c>
      <c r="AM1735" s="18" t="s">
        <v>27</v>
      </c>
      <c r="AN1735" s="18">
        <v>4.6001761181357258E-2</v>
      </c>
      <c r="AO1735" s="18" t="s">
        <v>27</v>
      </c>
      <c r="AP1735" s="18" t="s">
        <v>27</v>
      </c>
      <c r="AQ1735" s="18" t="s">
        <v>27</v>
      </c>
      <c r="AR1735" s="18">
        <v>100.00000000000001</v>
      </c>
      <c r="AT1735" s="18" t="s">
        <v>131</v>
      </c>
      <c r="AU1735" s="18" t="str">
        <f t="shared" si="174"/>
        <v>po</v>
      </c>
      <c r="AV1735" s="44">
        <f t="shared" si="175"/>
        <v>0.97958628428117178</v>
      </c>
      <c r="AW1735" s="86">
        <f t="shared" si="173"/>
        <v>0.99899276122417902</v>
      </c>
      <c r="AX1735" s="18"/>
      <c r="AY1735" s="18"/>
    </row>
    <row r="1736" spans="1:51" s="21" customFormat="1" x14ac:dyDescent="0.2">
      <c r="A1736" s="24" t="s">
        <v>595</v>
      </c>
      <c r="B1736" s="23" t="s">
        <v>606</v>
      </c>
      <c r="C1736" s="21" t="s">
        <v>75</v>
      </c>
      <c r="D1736" s="23" t="s">
        <v>50</v>
      </c>
      <c r="E1736" s="23" t="s">
        <v>71</v>
      </c>
      <c r="F1736" s="23" t="s">
        <v>34</v>
      </c>
      <c r="G1736" s="24">
        <v>340</v>
      </c>
      <c r="H1736" s="30">
        <v>61.996000000000002</v>
      </c>
      <c r="I1736" s="30">
        <v>36.396999999999998</v>
      </c>
      <c r="J1736" s="23" t="s">
        <v>27</v>
      </c>
      <c r="K1736" s="23" t="s">
        <v>27</v>
      </c>
      <c r="L1736" s="23" t="s">
        <v>27</v>
      </c>
      <c r="M1736" s="23">
        <v>8.5000000000000006E-2</v>
      </c>
      <c r="N1736" s="23" t="s">
        <v>27</v>
      </c>
      <c r="O1736" s="23">
        <v>1.0489999999999999</v>
      </c>
      <c r="P1736" s="23">
        <v>9.6000000000000002E-2</v>
      </c>
      <c r="Q1736" s="23" t="s">
        <v>27</v>
      </c>
      <c r="R1736" s="23" t="s">
        <v>27</v>
      </c>
      <c r="S1736" s="23" t="s">
        <v>27</v>
      </c>
      <c r="T1736" s="23" t="s">
        <v>27</v>
      </c>
      <c r="U1736" s="23" t="s">
        <v>27</v>
      </c>
      <c r="V1736" s="23" t="s">
        <v>27</v>
      </c>
      <c r="W1736" s="30" t="s">
        <v>27</v>
      </c>
      <c r="X1736" s="23">
        <v>99.623000000000005</v>
      </c>
      <c r="Z1736" s="18" t="s">
        <v>85</v>
      </c>
      <c r="AB1736" s="501"/>
      <c r="AC1736" s="18">
        <v>48.980422397679511</v>
      </c>
      <c r="AD1736" s="18">
        <v>50.090892393396047</v>
      </c>
      <c r="AE1736" s="18" t="s">
        <v>27</v>
      </c>
      <c r="AF1736" s="18" t="s">
        <v>27</v>
      </c>
      <c r="AG1736" s="18" t="s">
        <v>27</v>
      </c>
      <c r="AH1736" s="18">
        <v>6.826360701389883E-2</v>
      </c>
      <c r="AI1736" s="18" t="s">
        <v>27</v>
      </c>
      <c r="AJ1736" s="18">
        <v>0.78855024649407879</v>
      </c>
      <c r="AK1736" s="18">
        <v>7.1871355416457783E-2</v>
      </c>
      <c r="AL1736" s="18" t="s">
        <v>27</v>
      </c>
      <c r="AM1736" s="18" t="s">
        <v>27</v>
      </c>
      <c r="AN1736" s="18" t="s">
        <v>27</v>
      </c>
      <c r="AO1736" s="18" t="s">
        <v>27</v>
      </c>
      <c r="AP1736" s="18" t="s">
        <v>27</v>
      </c>
      <c r="AQ1736" s="18" t="s">
        <v>27</v>
      </c>
      <c r="AR1736" s="18">
        <v>100.00000000000001</v>
      </c>
      <c r="AT1736" s="18" t="s">
        <v>131</v>
      </c>
      <c r="AU1736" s="18" t="str">
        <f t="shared" si="174"/>
        <v>po</v>
      </c>
      <c r="AV1736" s="44">
        <f t="shared" si="175"/>
        <v>0.97783090013658969</v>
      </c>
      <c r="AW1736" s="86">
        <f t="shared" si="173"/>
        <v>0.99500810662660566</v>
      </c>
      <c r="AX1736" s="18"/>
      <c r="AY1736" s="18"/>
    </row>
    <row r="1737" spans="1:51" s="21" customFormat="1" x14ac:dyDescent="0.2">
      <c r="A1737" s="24" t="s">
        <v>595</v>
      </c>
      <c r="B1737" s="23" t="s">
        <v>606</v>
      </c>
      <c r="C1737" s="21" t="s">
        <v>75</v>
      </c>
      <c r="D1737" s="23" t="s">
        <v>33</v>
      </c>
      <c r="E1737" s="23" t="s">
        <v>48</v>
      </c>
      <c r="F1737" s="23" t="s">
        <v>43</v>
      </c>
      <c r="G1737" s="24">
        <v>93</v>
      </c>
      <c r="H1737" s="30">
        <v>61.924999999999997</v>
      </c>
      <c r="I1737" s="30">
        <v>36.000999999999998</v>
      </c>
      <c r="J1737" s="23" t="s">
        <v>27</v>
      </c>
      <c r="K1737" s="23" t="s">
        <v>27</v>
      </c>
      <c r="L1737" s="23" t="s">
        <v>27</v>
      </c>
      <c r="M1737" s="23" t="s">
        <v>27</v>
      </c>
      <c r="N1737" s="23">
        <v>2.5000000000000001E-2</v>
      </c>
      <c r="O1737" s="23">
        <v>1.0489999999999999</v>
      </c>
      <c r="P1737" s="23">
        <v>0.188</v>
      </c>
      <c r="Q1737" s="23" t="s">
        <v>27</v>
      </c>
      <c r="R1737" s="23" t="s">
        <v>27</v>
      </c>
      <c r="S1737" s="23" t="s">
        <v>27</v>
      </c>
      <c r="T1737" s="23" t="s">
        <v>27</v>
      </c>
      <c r="U1737" s="23" t="s">
        <v>27</v>
      </c>
      <c r="V1737" s="23" t="s">
        <v>27</v>
      </c>
      <c r="W1737" s="30" t="s">
        <v>27</v>
      </c>
      <c r="X1737" s="23">
        <v>99.188000000000002</v>
      </c>
      <c r="Z1737" s="18" t="s">
        <v>85</v>
      </c>
      <c r="AB1737" s="501"/>
      <c r="AC1737" s="18">
        <v>49.206255024394409</v>
      </c>
      <c r="AD1737" s="18">
        <v>49.83141115837298</v>
      </c>
      <c r="AE1737" s="18" t="s">
        <v>27</v>
      </c>
      <c r="AF1737" s="18" t="s">
        <v>27</v>
      </c>
      <c r="AG1737" s="18" t="s">
        <v>27</v>
      </c>
      <c r="AH1737" s="18" t="s">
        <v>27</v>
      </c>
      <c r="AI1737" s="18">
        <v>2.768041269703031E-2</v>
      </c>
      <c r="AJ1737" s="18">
        <v>0.79309427192501258</v>
      </c>
      <c r="AK1737" s="18">
        <v>0.14155913261056263</v>
      </c>
      <c r="AL1737" s="18" t="s">
        <v>27</v>
      </c>
      <c r="AM1737" s="18" t="s">
        <v>27</v>
      </c>
      <c r="AN1737" s="18" t="s">
        <v>27</v>
      </c>
      <c r="AO1737" s="18" t="s">
        <v>27</v>
      </c>
      <c r="AP1737" s="18" t="s">
        <v>27</v>
      </c>
      <c r="AQ1737" s="18" t="s">
        <v>27</v>
      </c>
      <c r="AR1737" s="18">
        <v>100</v>
      </c>
      <c r="AT1737" s="18" t="s">
        <v>131</v>
      </c>
      <c r="AU1737" s="18" t="str">
        <f t="shared" si="174"/>
        <v>po</v>
      </c>
      <c r="AV1737" s="44">
        <f t="shared" si="175"/>
        <v>0.98745457695364647</v>
      </c>
      <c r="AW1737" s="86">
        <f t="shared" si="173"/>
        <v>1.0062108871364963</v>
      </c>
      <c r="AX1737" s="18"/>
      <c r="AY1737" s="18"/>
    </row>
    <row r="1738" spans="1:51" s="21" customFormat="1" x14ac:dyDescent="0.2">
      <c r="A1738" s="24" t="s">
        <v>595</v>
      </c>
      <c r="B1738" s="23" t="s">
        <v>606</v>
      </c>
      <c r="C1738" s="21" t="s">
        <v>75</v>
      </c>
      <c r="D1738" s="23" t="s">
        <v>64</v>
      </c>
      <c r="E1738" s="23" t="s">
        <v>54</v>
      </c>
      <c r="F1738" s="23" t="s">
        <v>38</v>
      </c>
      <c r="G1738" s="24">
        <v>188</v>
      </c>
      <c r="H1738" s="30">
        <v>61.664999999999999</v>
      </c>
      <c r="I1738" s="30">
        <v>36.137</v>
      </c>
      <c r="J1738" s="23" t="s">
        <v>27</v>
      </c>
      <c r="K1738" s="23" t="s">
        <v>27</v>
      </c>
      <c r="L1738" s="23" t="s">
        <v>27</v>
      </c>
      <c r="M1738" s="23" t="s">
        <v>27</v>
      </c>
      <c r="N1738" s="23" t="s">
        <v>27</v>
      </c>
      <c r="O1738" s="23">
        <v>1.04</v>
      </c>
      <c r="P1738" s="23">
        <v>9.5000000000000001E-2</v>
      </c>
      <c r="Q1738" s="23">
        <v>3.5999999999999997E-2</v>
      </c>
      <c r="R1738" s="23" t="s">
        <v>27</v>
      </c>
      <c r="S1738" s="23">
        <v>2.7E-2</v>
      </c>
      <c r="T1738" s="23" t="s">
        <v>27</v>
      </c>
      <c r="U1738" s="23" t="s">
        <v>27</v>
      </c>
      <c r="V1738" s="23" t="s">
        <v>73</v>
      </c>
      <c r="W1738" s="30" t="s">
        <v>27</v>
      </c>
      <c r="X1738" s="23">
        <v>99</v>
      </c>
      <c r="Z1738" s="18" t="s">
        <v>85</v>
      </c>
      <c r="AB1738" s="501"/>
      <c r="AC1738" s="18">
        <v>49.023056789802219</v>
      </c>
      <c r="AD1738" s="18">
        <v>50.043545538156579</v>
      </c>
      <c r="AE1738" s="18" t="s">
        <v>27</v>
      </c>
      <c r="AF1738" s="18" t="s">
        <v>27</v>
      </c>
      <c r="AG1738" s="18" t="s">
        <v>27</v>
      </c>
      <c r="AH1738" s="18" t="s">
        <v>27</v>
      </c>
      <c r="AI1738" s="18" t="s">
        <v>27</v>
      </c>
      <c r="AJ1738" s="18">
        <v>0.78666534469867733</v>
      </c>
      <c r="AK1738" s="18">
        <v>7.1566701814267678E-2</v>
      </c>
      <c r="AL1738" s="18">
        <v>3.0738146609726204E-2</v>
      </c>
      <c r="AM1738" s="18" t="s">
        <v>27</v>
      </c>
      <c r="AN1738" s="18">
        <v>4.4427478918516304E-2</v>
      </c>
      <c r="AO1738" s="18" t="s">
        <v>27</v>
      </c>
      <c r="AP1738" s="18" t="s">
        <v>27</v>
      </c>
      <c r="AQ1738" s="18" t="s">
        <v>27</v>
      </c>
      <c r="AR1738" s="18">
        <v>99.999999999999986</v>
      </c>
      <c r="AT1738" s="18" t="s">
        <v>131</v>
      </c>
      <c r="AU1738" s="18" t="str">
        <f t="shared" si="174"/>
        <v>po</v>
      </c>
      <c r="AV1738" s="44">
        <f t="shared" si="175"/>
        <v>0.97960798465855559</v>
      </c>
      <c r="AW1738" s="86">
        <f t="shared" si="173"/>
        <v>0.99737191772050993</v>
      </c>
      <c r="AX1738" s="18"/>
      <c r="AY1738" s="18"/>
    </row>
    <row r="1739" spans="1:51" s="21" customFormat="1" x14ac:dyDescent="0.2">
      <c r="A1739" s="24" t="s">
        <v>595</v>
      </c>
      <c r="B1739" s="23" t="s">
        <v>606</v>
      </c>
      <c r="C1739" s="21" t="s">
        <v>75</v>
      </c>
      <c r="D1739" s="23" t="s">
        <v>44</v>
      </c>
      <c r="E1739" s="23" t="s">
        <v>29</v>
      </c>
      <c r="F1739" s="23" t="s">
        <v>43</v>
      </c>
      <c r="G1739" s="24">
        <v>65</v>
      </c>
      <c r="H1739" s="30">
        <v>60.975999999999999</v>
      </c>
      <c r="I1739" s="30">
        <v>36.274000000000001</v>
      </c>
      <c r="J1739" s="23" t="s">
        <v>27</v>
      </c>
      <c r="K1739" s="23" t="s">
        <v>27</v>
      </c>
      <c r="L1739" s="23" t="s">
        <v>27</v>
      </c>
      <c r="M1739" s="23">
        <v>7.5999999999999998E-2</v>
      </c>
      <c r="N1739" s="23" t="s">
        <v>27</v>
      </c>
      <c r="O1739" s="23">
        <v>1.0389999999999999</v>
      </c>
      <c r="P1739" s="23">
        <v>0.16400000000000001</v>
      </c>
      <c r="Q1739" s="23">
        <v>0.05</v>
      </c>
      <c r="R1739" s="23" t="s">
        <v>27</v>
      </c>
      <c r="S1739" s="23" t="s">
        <v>27</v>
      </c>
      <c r="T1739" s="23" t="s">
        <v>27</v>
      </c>
      <c r="U1739" s="23" t="s">
        <v>27</v>
      </c>
      <c r="V1739" s="23" t="s">
        <v>27</v>
      </c>
      <c r="W1739" s="30" t="s">
        <v>27</v>
      </c>
      <c r="X1739" s="23">
        <v>98.578999999999994</v>
      </c>
      <c r="Z1739" s="18" t="s">
        <v>85</v>
      </c>
      <c r="AB1739" s="501"/>
      <c r="AC1739" s="18">
        <v>48.610377493855275</v>
      </c>
      <c r="AD1739" s="18">
        <v>50.373234105265155</v>
      </c>
      <c r="AE1739" s="18" t="s">
        <v>27</v>
      </c>
      <c r="AF1739" s="18" t="s">
        <v>27</v>
      </c>
      <c r="AG1739" s="18" t="s">
        <v>27</v>
      </c>
      <c r="AH1739" s="18">
        <v>6.1587858712186659E-2</v>
      </c>
      <c r="AI1739" s="18" t="s">
        <v>27</v>
      </c>
      <c r="AJ1739" s="18">
        <v>0.78809874691940285</v>
      </c>
      <c r="AK1739" s="18">
        <v>0.12389097079835937</v>
      </c>
      <c r="AL1739" s="18">
        <v>4.2810824449613469E-2</v>
      </c>
      <c r="AM1739" s="18" t="s">
        <v>27</v>
      </c>
      <c r="AN1739" s="18" t="s">
        <v>27</v>
      </c>
      <c r="AO1739" s="18" t="s">
        <v>27</v>
      </c>
      <c r="AP1739" s="18" t="s">
        <v>27</v>
      </c>
      <c r="AQ1739" s="18" t="s">
        <v>27</v>
      </c>
      <c r="AR1739" s="18">
        <v>99.999999999999986</v>
      </c>
      <c r="AT1739" s="18" t="s">
        <v>131</v>
      </c>
      <c r="AU1739" s="18" t="str">
        <f t="shared" si="174"/>
        <v>po</v>
      </c>
      <c r="AV1739" s="44">
        <f t="shared" si="175"/>
        <v>0.96500410103258349</v>
      </c>
      <c r="AW1739" s="86">
        <f t="shared" si="173"/>
        <v>0.98395862239946885</v>
      </c>
      <c r="AX1739" s="18"/>
      <c r="AY1739" s="18"/>
    </row>
    <row r="1740" spans="1:51" s="21" customFormat="1" x14ac:dyDescent="0.2">
      <c r="A1740" s="24" t="s">
        <v>595</v>
      </c>
      <c r="B1740" s="23" t="s">
        <v>606</v>
      </c>
      <c r="C1740" s="21" t="s">
        <v>75</v>
      </c>
      <c r="D1740" s="23" t="s">
        <v>62</v>
      </c>
      <c r="E1740" s="23" t="s">
        <v>48</v>
      </c>
      <c r="F1740" s="23" t="s">
        <v>55</v>
      </c>
      <c r="G1740" s="24">
        <v>129</v>
      </c>
      <c r="H1740" s="30">
        <v>61.832999999999998</v>
      </c>
      <c r="I1740" s="30">
        <v>37.029000000000003</v>
      </c>
      <c r="J1740" s="23">
        <v>7.1999999999999995E-2</v>
      </c>
      <c r="K1740" s="23" t="s">
        <v>27</v>
      </c>
      <c r="L1740" s="23" t="s">
        <v>27</v>
      </c>
      <c r="M1740" s="23" t="s">
        <v>27</v>
      </c>
      <c r="N1740" s="23">
        <v>4.8000000000000001E-2</v>
      </c>
      <c r="O1740" s="23">
        <v>1.034</v>
      </c>
      <c r="P1740" s="23">
        <v>0.11700000000000001</v>
      </c>
      <c r="Q1740" s="23" t="s">
        <v>27</v>
      </c>
      <c r="R1740" s="23" t="s">
        <v>27</v>
      </c>
      <c r="S1740" s="23" t="s">
        <v>27</v>
      </c>
      <c r="T1740" s="23">
        <v>0.13</v>
      </c>
      <c r="U1740" s="23" t="s">
        <v>27</v>
      </c>
      <c r="V1740" s="23" t="s">
        <v>27</v>
      </c>
      <c r="W1740" s="30" t="s">
        <v>27</v>
      </c>
      <c r="X1740" s="23">
        <v>100.26300000000001</v>
      </c>
      <c r="Z1740" s="18" t="s">
        <v>85</v>
      </c>
      <c r="AB1740" s="501"/>
      <c r="AC1740" s="18">
        <v>48.399877858118394</v>
      </c>
      <c r="AD1740" s="18">
        <v>50.489405280296594</v>
      </c>
      <c r="AE1740" s="18">
        <v>0.11206803962005685</v>
      </c>
      <c r="AF1740" s="18" t="s">
        <v>27</v>
      </c>
      <c r="AG1740" s="18" t="s">
        <v>27</v>
      </c>
      <c r="AH1740" s="18" t="s">
        <v>27</v>
      </c>
      <c r="AI1740" s="18">
        <v>5.2353224956163423E-2</v>
      </c>
      <c r="AJ1740" s="18">
        <v>0.77008650620785435</v>
      </c>
      <c r="AK1740" s="18">
        <v>8.6783179035866576E-2</v>
      </c>
      <c r="AL1740" s="18" t="s">
        <v>27</v>
      </c>
      <c r="AM1740" s="18" t="s">
        <v>27</v>
      </c>
      <c r="AN1740" s="18" t="s">
        <v>27</v>
      </c>
      <c r="AO1740" s="18">
        <v>8.9425911765068256E-2</v>
      </c>
      <c r="AP1740" s="18" t="s">
        <v>27</v>
      </c>
      <c r="AQ1740" s="18" t="s">
        <v>27</v>
      </c>
      <c r="AR1740" s="18">
        <v>99.999999999999986</v>
      </c>
      <c r="AT1740" s="18" t="s">
        <v>131</v>
      </c>
      <c r="AU1740" s="18" t="str">
        <f t="shared" si="174"/>
        <v>po</v>
      </c>
      <c r="AV1740" s="44">
        <f t="shared" si="175"/>
        <v>0.95861453684039266</v>
      </c>
      <c r="AW1740" s="86">
        <f t="shared" si="173"/>
        <v>0.97735699561477007</v>
      </c>
      <c r="AX1740" s="18"/>
      <c r="AY1740" s="18"/>
    </row>
    <row r="1741" spans="1:51" s="21" customFormat="1" x14ac:dyDescent="0.2">
      <c r="A1741" s="24" t="s">
        <v>595</v>
      </c>
      <c r="B1741" s="23" t="s">
        <v>606</v>
      </c>
      <c r="C1741" s="21" t="s">
        <v>75</v>
      </c>
      <c r="D1741" s="23" t="s">
        <v>52</v>
      </c>
      <c r="E1741" s="23" t="s">
        <v>37</v>
      </c>
      <c r="F1741" s="23" t="s">
        <v>28</v>
      </c>
      <c r="G1741" s="24" t="s">
        <v>110</v>
      </c>
      <c r="H1741" s="30">
        <v>61.46</v>
      </c>
      <c r="I1741" s="30">
        <v>36.453000000000003</v>
      </c>
      <c r="J1741" s="23" t="s">
        <v>27</v>
      </c>
      <c r="K1741" s="23" t="s">
        <v>27</v>
      </c>
      <c r="L1741" s="23" t="s">
        <v>27</v>
      </c>
      <c r="M1741" s="23" t="s">
        <v>27</v>
      </c>
      <c r="N1741" s="23">
        <v>3.7999999999999999E-2</v>
      </c>
      <c r="O1741" s="23">
        <v>1.032</v>
      </c>
      <c r="P1741" s="23" t="s">
        <v>27</v>
      </c>
      <c r="Q1741" s="23">
        <v>9.8000000000000004E-2</v>
      </c>
      <c r="R1741" s="23" t="s">
        <v>27</v>
      </c>
      <c r="S1741" s="23">
        <v>0.115</v>
      </c>
      <c r="T1741" s="23" t="s">
        <v>27</v>
      </c>
      <c r="U1741" s="23" t="s">
        <v>27</v>
      </c>
      <c r="V1741" s="23" t="s">
        <v>27</v>
      </c>
      <c r="W1741" s="30" t="s">
        <v>27</v>
      </c>
      <c r="X1741" s="23">
        <v>99.195999999999998</v>
      </c>
      <c r="Z1741" s="18" t="s">
        <v>85</v>
      </c>
      <c r="AB1741" s="501"/>
      <c r="AC1741" s="18">
        <v>48.647568023110935</v>
      </c>
      <c r="AD1741" s="18">
        <v>50.2615847089914</v>
      </c>
      <c r="AE1741" s="18" t="s">
        <v>27</v>
      </c>
      <c r="AF1741" s="18" t="s">
        <v>27</v>
      </c>
      <c r="AG1741" s="18" t="s">
        <v>27</v>
      </c>
      <c r="AH1741" s="18" t="s">
        <v>27</v>
      </c>
      <c r="AI1741" s="18">
        <v>4.1911232167207206E-2</v>
      </c>
      <c r="AJ1741" s="18">
        <v>0.77721880968542745</v>
      </c>
      <c r="AK1741" s="18" t="s">
        <v>27</v>
      </c>
      <c r="AL1741" s="18">
        <v>8.3312118628602827E-2</v>
      </c>
      <c r="AM1741" s="18" t="s">
        <v>27</v>
      </c>
      <c r="AN1741" s="18">
        <v>0.18840510741642075</v>
      </c>
      <c r="AO1741" s="18" t="s">
        <v>27</v>
      </c>
      <c r="AP1741" s="18" t="s">
        <v>27</v>
      </c>
      <c r="AQ1741" s="18" t="s">
        <v>27</v>
      </c>
      <c r="AR1741" s="18">
        <v>99.999999999999986</v>
      </c>
      <c r="AT1741" s="18" t="s">
        <v>131</v>
      </c>
      <c r="AU1741" s="18" t="str">
        <f t="shared" si="174"/>
        <v>po</v>
      </c>
      <c r="AV1741" s="44">
        <f t="shared" si="175"/>
        <v>0.96788766818186434</v>
      </c>
      <c r="AW1741" s="86">
        <f t="shared" si="173"/>
        <v>0.98500871466888629</v>
      </c>
      <c r="AX1741" s="18"/>
      <c r="AY1741" s="18"/>
    </row>
    <row r="1742" spans="1:51" s="21" customFormat="1" x14ac:dyDescent="0.2">
      <c r="A1742" s="24" t="s">
        <v>595</v>
      </c>
      <c r="B1742" s="23" t="s">
        <v>606</v>
      </c>
      <c r="C1742" s="21" t="s">
        <v>75</v>
      </c>
      <c r="D1742" s="23" t="s">
        <v>50</v>
      </c>
      <c r="E1742" s="23" t="s">
        <v>79</v>
      </c>
      <c r="F1742" s="23" t="s">
        <v>34</v>
      </c>
      <c r="G1742" s="24">
        <v>374</v>
      </c>
      <c r="H1742" s="30">
        <v>62.286999999999999</v>
      </c>
      <c r="I1742" s="30">
        <v>36.848999999999997</v>
      </c>
      <c r="J1742" s="23">
        <v>3.5999999999999997E-2</v>
      </c>
      <c r="K1742" s="23" t="s">
        <v>27</v>
      </c>
      <c r="L1742" s="23" t="s">
        <v>27</v>
      </c>
      <c r="M1742" s="23" t="s">
        <v>27</v>
      </c>
      <c r="N1742" s="23">
        <v>0.04</v>
      </c>
      <c r="O1742" s="23">
        <v>1.0189999999999999</v>
      </c>
      <c r="P1742" s="23" t="s">
        <v>27</v>
      </c>
      <c r="Q1742" s="23">
        <v>7.2999999999999995E-2</v>
      </c>
      <c r="R1742" s="23" t="s">
        <v>27</v>
      </c>
      <c r="S1742" s="23" t="s">
        <v>27</v>
      </c>
      <c r="T1742" s="23" t="s">
        <v>27</v>
      </c>
      <c r="U1742" s="23" t="s">
        <v>27</v>
      </c>
      <c r="V1742" s="23" t="s">
        <v>27</v>
      </c>
      <c r="W1742" s="30" t="s">
        <v>27</v>
      </c>
      <c r="X1742" s="23">
        <v>100.304</v>
      </c>
      <c r="Z1742" s="18" t="s">
        <v>85</v>
      </c>
      <c r="AB1742" s="501"/>
      <c r="AC1742" s="18">
        <v>48.794688831233614</v>
      </c>
      <c r="AD1742" s="18">
        <v>50.284619614040658</v>
      </c>
      <c r="AE1742" s="18">
        <v>5.607934991294581E-2</v>
      </c>
      <c r="AF1742" s="18" t="s">
        <v>27</v>
      </c>
      <c r="AG1742" s="18" t="s">
        <v>27</v>
      </c>
      <c r="AH1742" s="18" t="s">
        <v>27</v>
      </c>
      <c r="AI1742" s="18">
        <v>4.3662981157719404E-2</v>
      </c>
      <c r="AJ1742" s="18">
        <v>0.75952898156224569</v>
      </c>
      <c r="AK1742" s="18" t="s">
        <v>27</v>
      </c>
      <c r="AL1742" s="18">
        <v>6.1420242092797686E-2</v>
      </c>
      <c r="AM1742" s="18" t="s">
        <v>27</v>
      </c>
      <c r="AN1742" s="18" t="s">
        <v>27</v>
      </c>
      <c r="AO1742" s="18" t="s">
        <v>27</v>
      </c>
      <c r="AP1742" s="18" t="s">
        <v>27</v>
      </c>
      <c r="AQ1742" s="18" t="s">
        <v>27</v>
      </c>
      <c r="AR1742" s="18">
        <v>99.999999999999986</v>
      </c>
      <c r="AT1742" s="18" t="s">
        <v>131</v>
      </c>
      <c r="AU1742" s="18" t="str">
        <f t="shared" si="174"/>
        <v>po</v>
      </c>
      <c r="AV1742" s="44">
        <f t="shared" si="175"/>
        <v>0.97037004964454343</v>
      </c>
      <c r="AW1742" s="86">
        <f t="shared" si="173"/>
        <v>0.98669609983556084</v>
      </c>
      <c r="AX1742" s="18"/>
      <c r="AY1742" s="18"/>
    </row>
    <row r="1743" spans="1:51" s="21" customFormat="1" x14ac:dyDescent="0.2">
      <c r="A1743" s="24" t="s">
        <v>595</v>
      </c>
      <c r="B1743" s="23" t="s">
        <v>606</v>
      </c>
      <c r="C1743" s="21" t="s">
        <v>75</v>
      </c>
      <c r="D1743" s="23" t="s">
        <v>30</v>
      </c>
      <c r="E1743" s="23" t="s">
        <v>32</v>
      </c>
      <c r="F1743" s="23" t="s">
        <v>31</v>
      </c>
      <c r="G1743" s="24">
        <v>168</v>
      </c>
      <c r="H1743" s="30">
        <v>61.929000000000002</v>
      </c>
      <c r="I1743" s="30">
        <v>36.645000000000003</v>
      </c>
      <c r="J1743" s="23">
        <v>0.04</v>
      </c>
      <c r="K1743" s="23" t="s">
        <v>27</v>
      </c>
      <c r="L1743" s="23" t="s">
        <v>27</v>
      </c>
      <c r="M1743" s="23" t="s">
        <v>27</v>
      </c>
      <c r="N1743" s="23" t="s">
        <v>27</v>
      </c>
      <c r="O1743" s="23">
        <v>1.0189999999999999</v>
      </c>
      <c r="P1743" s="23" t="s">
        <v>27</v>
      </c>
      <c r="Q1743" s="23" t="s">
        <v>27</v>
      </c>
      <c r="R1743" s="23" t="s">
        <v>27</v>
      </c>
      <c r="S1743" s="23" t="s">
        <v>27</v>
      </c>
      <c r="T1743" s="23" t="s">
        <v>27</v>
      </c>
      <c r="U1743" s="23" t="s">
        <v>27</v>
      </c>
      <c r="V1743" s="23" t="s">
        <v>73</v>
      </c>
      <c r="W1743" s="30" t="s">
        <v>27</v>
      </c>
      <c r="X1743" s="23">
        <v>99.633000000000024</v>
      </c>
      <c r="Z1743" s="18" t="s">
        <v>85</v>
      </c>
      <c r="AB1743" s="501"/>
      <c r="AC1743" s="18">
        <v>48.835420291793838</v>
      </c>
      <c r="AD1743" s="18">
        <v>50.337299439893023</v>
      </c>
      <c r="AE1743" s="18">
        <v>6.2722907928400073E-2</v>
      </c>
      <c r="AF1743" s="18" t="s">
        <v>27</v>
      </c>
      <c r="AG1743" s="18" t="s">
        <v>27</v>
      </c>
      <c r="AH1743" s="18" t="s">
        <v>27</v>
      </c>
      <c r="AI1743" s="18" t="s">
        <v>27</v>
      </c>
      <c r="AJ1743" s="18">
        <v>0.76455736038470679</v>
      </c>
      <c r="AK1743" s="18" t="s">
        <v>27</v>
      </c>
      <c r="AL1743" s="18" t="s">
        <v>27</v>
      </c>
      <c r="AM1743" s="18" t="s">
        <v>27</v>
      </c>
      <c r="AN1743" s="18" t="s">
        <v>27</v>
      </c>
      <c r="AO1743" s="18" t="s">
        <v>27</v>
      </c>
      <c r="AP1743" s="18" t="s">
        <v>27</v>
      </c>
      <c r="AQ1743" s="18" t="s">
        <v>27</v>
      </c>
      <c r="AR1743" s="18">
        <v>99.999999999999972</v>
      </c>
      <c r="AT1743" s="18" t="s">
        <v>131</v>
      </c>
      <c r="AU1743" s="18" t="str">
        <f t="shared" si="174"/>
        <v>po</v>
      </c>
      <c r="AV1743" s="44">
        <f t="shared" si="175"/>
        <v>0.97016369243462186</v>
      </c>
      <c r="AW1743" s="86">
        <f t="shared" si="173"/>
        <v>0.98535237694674294</v>
      </c>
      <c r="AX1743" s="18"/>
      <c r="AY1743" s="18"/>
    </row>
    <row r="1744" spans="1:51" s="21" customFormat="1" x14ac:dyDescent="0.2">
      <c r="A1744" s="24" t="s">
        <v>595</v>
      </c>
      <c r="B1744" s="23" t="s">
        <v>606</v>
      </c>
      <c r="C1744" s="21" t="s">
        <v>75</v>
      </c>
      <c r="D1744" s="23" t="s">
        <v>36</v>
      </c>
      <c r="E1744" s="23" t="s">
        <v>49</v>
      </c>
      <c r="F1744" s="23" t="s">
        <v>43</v>
      </c>
      <c r="G1744" s="24" t="s">
        <v>109</v>
      </c>
      <c r="H1744" s="30">
        <v>61.551000000000002</v>
      </c>
      <c r="I1744" s="30">
        <v>36.170999999999999</v>
      </c>
      <c r="J1744" s="23" t="s">
        <v>27</v>
      </c>
      <c r="K1744" s="23" t="s">
        <v>27</v>
      </c>
      <c r="L1744" s="23" t="s">
        <v>27</v>
      </c>
      <c r="M1744" s="23" t="s">
        <v>27</v>
      </c>
      <c r="N1744" s="23" t="s">
        <v>27</v>
      </c>
      <c r="O1744" s="23">
        <v>1.0129999999999999</v>
      </c>
      <c r="P1744" s="23">
        <v>0.151</v>
      </c>
      <c r="Q1744" s="23" t="s">
        <v>27</v>
      </c>
      <c r="R1744" s="23" t="s">
        <v>27</v>
      </c>
      <c r="S1744" s="23" t="s">
        <v>27</v>
      </c>
      <c r="T1744" s="23" t="s">
        <v>27</v>
      </c>
      <c r="U1744" s="23" t="s">
        <v>27</v>
      </c>
      <c r="V1744" s="23" t="s">
        <v>27</v>
      </c>
      <c r="W1744" s="30" t="s">
        <v>27</v>
      </c>
      <c r="X1744" s="23">
        <v>98.88600000000001</v>
      </c>
      <c r="Z1744" s="18" t="s">
        <v>85</v>
      </c>
      <c r="AB1744" s="501"/>
      <c r="AC1744" s="18">
        <v>48.979912327004996</v>
      </c>
      <c r="AD1744" s="18">
        <v>50.139238027294077</v>
      </c>
      <c r="AE1744" s="18" t="s">
        <v>27</v>
      </c>
      <c r="AF1744" s="18" t="s">
        <v>27</v>
      </c>
      <c r="AG1744" s="18" t="s">
        <v>27</v>
      </c>
      <c r="AH1744" s="18" t="s">
        <v>27</v>
      </c>
      <c r="AI1744" s="18" t="s">
        <v>27</v>
      </c>
      <c r="AJ1744" s="18">
        <v>0.76698586936109625</v>
      </c>
      <c r="AK1744" s="18">
        <v>0.11386377633982807</v>
      </c>
      <c r="AL1744" s="18" t="s">
        <v>27</v>
      </c>
      <c r="AM1744" s="18" t="s">
        <v>27</v>
      </c>
      <c r="AN1744" s="18" t="s">
        <v>27</v>
      </c>
      <c r="AO1744" s="18" t="s">
        <v>27</v>
      </c>
      <c r="AP1744" s="18" t="s">
        <v>27</v>
      </c>
      <c r="AQ1744" s="18" t="s">
        <v>27</v>
      </c>
      <c r="AR1744" s="18">
        <v>100</v>
      </c>
      <c r="AT1744" s="18" t="s">
        <v>131</v>
      </c>
      <c r="AU1744" s="18" t="str">
        <f t="shared" si="174"/>
        <v>po</v>
      </c>
      <c r="AV1744" s="44">
        <f t="shared" si="175"/>
        <v>0.9768778755740567</v>
      </c>
      <c r="AW1744" s="86">
        <f t="shared" si="173"/>
        <v>0.99444594561974464</v>
      </c>
      <c r="AX1744" s="18"/>
      <c r="AY1744" s="18"/>
    </row>
    <row r="1745" spans="1:51" s="21" customFormat="1" x14ac:dyDescent="0.2">
      <c r="A1745" s="24" t="s">
        <v>595</v>
      </c>
      <c r="B1745" s="23" t="s">
        <v>606</v>
      </c>
      <c r="C1745" s="21" t="s">
        <v>75</v>
      </c>
      <c r="D1745" s="23" t="s">
        <v>50</v>
      </c>
      <c r="E1745" s="23" t="s">
        <v>79</v>
      </c>
      <c r="F1745" s="23" t="s">
        <v>43</v>
      </c>
      <c r="G1745" s="24">
        <v>369</v>
      </c>
      <c r="H1745" s="30">
        <v>61.756</v>
      </c>
      <c r="I1745" s="30">
        <v>36.283000000000001</v>
      </c>
      <c r="J1745" s="23">
        <v>7.0000000000000007E-2</v>
      </c>
      <c r="K1745" s="23" t="s">
        <v>27</v>
      </c>
      <c r="L1745" s="23" t="s">
        <v>27</v>
      </c>
      <c r="M1745" s="23" t="s">
        <v>27</v>
      </c>
      <c r="N1745" s="23">
        <v>8.1000000000000003E-2</v>
      </c>
      <c r="O1745" s="23">
        <v>1.008</v>
      </c>
      <c r="P1745" s="23" t="s">
        <v>27</v>
      </c>
      <c r="Q1745" s="23">
        <v>3.5000000000000003E-2</v>
      </c>
      <c r="R1745" s="23" t="s">
        <v>27</v>
      </c>
      <c r="S1745" s="23">
        <v>3.5000000000000003E-2</v>
      </c>
      <c r="T1745" s="23" t="s">
        <v>27</v>
      </c>
      <c r="U1745" s="23" t="s">
        <v>27</v>
      </c>
      <c r="V1745" s="23" t="s">
        <v>27</v>
      </c>
      <c r="W1745" s="30" t="s">
        <v>27</v>
      </c>
      <c r="X1745" s="23">
        <v>99.267999999999986</v>
      </c>
      <c r="Z1745" s="18" t="s">
        <v>85</v>
      </c>
      <c r="AB1745" s="501"/>
      <c r="AC1745" s="18">
        <v>48.903964820089094</v>
      </c>
      <c r="AD1745" s="18">
        <v>50.049808991946712</v>
      </c>
      <c r="AE1745" s="18">
        <v>0.11022707491949776</v>
      </c>
      <c r="AF1745" s="18" t="s">
        <v>27</v>
      </c>
      <c r="AG1745" s="18" t="s">
        <v>27</v>
      </c>
      <c r="AH1745" s="18" t="s">
        <v>27</v>
      </c>
      <c r="AI1745" s="18">
        <v>8.9377496358947581E-2</v>
      </c>
      <c r="AJ1745" s="18">
        <v>0.75948722134625224</v>
      </c>
      <c r="AK1745" s="18" t="s">
        <v>27</v>
      </c>
      <c r="AL1745" s="18">
        <v>2.9767782314819521E-2</v>
      </c>
      <c r="AM1745" s="18" t="s">
        <v>27</v>
      </c>
      <c r="AN1745" s="18">
        <v>5.7366613024705804E-2</v>
      </c>
      <c r="AO1745" s="18" t="s">
        <v>27</v>
      </c>
      <c r="AP1745" s="18" t="s">
        <v>27</v>
      </c>
      <c r="AQ1745" s="18" t="s">
        <v>27</v>
      </c>
      <c r="AR1745" s="18">
        <v>100.00000000000003</v>
      </c>
      <c r="AT1745" s="18" t="s">
        <v>131</v>
      </c>
      <c r="AU1745" s="18" t="str">
        <f t="shared" si="174"/>
        <v>po</v>
      </c>
      <c r="AV1745" s="44">
        <f t="shared" si="175"/>
        <v>0.97710592318060607</v>
      </c>
      <c r="AW1745" s="86">
        <f t="shared" si="173"/>
        <v>0.99287531410451701</v>
      </c>
      <c r="AX1745" s="18"/>
      <c r="AY1745" s="18"/>
    </row>
    <row r="1746" spans="1:51" s="21" customFormat="1" x14ac:dyDescent="0.2">
      <c r="A1746" s="24" t="s">
        <v>595</v>
      </c>
      <c r="B1746" s="23" t="s">
        <v>606</v>
      </c>
      <c r="C1746" s="21" t="s">
        <v>75</v>
      </c>
      <c r="D1746" s="23" t="s">
        <v>50</v>
      </c>
      <c r="E1746" s="23" t="s">
        <v>46</v>
      </c>
      <c r="F1746" s="23" t="s">
        <v>43</v>
      </c>
      <c r="G1746" s="24">
        <v>384</v>
      </c>
      <c r="H1746" s="30">
        <v>61.558</v>
      </c>
      <c r="I1746" s="30">
        <v>36.057000000000002</v>
      </c>
      <c r="J1746" s="23">
        <v>6.9000000000000006E-2</v>
      </c>
      <c r="K1746" s="23" t="s">
        <v>27</v>
      </c>
      <c r="L1746" s="23" t="s">
        <v>27</v>
      </c>
      <c r="M1746" s="23" t="s">
        <v>27</v>
      </c>
      <c r="N1746" s="23">
        <v>5.5E-2</v>
      </c>
      <c r="O1746" s="23">
        <v>1.006</v>
      </c>
      <c r="P1746" s="23">
        <v>0.13800000000000001</v>
      </c>
      <c r="Q1746" s="23" t="s">
        <v>27</v>
      </c>
      <c r="R1746" s="23" t="s">
        <v>27</v>
      </c>
      <c r="S1746" s="23" t="s">
        <v>27</v>
      </c>
      <c r="T1746" s="23" t="s">
        <v>27</v>
      </c>
      <c r="U1746" s="23" t="s">
        <v>27</v>
      </c>
      <c r="V1746" s="23" t="s">
        <v>27</v>
      </c>
      <c r="W1746" s="30" t="s">
        <v>27</v>
      </c>
      <c r="X1746" s="23">
        <v>98.883000000000024</v>
      </c>
      <c r="Z1746" s="18" t="s">
        <v>85</v>
      </c>
      <c r="AB1746" s="501"/>
      <c r="AC1746" s="18">
        <v>48.98420292790685</v>
      </c>
      <c r="AD1746" s="18">
        <v>49.979908643512601</v>
      </c>
      <c r="AE1746" s="18">
        <v>0.10918072301125967</v>
      </c>
      <c r="AF1746" s="18" t="s">
        <v>27</v>
      </c>
      <c r="AG1746" s="18" t="s">
        <v>27</v>
      </c>
      <c r="AH1746" s="18" t="s">
        <v>27</v>
      </c>
      <c r="AI1746" s="18">
        <v>6.0983519954079357E-2</v>
      </c>
      <c r="AJ1746" s="18">
        <v>0.76166596950374488</v>
      </c>
      <c r="AK1746" s="18">
        <v>0.10405821611145594</v>
      </c>
      <c r="AL1746" s="18" t="s">
        <v>27</v>
      </c>
      <c r="AM1746" s="18" t="s">
        <v>27</v>
      </c>
      <c r="AN1746" s="18" t="s">
        <v>27</v>
      </c>
      <c r="AO1746" s="18" t="s">
        <v>27</v>
      </c>
      <c r="AP1746" s="18" t="s">
        <v>27</v>
      </c>
      <c r="AQ1746" s="18" t="s">
        <v>27</v>
      </c>
      <c r="AR1746" s="18">
        <v>99.999999999999986</v>
      </c>
      <c r="AT1746" s="18" t="s">
        <v>131</v>
      </c>
      <c r="AU1746" s="18" t="str">
        <f t="shared" si="174"/>
        <v>po</v>
      </c>
      <c r="AV1746" s="44">
        <f t="shared" si="175"/>
        <v>0.98007788043976363</v>
      </c>
      <c r="AW1746" s="86">
        <f t="shared" si="173"/>
        <v>0.99739932437816847</v>
      </c>
      <c r="AX1746" s="18"/>
      <c r="AY1746" s="18"/>
    </row>
    <row r="1747" spans="1:51" s="21" customFormat="1" x14ac:dyDescent="0.2">
      <c r="A1747" s="24" t="s">
        <v>595</v>
      </c>
      <c r="B1747" s="23" t="s">
        <v>606</v>
      </c>
      <c r="C1747" s="21" t="s">
        <v>75</v>
      </c>
      <c r="D1747" s="23" t="s">
        <v>50</v>
      </c>
      <c r="E1747" s="23" t="s">
        <v>42</v>
      </c>
      <c r="F1747" s="23" t="s">
        <v>43</v>
      </c>
      <c r="G1747" s="24">
        <v>308</v>
      </c>
      <c r="H1747" s="30">
        <v>62.112000000000002</v>
      </c>
      <c r="I1747" s="30">
        <v>36.450000000000003</v>
      </c>
      <c r="J1747" s="23" t="s">
        <v>27</v>
      </c>
      <c r="K1747" s="23" t="s">
        <v>27</v>
      </c>
      <c r="L1747" s="23" t="s">
        <v>27</v>
      </c>
      <c r="M1747" s="23" t="s">
        <v>27</v>
      </c>
      <c r="N1747" s="23" t="s">
        <v>27</v>
      </c>
      <c r="O1747" s="23">
        <v>1.0029999999999999</v>
      </c>
      <c r="P1747" s="23">
        <v>0.161</v>
      </c>
      <c r="Q1747" s="23">
        <v>4.2000000000000003E-2</v>
      </c>
      <c r="R1747" s="23" t="s">
        <v>27</v>
      </c>
      <c r="S1747" s="23" t="s">
        <v>27</v>
      </c>
      <c r="T1747" s="23" t="s">
        <v>27</v>
      </c>
      <c r="U1747" s="23" t="s">
        <v>27</v>
      </c>
      <c r="V1747" s="23" t="s">
        <v>27</v>
      </c>
      <c r="W1747" s="30" t="s">
        <v>27</v>
      </c>
      <c r="X1747" s="23">
        <v>99.768000000000015</v>
      </c>
      <c r="Z1747" s="18" t="s">
        <v>85</v>
      </c>
      <c r="AB1747" s="501"/>
      <c r="AC1747" s="18">
        <v>49.000505681252534</v>
      </c>
      <c r="AD1747" s="18">
        <v>50.090677371411388</v>
      </c>
      <c r="AE1747" s="18" t="s">
        <v>27</v>
      </c>
      <c r="AF1747" s="18" t="s">
        <v>27</v>
      </c>
      <c r="AG1747" s="18" t="s">
        <v>27</v>
      </c>
      <c r="AH1747" s="18" t="s">
        <v>27</v>
      </c>
      <c r="AI1747" s="18" t="s">
        <v>27</v>
      </c>
      <c r="AJ1747" s="18">
        <v>0.75287176211021067</v>
      </c>
      <c r="AK1747" s="18">
        <v>0.12035847323115664</v>
      </c>
      <c r="AL1747" s="18">
        <v>3.5586711994696034E-2</v>
      </c>
      <c r="AM1747" s="18" t="s">
        <v>27</v>
      </c>
      <c r="AN1747" s="18" t="s">
        <v>27</v>
      </c>
      <c r="AO1747" s="18" t="s">
        <v>27</v>
      </c>
      <c r="AP1747" s="18" t="s">
        <v>27</v>
      </c>
      <c r="AQ1747" s="18" t="s">
        <v>27</v>
      </c>
      <c r="AR1747" s="18">
        <v>99.999999999999986</v>
      </c>
      <c r="AT1747" s="18" t="s">
        <v>131</v>
      </c>
      <c r="AU1747" s="18" t="str">
        <f t="shared" si="174"/>
        <v>po</v>
      </c>
      <c r="AV1747" s="44">
        <f t="shared" si="175"/>
        <v>0.97823603617744137</v>
      </c>
      <c r="AW1747" s="86">
        <f t="shared" si="173"/>
        <v>0.99637947114433922</v>
      </c>
      <c r="AX1747" s="18"/>
      <c r="AY1747" s="18"/>
    </row>
    <row r="1748" spans="1:51" s="21" customFormat="1" x14ac:dyDescent="0.2">
      <c r="A1748" s="24" t="s">
        <v>595</v>
      </c>
      <c r="B1748" s="23" t="s">
        <v>606</v>
      </c>
      <c r="C1748" s="21" t="s">
        <v>75</v>
      </c>
      <c r="D1748" s="23" t="s">
        <v>50</v>
      </c>
      <c r="E1748" s="23" t="s">
        <v>42</v>
      </c>
      <c r="F1748" s="23" t="s">
        <v>43</v>
      </c>
      <c r="G1748" s="24">
        <v>304</v>
      </c>
      <c r="H1748" s="30">
        <v>62.576999999999998</v>
      </c>
      <c r="I1748" s="30">
        <v>36.262999999999998</v>
      </c>
      <c r="J1748" s="23" t="s">
        <v>27</v>
      </c>
      <c r="K1748" s="23" t="s">
        <v>27</v>
      </c>
      <c r="L1748" s="23" t="s">
        <v>27</v>
      </c>
      <c r="M1748" s="23" t="s">
        <v>27</v>
      </c>
      <c r="N1748" s="23" t="s">
        <v>27</v>
      </c>
      <c r="O1748" s="23">
        <v>1</v>
      </c>
      <c r="P1748" s="23">
        <v>0.14199999999999999</v>
      </c>
      <c r="Q1748" s="23">
        <v>6.5000000000000002E-2</v>
      </c>
      <c r="R1748" s="23" t="s">
        <v>27</v>
      </c>
      <c r="S1748" s="23" t="s">
        <v>27</v>
      </c>
      <c r="T1748" s="23" t="s">
        <v>27</v>
      </c>
      <c r="U1748" s="23" t="s">
        <v>27</v>
      </c>
      <c r="V1748" s="23" t="s">
        <v>27</v>
      </c>
      <c r="W1748" s="30" t="s">
        <v>27</v>
      </c>
      <c r="X1748" s="23">
        <v>100.047</v>
      </c>
      <c r="Z1748" s="18" t="s">
        <v>85</v>
      </c>
      <c r="AB1748" s="501"/>
      <c r="AC1748" s="18">
        <v>49.311677637064925</v>
      </c>
      <c r="AD1748" s="18">
        <v>49.777501357010792</v>
      </c>
      <c r="AE1748" s="18" t="s">
        <v>27</v>
      </c>
      <c r="AF1748" s="18" t="s">
        <v>27</v>
      </c>
      <c r="AG1748" s="18" t="s">
        <v>27</v>
      </c>
      <c r="AH1748" s="18" t="s">
        <v>27</v>
      </c>
      <c r="AI1748" s="18" t="s">
        <v>27</v>
      </c>
      <c r="AJ1748" s="18">
        <v>0.74977346484422891</v>
      </c>
      <c r="AK1748" s="18">
        <v>0.10603497278555873</v>
      </c>
      <c r="AL1748" s="18">
        <v>5.5012568294482422E-2</v>
      </c>
      <c r="AM1748" s="18" t="s">
        <v>27</v>
      </c>
      <c r="AN1748" s="18" t="s">
        <v>27</v>
      </c>
      <c r="AO1748" s="18" t="s">
        <v>27</v>
      </c>
      <c r="AP1748" s="18" t="s">
        <v>27</v>
      </c>
      <c r="AQ1748" s="18" t="s">
        <v>27</v>
      </c>
      <c r="AR1748" s="18">
        <v>100</v>
      </c>
      <c r="AT1748" s="18" t="s">
        <v>131</v>
      </c>
      <c r="AU1748" s="18" t="str">
        <f t="shared" si="174"/>
        <v>po</v>
      </c>
      <c r="AV1748" s="44">
        <f t="shared" si="175"/>
        <v>0.99064188223099192</v>
      </c>
      <c r="AW1748" s="86">
        <f t="shared" si="173"/>
        <v>1.0089397272632634</v>
      </c>
      <c r="AX1748" s="18"/>
      <c r="AY1748" s="18"/>
    </row>
    <row r="1749" spans="1:51" s="21" customFormat="1" x14ac:dyDescent="0.2">
      <c r="A1749" s="24" t="s">
        <v>595</v>
      </c>
      <c r="B1749" s="23" t="s">
        <v>606</v>
      </c>
      <c r="C1749" s="21" t="s">
        <v>75</v>
      </c>
      <c r="D1749" s="23" t="s">
        <v>60</v>
      </c>
      <c r="E1749" s="23" t="s">
        <v>47</v>
      </c>
      <c r="F1749" s="23" t="s">
        <v>43</v>
      </c>
      <c r="G1749" s="24">
        <v>432</v>
      </c>
      <c r="H1749" s="30">
        <v>61.555999999999997</v>
      </c>
      <c r="I1749" s="30">
        <v>36.176000000000002</v>
      </c>
      <c r="J1749" s="23" t="s">
        <v>27</v>
      </c>
      <c r="K1749" s="23" t="s">
        <v>27</v>
      </c>
      <c r="L1749" s="23" t="s">
        <v>27</v>
      </c>
      <c r="M1749" s="23" t="s">
        <v>27</v>
      </c>
      <c r="N1749" s="23" t="s">
        <v>27</v>
      </c>
      <c r="O1749" s="23">
        <v>0.997</v>
      </c>
      <c r="P1749" s="23">
        <v>0.159</v>
      </c>
      <c r="Q1749" s="23">
        <v>4.1000000000000002E-2</v>
      </c>
      <c r="R1749" s="23" t="s">
        <v>27</v>
      </c>
      <c r="S1749" s="23" t="s">
        <v>27</v>
      </c>
      <c r="T1749" s="23" t="s">
        <v>27</v>
      </c>
      <c r="U1749" s="23" t="s">
        <v>27</v>
      </c>
      <c r="V1749" s="23" t="s">
        <v>27</v>
      </c>
      <c r="W1749" s="30" t="s">
        <v>27</v>
      </c>
      <c r="X1749" s="23">
        <v>98.929000000000002</v>
      </c>
      <c r="Z1749" s="18" t="s">
        <v>85</v>
      </c>
      <c r="AB1749" s="501"/>
      <c r="AC1749" s="18">
        <v>48.96436943012489</v>
      </c>
      <c r="AD1749" s="18">
        <v>50.126183978480569</v>
      </c>
      <c r="AE1749" s="18" t="s">
        <v>27</v>
      </c>
      <c r="AF1749" s="18" t="s">
        <v>27</v>
      </c>
      <c r="AG1749" s="18" t="s">
        <v>27</v>
      </c>
      <c r="AH1749" s="18" t="s">
        <v>27</v>
      </c>
      <c r="AI1749" s="18" t="s">
        <v>27</v>
      </c>
      <c r="AJ1749" s="18">
        <v>0.75457073985386725</v>
      </c>
      <c r="AK1749" s="18">
        <v>0.11984851164464659</v>
      </c>
      <c r="AL1749" s="18">
        <v>3.5027339896030699E-2</v>
      </c>
      <c r="AM1749" s="18" t="s">
        <v>27</v>
      </c>
      <c r="AN1749" s="18" t="s">
        <v>27</v>
      </c>
      <c r="AO1749" s="18" t="s">
        <v>27</v>
      </c>
      <c r="AP1749" s="18" t="s">
        <v>27</v>
      </c>
      <c r="AQ1749" s="18" t="s">
        <v>27</v>
      </c>
      <c r="AR1749" s="18">
        <v>100</v>
      </c>
      <c r="AT1749" s="18" t="s">
        <v>131</v>
      </c>
      <c r="AU1749" s="18" t="str">
        <f t="shared" si="174"/>
        <v>po</v>
      </c>
      <c r="AV1749" s="44">
        <f t="shared" si="175"/>
        <v>0.97682220236724082</v>
      </c>
      <c r="AW1749" s="86">
        <f t="shared" si="173"/>
        <v>0.99496534671241932</v>
      </c>
      <c r="AX1749" s="18"/>
      <c r="AY1749" s="18"/>
    </row>
    <row r="1750" spans="1:51" s="21" customFormat="1" x14ac:dyDescent="0.2">
      <c r="A1750" s="24" t="s">
        <v>595</v>
      </c>
      <c r="B1750" s="23" t="s">
        <v>606</v>
      </c>
      <c r="C1750" s="21" t="s">
        <v>75</v>
      </c>
      <c r="D1750" s="23" t="s">
        <v>50</v>
      </c>
      <c r="E1750" s="23" t="s">
        <v>42</v>
      </c>
      <c r="F1750" s="23" t="s">
        <v>43</v>
      </c>
      <c r="G1750" s="24">
        <v>302</v>
      </c>
      <c r="H1750" s="30">
        <v>61.43</v>
      </c>
      <c r="I1750" s="30">
        <v>36.689</v>
      </c>
      <c r="J1750" s="23" t="s">
        <v>27</v>
      </c>
      <c r="K1750" s="23" t="s">
        <v>27</v>
      </c>
      <c r="L1750" s="23" t="s">
        <v>27</v>
      </c>
      <c r="M1750" s="23" t="s">
        <v>27</v>
      </c>
      <c r="N1750" s="23" t="s">
        <v>27</v>
      </c>
      <c r="O1750" s="23">
        <v>0.997</v>
      </c>
      <c r="P1750" s="23">
        <v>0.107</v>
      </c>
      <c r="Q1750" s="23">
        <v>6.4000000000000001E-2</v>
      </c>
      <c r="R1750" s="23" t="s">
        <v>27</v>
      </c>
      <c r="S1750" s="23" t="s">
        <v>27</v>
      </c>
      <c r="T1750" s="23" t="s">
        <v>27</v>
      </c>
      <c r="U1750" s="23" t="s">
        <v>27</v>
      </c>
      <c r="V1750" s="23" t="s">
        <v>27</v>
      </c>
      <c r="W1750" s="30" t="s">
        <v>27</v>
      </c>
      <c r="X1750" s="23">
        <v>99.286999999999992</v>
      </c>
      <c r="Z1750" s="18" t="s">
        <v>85</v>
      </c>
      <c r="AB1750" s="501"/>
      <c r="AC1750" s="18">
        <v>48.577028557097144</v>
      </c>
      <c r="AD1750" s="18">
        <v>50.53829996520259</v>
      </c>
      <c r="AE1750" s="18" t="s">
        <v>27</v>
      </c>
      <c r="AF1750" s="18" t="s">
        <v>27</v>
      </c>
      <c r="AG1750" s="18" t="s">
        <v>27</v>
      </c>
      <c r="AH1750" s="18" t="s">
        <v>27</v>
      </c>
      <c r="AI1750" s="18" t="s">
        <v>27</v>
      </c>
      <c r="AJ1750" s="18">
        <v>0.75013704920760871</v>
      </c>
      <c r="AK1750" s="18">
        <v>8.0178874151239254E-2</v>
      </c>
      <c r="AL1750" s="18">
        <v>5.4355554341399284E-2</v>
      </c>
      <c r="AM1750" s="18" t="s">
        <v>27</v>
      </c>
      <c r="AN1750" s="18" t="s">
        <v>27</v>
      </c>
      <c r="AO1750" s="18" t="s">
        <v>27</v>
      </c>
      <c r="AP1750" s="18" t="s">
        <v>27</v>
      </c>
      <c r="AQ1750" s="18" t="s">
        <v>27</v>
      </c>
      <c r="AR1750" s="18">
        <v>99.999999999999986</v>
      </c>
      <c r="AT1750" s="18" t="s">
        <v>131</v>
      </c>
      <c r="AU1750" s="18" t="str">
        <f t="shared" si="174"/>
        <v>po</v>
      </c>
      <c r="AV1750" s="44">
        <f t="shared" si="175"/>
        <v>0.961192374704811</v>
      </c>
      <c r="AW1750" s="86">
        <f t="shared" si="173"/>
        <v>0.97869734575269685</v>
      </c>
      <c r="AX1750" s="18"/>
      <c r="AY1750" s="18"/>
    </row>
    <row r="1751" spans="1:51" x14ac:dyDescent="0.2">
      <c r="A1751" s="44" t="s">
        <v>444</v>
      </c>
      <c r="B1751" s="44" t="s">
        <v>607</v>
      </c>
      <c r="C1751" s="21" t="s">
        <v>75</v>
      </c>
      <c r="D1751" s="43" t="s">
        <v>155</v>
      </c>
      <c r="E1751" s="43" t="s">
        <v>387</v>
      </c>
      <c r="F1751" s="43" t="s">
        <v>152</v>
      </c>
      <c r="G1751" s="43">
        <v>8</v>
      </c>
      <c r="H1751" s="78">
        <v>62.270130000000002</v>
      </c>
      <c r="I1751" s="78">
        <v>36.779229999999998</v>
      </c>
      <c r="J1751" s="18">
        <v>2.3261E-2</v>
      </c>
      <c r="K1751" s="18" t="s">
        <v>27</v>
      </c>
      <c r="L1751" s="18" t="s">
        <v>27</v>
      </c>
      <c r="M1751" s="18" t="s">
        <v>27</v>
      </c>
      <c r="N1751" s="18" t="s">
        <v>27</v>
      </c>
      <c r="O1751" s="18">
        <v>0.996614</v>
      </c>
      <c r="P1751" s="18" t="s">
        <v>27</v>
      </c>
      <c r="Q1751" s="18">
        <v>0.151478</v>
      </c>
      <c r="R1751" s="18" t="s">
        <v>27</v>
      </c>
      <c r="S1751" s="18" t="s">
        <v>27</v>
      </c>
      <c r="T1751" s="18" t="s">
        <v>27</v>
      </c>
      <c r="U1751" s="18"/>
      <c r="V1751" s="18"/>
      <c r="W1751" s="1"/>
      <c r="X1751" s="18">
        <v>100.220713</v>
      </c>
      <c r="Y1751" s="74"/>
      <c r="Z1751" s="18" t="s">
        <v>85</v>
      </c>
      <c r="AA1751" s="1"/>
      <c r="AB1751" s="501"/>
      <c r="AC1751" s="18">
        <v>48.841347016663839</v>
      </c>
      <c r="AD1751" s="18">
        <v>50.251012549298203</v>
      </c>
      <c r="AE1751" s="18">
        <v>3.6279523374983406E-2</v>
      </c>
      <c r="AF1751" s="18" t="s">
        <v>27</v>
      </c>
      <c r="AG1751" s="18" t="s">
        <v>27</v>
      </c>
      <c r="AH1751" s="18" t="s">
        <v>27</v>
      </c>
      <c r="AI1751" s="18" t="s">
        <v>27</v>
      </c>
      <c r="AJ1751" s="18">
        <v>0.74375495394059432</v>
      </c>
      <c r="AK1751" s="18" t="s">
        <v>27</v>
      </c>
      <c r="AL1751" s="18">
        <v>0.12760595672238845</v>
      </c>
      <c r="AM1751" s="18" t="s">
        <v>27</v>
      </c>
      <c r="AN1751" s="18" t="s">
        <v>27</v>
      </c>
      <c r="AO1751" s="18" t="s">
        <v>27</v>
      </c>
      <c r="AP1751" s="18" t="s">
        <v>27</v>
      </c>
      <c r="AQ1751" s="18" t="s">
        <v>27</v>
      </c>
      <c r="AR1751" s="18">
        <v>100.00000000000001</v>
      </c>
      <c r="AS1751" s="18"/>
      <c r="AT1751" s="18" t="s">
        <v>131</v>
      </c>
      <c r="AU1751" s="18" t="str">
        <f t="shared" si="174"/>
        <v>po</v>
      </c>
      <c r="AV1751" s="44">
        <f t="shared" si="175"/>
        <v>0.97194751983850225</v>
      </c>
      <c r="AW1751" s="86">
        <f t="shared" si="173"/>
        <v>0.98928768606516571</v>
      </c>
      <c r="AX1751" s="18"/>
      <c r="AY1751" s="18"/>
    </row>
    <row r="1752" spans="1:51" x14ac:dyDescent="0.2">
      <c r="A1752" s="44" t="s">
        <v>444</v>
      </c>
      <c r="B1752" s="44" t="s">
        <v>607</v>
      </c>
      <c r="C1752" s="21" t="s">
        <v>75</v>
      </c>
      <c r="D1752" s="43" t="s">
        <v>155</v>
      </c>
      <c r="E1752" s="3" t="s">
        <v>387</v>
      </c>
      <c r="F1752" s="3" t="s">
        <v>158</v>
      </c>
      <c r="G1752" s="3">
        <v>64</v>
      </c>
      <c r="H1752" s="78">
        <v>61.368279999999999</v>
      </c>
      <c r="I1752" s="78">
        <v>36.840269999999997</v>
      </c>
      <c r="J1752" s="18">
        <v>2.1106E-2</v>
      </c>
      <c r="K1752" s="18" t="s">
        <v>27</v>
      </c>
      <c r="L1752" s="18" t="s">
        <v>27</v>
      </c>
      <c r="M1752" s="18" t="s">
        <v>27</v>
      </c>
      <c r="N1752" s="18" t="s">
        <v>27</v>
      </c>
      <c r="O1752" s="18">
        <v>1.585615</v>
      </c>
      <c r="P1752" s="18">
        <v>0.14815999999999999</v>
      </c>
      <c r="Q1752" s="18">
        <v>5.2345000000000003E-2</v>
      </c>
      <c r="R1752" s="18" t="s">
        <v>27</v>
      </c>
      <c r="S1752" s="18" t="s">
        <v>27</v>
      </c>
      <c r="T1752" s="18">
        <v>0.244919</v>
      </c>
      <c r="U1752" s="1"/>
      <c r="V1752" s="1"/>
      <c r="W1752" s="1"/>
      <c r="X1752" s="18">
        <v>100.26069500000001</v>
      </c>
      <c r="Y1752" s="62"/>
      <c r="Z1752" s="18" t="s">
        <v>85</v>
      </c>
      <c r="AA1752" s="18"/>
      <c r="AB1752" s="501"/>
      <c r="AC1752" s="18">
        <v>48.13029486498742</v>
      </c>
      <c r="AD1752" s="18">
        <v>50.330552667467558</v>
      </c>
      <c r="AE1752" s="18">
        <v>3.2915907696507429E-2</v>
      </c>
      <c r="AF1752" s="18" t="s">
        <v>27</v>
      </c>
      <c r="AG1752" s="18" t="s">
        <v>27</v>
      </c>
      <c r="AH1752" s="18" t="s">
        <v>27</v>
      </c>
      <c r="AI1752" s="18" t="s">
        <v>27</v>
      </c>
      <c r="AJ1752" s="18">
        <v>1.1832250182132384</v>
      </c>
      <c r="AK1752" s="18">
        <v>0.11011114688901029</v>
      </c>
      <c r="AL1752" s="18">
        <v>4.4092355485844822E-2</v>
      </c>
      <c r="AM1752" s="18" t="s">
        <v>27</v>
      </c>
      <c r="AN1752" s="18" t="s">
        <v>27</v>
      </c>
      <c r="AO1752" s="18">
        <v>0.16880803926040994</v>
      </c>
      <c r="AP1752" s="18" t="s">
        <v>27</v>
      </c>
      <c r="AQ1752" s="18" t="s">
        <v>27</v>
      </c>
      <c r="AR1752" s="18">
        <v>99.999999999999986</v>
      </c>
      <c r="AS1752" s="18"/>
      <c r="AT1752" s="18" t="s">
        <v>131</v>
      </c>
      <c r="AU1752" s="18" t="str">
        <f t="shared" si="174"/>
        <v>po</v>
      </c>
      <c r="AV1752" s="44">
        <f t="shared" si="175"/>
        <v>0.95628385372564506</v>
      </c>
      <c r="AW1752" s="86">
        <f t="shared" si="173"/>
        <v>0.98621073670267412</v>
      </c>
      <c r="AX1752" s="18"/>
      <c r="AY1752" s="18"/>
    </row>
    <row r="1753" spans="1:51" x14ac:dyDescent="0.2">
      <c r="A1753" s="44" t="s">
        <v>444</v>
      </c>
      <c r="B1753" s="44" t="s">
        <v>607</v>
      </c>
      <c r="C1753" s="21" t="s">
        <v>75</v>
      </c>
      <c r="D1753" s="43" t="s">
        <v>155</v>
      </c>
      <c r="E1753" s="3" t="s">
        <v>387</v>
      </c>
      <c r="F1753" s="3" t="s">
        <v>158</v>
      </c>
      <c r="G1753" s="3">
        <v>67</v>
      </c>
      <c r="H1753" s="78">
        <v>61.450539999999997</v>
      </c>
      <c r="I1753" s="78">
        <v>36.638719999999999</v>
      </c>
      <c r="J1753" s="18">
        <v>2.5749999999999999E-2</v>
      </c>
      <c r="K1753" s="18" t="s">
        <v>27</v>
      </c>
      <c r="L1753" s="18" t="s">
        <v>27</v>
      </c>
      <c r="M1753" s="18" t="s">
        <v>27</v>
      </c>
      <c r="N1753" s="18" t="s">
        <v>27</v>
      </c>
      <c r="O1753" s="18">
        <v>1.8541049999999999</v>
      </c>
      <c r="P1753" s="18">
        <v>0.11265500000000001</v>
      </c>
      <c r="Q1753" s="18">
        <v>6.3249E-2</v>
      </c>
      <c r="R1753" s="18" t="s">
        <v>27</v>
      </c>
      <c r="S1753" s="18" t="s">
        <v>27</v>
      </c>
      <c r="T1753" s="18" t="s">
        <v>27</v>
      </c>
      <c r="U1753" s="1"/>
      <c r="V1753" s="1"/>
      <c r="W1753" s="1"/>
      <c r="X1753" s="18">
        <v>100.145019</v>
      </c>
      <c r="Y1753" s="62"/>
      <c r="Z1753" s="18" t="s">
        <v>85</v>
      </c>
      <c r="AA1753" s="18"/>
      <c r="AB1753" s="501"/>
      <c r="AC1753" s="18">
        <v>48.286193090143158</v>
      </c>
      <c r="AD1753" s="18">
        <v>50.150108822841865</v>
      </c>
      <c r="AE1753" s="18">
        <v>4.023461290858691E-2</v>
      </c>
      <c r="AF1753" s="18" t="s">
        <v>27</v>
      </c>
      <c r="AG1753" s="18" t="s">
        <v>27</v>
      </c>
      <c r="AH1753" s="18" t="s">
        <v>27</v>
      </c>
      <c r="AI1753" s="18" t="s">
        <v>27</v>
      </c>
      <c r="AJ1753" s="18">
        <v>1.3862023007881121</v>
      </c>
      <c r="AK1753" s="18">
        <v>8.3882908551388219E-2</v>
      </c>
      <c r="AL1753" s="18">
        <v>5.3378264766886507E-2</v>
      </c>
      <c r="AM1753" s="18" t="s">
        <v>27</v>
      </c>
      <c r="AN1753" s="18" t="s">
        <v>27</v>
      </c>
      <c r="AO1753" s="18" t="s">
        <v>27</v>
      </c>
      <c r="AP1753" s="18" t="s">
        <v>27</v>
      </c>
      <c r="AQ1753" s="18" t="s">
        <v>27</v>
      </c>
      <c r="AR1753" s="18">
        <v>100</v>
      </c>
      <c r="AS1753" s="18"/>
      <c r="AT1753" s="18" t="s">
        <v>131</v>
      </c>
      <c r="AU1753" s="18" t="str">
        <f t="shared" si="174"/>
        <v>po</v>
      </c>
      <c r="AV1753" s="44">
        <f t="shared" si="175"/>
        <v>0.96283326643850176</v>
      </c>
      <c r="AW1753" s="86">
        <f t="shared" si="173"/>
        <v>0.9932113355965988</v>
      </c>
      <c r="AX1753" s="18"/>
    </row>
    <row r="1754" spans="1:51" x14ac:dyDescent="0.2">
      <c r="A1754" s="44" t="s">
        <v>444</v>
      </c>
      <c r="B1754" s="44" t="s">
        <v>607</v>
      </c>
      <c r="C1754" s="21" t="s">
        <v>75</v>
      </c>
      <c r="D1754" s="43" t="s">
        <v>155</v>
      </c>
      <c r="E1754" s="43" t="s">
        <v>387</v>
      </c>
      <c r="F1754" s="43" t="s">
        <v>152</v>
      </c>
      <c r="G1754" s="43">
        <v>6</v>
      </c>
      <c r="H1754" s="78">
        <v>61.380580000000002</v>
      </c>
      <c r="I1754" s="78">
        <v>36.448189999999997</v>
      </c>
      <c r="J1754" s="18">
        <v>1.8695E-2</v>
      </c>
      <c r="K1754" s="18" t="s">
        <v>27</v>
      </c>
      <c r="L1754" s="18" t="s">
        <v>27</v>
      </c>
      <c r="M1754" s="18" t="s">
        <v>27</v>
      </c>
      <c r="N1754" s="18" t="s">
        <v>27</v>
      </c>
      <c r="O1754" s="18">
        <v>1.9106959999999999</v>
      </c>
      <c r="P1754" s="18">
        <v>0.152919</v>
      </c>
      <c r="Q1754" s="18">
        <v>2.7036999999999999E-2</v>
      </c>
      <c r="R1754" s="18" t="s">
        <v>27</v>
      </c>
      <c r="S1754" s="18" t="s">
        <v>27</v>
      </c>
      <c r="T1754" s="18" t="s">
        <v>27</v>
      </c>
      <c r="U1754" s="18"/>
      <c r="V1754" s="18"/>
      <c r="W1754" s="155"/>
      <c r="X1754" s="18">
        <v>99.938116999999991</v>
      </c>
      <c r="Y1754" s="74"/>
      <c r="Z1754" s="18" t="s">
        <v>85</v>
      </c>
      <c r="AA1754" s="1"/>
      <c r="AB1754" s="501"/>
      <c r="AC1754" s="18">
        <v>48.369100900572874</v>
      </c>
      <c r="AD1754" s="18">
        <v>50.031936983873436</v>
      </c>
      <c r="AE1754" s="18">
        <v>2.9294617190011522E-2</v>
      </c>
      <c r="AF1754" s="18" t="s">
        <v>27</v>
      </c>
      <c r="AG1754" s="18" t="s">
        <v>27</v>
      </c>
      <c r="AH1754" s="18" t="s">
        <v>27</v>
      </c>
      <c r="AI1754" s="18" t="s">
        <v>27</v>
      </c>
      <c r="AJ1754" s="18">
        <v>1.4325957168368892</v>
      </c>
      <c r="AK1754" s="18">
        <v>0.11418898742871678</v>
      </c>
      <c r="AL1754" s="18">
        <v>2.2882794098045365E-2</v>
      </c>
      <c r="AM1754" s="18" t="s">
        <v>27</v>
      </c>
      <c r="AN1754" s="18" t="s">
        <v>27</v>
      </c>
      <c r="AO1754" s="18" t="s">
        <v>27</v>
      </c>
      <c r="AP1754" s="18" t="s">
        <v>27</v>
      </c>
      <c r="AQ1754" s="18" t="s">
        <v>27</v>
      </c>
      <c r="AR1754" s="18">
        <v>99.999999999999986</v>
      </c>
      <c r="AS1754" s="18"/>
      <c r="AT1754" s="18" t="s">
        <v>131</v>
      </c>
      <c r="AU1754" s="18" t="str">
        <f t="shared" si="174"/>
        <v>po</v>
      </c>
      <c r="AV1754" s="44">
        <f t="shared" si="175"/>
        <v>0.9667645071619646</v>
      </c>
      <c r="AW1754" s="86">
        <f t="shared" si="173"/>
        <v>0.9981378177509509</v>
      </c>
      <c r="AX1754" s="18"/>
      <c r="AY1754" s="21" t="s">
        <v>509</v>
      </c>
    </row>
    <row r="1755" spans="1:51" x14ac:dyDescent="0.2">
      <c r="A1755" s="44" t="s">
        <v>444</v>
      </c>
      <c r="B1755" s="139" t="s">
        <v>608</v>
      </c>
      <c r="C1755" s="21" t="s">
        <v>75</v>
      </c>
      <c r="D1755" s="3" t="s">
        <v>443</v>
      </c>
      <c r="E1755" s="3" t="s">
        <v>108</v>
      </c>
      <c r="F1755" s="3" t="s">
        <v>182</v>
      </c>
      <c r="G1755" s="3">
        <v>43</v>
      </c>
      <c r="H1755" s="78">
        <v>50.479860000000002</v>
      </c>
      <c r="I1755" s="78">
        <v>34.668089999999999</v>
      </c>
      <c r="J1755" s="18">
        <v>3.4251999999999998E-2</v>
      </c>
      <c r="K1755" s="18" t="s">
        <v>27</v>
      </c>
      <c r="L1755" s="18" t="s">
        <v>27</v>
      </c>
      <c r="M1755" s="18" t="s">
        <v>27</v>
      </c>
      <c r="N1755" s="18">
        <v>6.0899000000000002E-2</v>
      </c>
      <c r="O1755" s="18">
        <v>13.60004</v>
      </c>
      <c r="P1755" s="18">
        <v>0.14413699999999999</v>
      </c>
      <c r="Q1755" s="18">
        <v>0.11068799999999999</v>
      </c>
      <c r="R1755" s="18" t="s">
        <v>27</v>
      </c>
      <c r="S1755" s="18" t="s">
        <v>27</v>
      </c>
      <c r="T1755" s="18" t="s">
        <v>27</v>
      </c>
      <c r="U1755" s="18"/>
      <c r="V1755" s="18"/>
      <c r="W1755" s="18"/>
      <c r="X1755" s="18">
        <v>99.097966</v>
      </c>
      <c r="Y1755" s="74"/>
      <c r="Z1755" s="18" t="s">
        <v>85</v>
      </c>
      <c r="AA1755" s="18"/>
      <c r="AB1755" s="501"/>
      <c r="AC1755" s="18">
        <v>40.638051027224535</v>
      </c>
      <c r="AD1755" s="18">
        <v>48.615971489781977</v>
      </c>
      <c r="AE1755" s="18">
        <v>5.4830978441594583E-2</v>
      </c>
      <c r="AF1755" s="18" t="s">
        <v>27</v>
      </c>
      <c r="AG1755" s="18" t="s">
        <v>27</v>
      </c>
      <c r="AH1755" s="18" t="s">
        <v>27</v>
      </c>
      <c r="AI1755" s="18">
        <v>6.8312966521545643E-2</v>
      </c>
      <c r="AJ1755" s="18">
        <v>10.417174577541822</v>
      </c>
      <c r="AK1755" s="18">
        <v>0.10995524584205386</v>
      </c>
      <c r="AL1755" s="18">
        <v>9.5703714646471788E-2</v>
      </c>
      <c r="AM1755" s="18" t="s">
        <v>27</v>
      </c>
      <c r="AN1755" s="18" t="s">
        <v>27</v>
      </c>
      <c r="AO1755" s="18" t="s">
        <v>27</v>
      </c>
      <c r="AP1755" s="18" t="s">
        <v>27</v>
      </c>
      <c r="AQ1755" s="18" t="s">
        <v>27</v>
      </c>
      <c r="AR1755" s="18">
        <v>100.00000000000003</v>
      </c>
      <c r="AS1755" s="18"/>
      <c r="AT1755" s="18" t="s">
        <v>131</v>
      </c>
      <c r="AU1755" s="18" t="str">
        <f t="shared" si="174"/>
        <v>po</v>
      </c>
      <c r="AV1755" s="44">
        <f t="shared" si="175"/>
        <v>0.83589918666473162</v>
      </c>
      <c r="AW1755" s="86">
        <f t="shared" si="173"/>
        <v>1.0544042008093739</v>
      </c>
      <c r="AX1755" s="18"/>
      <c r="AY1755" s="26">
        <f>COUNT(AV1570:AV1755)</f>
        <v>186</v>
      </c>
    </row>
    <row r="1756" spans="1:51" s="21" customFormat="1" x14ac:dyDescent="0.2">
      <c r="A1756" s="26"/>
      <c r="D1756" s="23"/>
      <c r="E1756" s="23"/>
      <c r="F1756" s="23"/>
      <c r="G1756" s="24"/>
      <c r="H1756" s="30"/>
      <c r="I1756" s="30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30"/>
      <c r="X1756" s="23"/>
      <c r="AB1756" s="501"/>
      <c r="AC1756" s="18"/>
      <c r="AD1756" s="18"/>
      <c r="AE1756" s="18"/>
      <c r="AF1756" s="18"/>
      <c r="AG1756" s="18"/>
      <c r="AH1756" s="18"/>
      <c r="AI1756" s="18"/>
      <c r="AJ1756" s="18"/>
      <c r="AK1756" s="18"/>
      <c r="AL1756" s="18"/>
      <c r="AM1756" s="18"/>
      <c r="AN1756" s="18"/>
      <c r="AO1756" s="18"/>
      <c r="AP1756" s="18"/>
      <c r="AQ1756" s="18"/>
      <c r="AR1756" s="18"/>
      <c r="AU1756" s="18"/>
      <c r="AV1756" s="44"/>
      <c r="AW1756" s="44"/>
      <c r="AX1756" s="18"/>
      <c r="AY1756" s="18"/>
    </row>
    <row r="1757" spans="1:51" s="21" customFormat="1" x14ac:dyDescent="0.2">
      <c r="A1757" s="24" t="s">
        <v>595</v>
      </c>
      <c r="B1757" s="23" t="s">
        <v>606</v>
      </c>
      <c r="C1757" s="21" t="s">
        <v>75</v>
      </c>
      <c r="D1757" s="23" t="s">
        <v>33</v>
      </c>
      <c r="E1757" s="23" t="s">
        <v>37</v>
      </c>
      <c r="F1757" s="23" t="s">
        <v>43</v>
      </c>
      <c r="G1757" s="24">
        <v>49</v>
      </c>
      <c r="H1757" s="30">
        <v>59.66</v>
      </c>
      <c r="I1757" s="30">
        <v>38.148000000000003</v>
      </c>
      <c r="J1757" s="23">
        <v>6.5000000000000002E-2</v>
      </c>
      <c r="K1757" s="23" t="s">
        <v>27</v>
      </c>
      <c r="L1757" s="23" t="s">
        <v>27</v>
      </c>
      <c r="M1757" s="23" t="s">
        <v>27</v>
      </c>
      <c r="N1757" s="23">
        <v>4.8000000000000001E-2</v>
      </c>
      <c r="O1757" s="23">
        <v>0.59699999999999998</v>
      </c>
      <c r="P1757" s="23">
        <v>0.107</v>
      </c>
      <c r="Q1757" s="23" t="s">
        <v>27</v>
      </c>
      <c r="R1757" s="23" t="s">
        <v>27</v>
      </c>
      <c r="S1757" s="23">
        <v>5.8999999999999997E-2</v>
      </c>
      <c r="T1757" s="23" t="s">
        <v>27</v>
      </c>
      <c r="U1757" s="23" t="s">
        <v>27</v>
      </c>
      <c r="V1757" s="23" t="s">
        <v>27</v>
      </c>
      <c r="W1757" s="30" t="s">
        <v>27</v>
      </c>
      <c r="X1757" s="23">
        <v>98.683999999999983</v>
      </c>
      <c r="Z1757" s="18" t="s">
        <v>85</v>
      </c>
      <c r="AB1757" s="501"/>
      <c r="AC1757" s="18">
        <v>46.939648690534376</v>
      </c>
      <c r="AD1757" s="18">
        <v>52.283262941521613</v>
      </c>
      <c r="AE1757" s="18">
        <v>0.10169398673441628</v>
      </c>
      <c r="AF1757" s="18" t="s">
        <v>27</v>
      </c>
      <c r="AG1757" s="18" t="s">
        <v>27</v>
      </c>
      <c r="AH1757" s="18" t="s">
        <v>27</v>
      </c>
      <c r="AI1757" s="18">
        <v>5.2623057470842859E-2</v>
      </c>
      <c r="AJ1757" s="18">
        <v>0.44691604227005471</v>
      </c>
      <c r="AK1757" s="18">
        <v>7.9774870761733355E-2</v>
      </c>
      <c r="AL1757" s="18" t="s">
        <v>27</v>
      </c>
      <c r="AM1757" s="18" t="s">
        <v>27</v>
      </c>
      <c r="AN1757" s="18">
        <v>9.6080410706971237E-2</v>
      </c>
      <c r="AO1757" s="18" t="s">
        <v>27</v>
      </c>
      <c r="AP1757" s="18" t="s">
        <v>27</v>
      </c>
      <c r="AQ1757" s="18" t="s">
        <v>27</v>
      </c>
      <c r="AR1757" s="18">
        <v>100.00000000000003</v>
      </c>
      <c r="AT1757" s="53" t="s">
        <v>134</v>
      </c>
      <c r="AU1757" s="53" t="str">
        <f t="shared" ref="AU1757:AU1820" si="176">Z1757</f>
        <v>po</v>
      </c>
      <c r="AV1757" s="44">
        <f t="shared" ref="AV1757:AV1820" si="177">AC1757/AD1757</f>
        <v>0.89779493569550117</v>
      </c>
      <c r="AW1757" s="86">
        <f t="shared" ref="AW1757:AW1820" si="178">SUM(AC1757,AJ1757,AK1757,AL1757,AO1757,AG1757)/AD1757</f>
        <v>0.90786873146492142</v>
      </c>
      <c r="AX1757" s="18"/>
      <c r="AY1757" s="18"/>
    </row>
    <row r="1758" spans="1:51" s="21" customFormat="1" x14ac:dyDescent="0.2">
      <c r="A1758" s="24" t="s">
        <v>595</v>
      </c>
      <c r="B1758" s="23" t="s">
        <v>606</v>
      </c>
      <c r="C1758" s="21" t="s">
        <v>75</v>
      </c>
      <c r="D1758" s="23" t="s">
        <v>45</v>
      </c>
      <c r="E1758" s="23" t="s">
        <v>48</v>
      </c>
      <c r="F1758" s="23" t="s">
        <v>34</v>
      </c>
      <c r="G1758" s="24">
        <v>309</v>
      </c>
      <c r="H1758" s="30">
        <v>60.877000000000002</v>
      </c>
      <c r="I1758" s="30">
        <v>37.969000000000001</v>
      </c>
      <c r="J1758" s="23">
        <v>5.1999999999999998E-2</v>
      </c>
      <c r="K1758" s="23" t="s">
        <v>27</v>
      </c>
      <c r="L1758" s="23" t="s">
        <v>27</v>
      </c>
      <c r="M1758" s="23" t="s">
        <v>27</v>
      </c>
      <c r="N1758" s="23">
        <v>5.7000000000000002E-2</v>
      </c>
      <c r="O1758" s="23">
        <v>0.29199999999999998</v>
      </c>
      <c r="P1758" s="23" t="s">
        <v>27</v>
      </c>
      <c r="Q1758" s="23">
        <v>4.1000000000000002E-2</v>
      </c>
      <c r="R1758" s="23" t="s">
        <v>27</v>
      </c>
      <c r="S1758" s="23" t="s">
        <v>27</v>
      </c>
      <c r="T1758" s="23" t="s">
        <v>27</v>
      </c>
      <c r="U1758" s="23" t="s">
        <v>27</v>
      </c>
      <c r="V1758" s="23" t="s">
        <v>27</v>
      </c>
      <c r="W1758" s="30" t="s">
        <v>27</v>
      </c>
      <c r="X1758" s="23">
        <v>99.288000000000011</v>
      </c>
      <c r="Z1758" s="18" t="s">
        <v>85</v>
      </c>
      <c r="AB1758" s="501"/>
      <c r="AC1758" s="18">
        <v>47.738585723861497</v>
      </c>
      <c r="AD1758" s="18">
        <v>51.865645728049635</v>
      </c>
      <c r="AE1758" s="18">
        <v>8.1085832673818206E-2</v>
      </c>
      <c r="AF1758" s="18" t="s">
        <v>27</v>
      </c>
      <c r="AG1758" s="18" t="s">
        <v>27</v>
      </c>
      <c r="AH1758" s="18" t="s">
        <v>27</v>
      </c>
      <c r="AI1758" s="18">
        <v>6.2282984677118125E-2</v>
      </c>
      <c r="AJ1758" s="18">
        <v>0.21786837035436599</v>
      </c>
      <c r="AK1758" s="18" t="s">
        <v>27</v>
      </c>
      <c r="AL1758" s="18">
        <v>3.4531360383564247E-2</v>
      </c>
      <c r="AM1758" s="18" t="s">
        <v>27</v>
      </c>
      <c r="AN1758" s="18" t="s">
        <v>27</v>
      </c>
      <c r="AO1758" s="18" t="s">
        <v>27</v>
      </c>
      <c r="AP1758" s="18" t="s">
        <v>27</v>
      </c>
      <c r="AQ1758" s="18" t="s">
        <v>27</v>
      </c>
      <c r="AR1758" s="18">
        <v>100</v>
      </c>
      <c r="AT1758" s="53" t="s">
        <v>134</v>
      </c>
      <c r="AU1758" s="53" t="str">
        <f t="shared" si="176"/>
        <v>po</v>
      </c>
      <c r="AV1758" s="44">
        <f t="shared" si="177"/>
        <v>0.92042786807614796</v>
      </c>
      <c r="AW1758" s="86">
        <f t="shared" si="178"/>
        <v>0.92529428258222313</v>
      </c>
      <c r="AX1758" s="18"/>
      <c r="AY1758" s="18"/>
    </row>
    <row r="1759" spans="1:51" s="21" customFormat="1" x14ac:dyDescent="0.2">
      <c r="A1759" s="24" t="s">
        <v>595</v>
      </c>
      <c r="B1759" s="23" t="s">
        <v>606</v>
      </c>
      <c r="C1759" s="21" t="s">
        <v>75</v>
      </c>
      <c r="D1759" s="23" t="s">
        <v>45</v>
      </c>
      <c r="E1759" s="23" t="s">
        <v>46</v>
      </c>
      <c r="F1759" s="23" t="s">
        <v>43</v>
      </c>
      <c r="G1759" s="24">
        <v>484</v>
      </c>
      <c r="H1759" s="30">
        <v>60.99</v>
      </c>
      <c r="I1759" s="30">
        <v>37.25</v>
      </c>
      <c r="J1759" s="23">
        <v>7.0000000000000007E-2</v>
      </c>
      <c r="K1759" s="23" t="s">
        <v>27</v>
      </c>
      <c r="L1759" s="23" t="s">
        <v>27</v>
      </c>
      <c r="M1759" s="23" t="s">
        <v>27</v>
      </c>
      <c r="N1759" s="23" t="s">
        <v>27</v>
      </c>
      <c r="O1759" s="23">
        <v>0.86</v>
      </c>
      <c r="P1759" s="23">
        <v>0.11</v>
      </c>
      <c r="Q1759" s="23">
        <v>0.04</v>
      </c>
      <c r="R1759" s="23" t="s">
        <v>27</v>
      </c>
      <c r="S1759" s="23" t="s">
        <v>27</v>
      </c>
      <c r="T1759" s="23" t="s">
        <v>27</v>
      </c>
      <c r="U1759" s="23" t="s">
        <v>27</v>
      </c>
      <c r="V1759" s="23" t="s">
        <v>27</v>
      </c>
      <c r="W1759" s="30" t="s">
        <v>27</v>
      </c>
      <c r="X1759" s="23">
        <v>99.320000000000007</v>
      </c>
      <c r="Z1759" s="18" t="s">
        <v>85</v>
      </c>
      <c r="AB1759" s="501"/>
      <c r="AC1759" s="18">
        <v>48.03039540488566</v>
      </c>
      <c r="AD1759" s="18">
        <v>51.099673994314962</v>
      </c>
      <c r="AE1759" s="18">
        <v>0.10961775402542331</v>
      </c>
      <c r="AF1759" s="18" t="s">
        <v>27</v>
      </c>
      <c r="AG1759" s="18" t="s">
        <v>27</v>
      </c>
      <c r="AH1759" s="18" t="s">
        <v>27</v>
      </c>
      <c r="AI1759" s="18" t="s">
        <v>27</v>
      </c>
      <c r="AJ1759" s="18">
        <v>0.64439328624512904</v>
      </c>
      <c r="AK1759" s="18">
        <v>8.2087297789862734E-2</v>
      </c>
      <c r="AL1759" s="18">
        <v>3.383226273893606E-2</v>
      </c>
      <c r="AM1759" s="18" t="s">
        <v>27</v>
      </c>
      <c r="AN1759" s="18" t="s">
        <v>27</v>
      </c>
      <c r="AO1759" s="18" t="s">
        <v>27</v>
      </c>
      <c r="AP1759" s="18" t="s">
        <v>27</v>
      </c>
      <c r="AQ1759" s="18" t="s">
        <v>27</v>
      </c>
      <c r="AR1759" s="18">
        <v>99.999999999999986</v>
      </c>
      <c r="AT1759" s="53" t="s">
        <v>134</v>
      </c>
      <c r="AU1759" s="53" t="str">
        <f t="shared" si="176"/>
        <v>po</v>
      </c>
      <c r="AV1759" s="44">
        <f t="shared" si="177"/>
        <v>0.93993545653988375</v>
      </c>
      <c r="AW1759" s="86">
        <f t="shared" si="178"/>
        <v>0.95481447214492476</v>
      </c>
      <c r="AX1759" s="18"/>
      <c r="AY1759" s="18"/>
    </row>
    <row r="1760" spans="1:51" s="21" customFormat="1" x14ac:dyDescent="0.2">
      <c r="A1760" s="24" t="s">
        <v>595</v>
      </c>
      <c r="B1760" s="23" t="s">
        <v>606</v>
      </c>
      <c r="C1760" s="21" t="s">
        <v>75</v>
      </c>
      <c r="D1760" s="23" t="s">
        <v>60</v>
      </c>
      <c r="E1760" s="23" t="s">
        <v>37</v>
      </c>
      <c r="F1760" s="23" t="s">
        <v>57</v>
      </c>
      <c r="G1760" s="24">
        <v>370</v>
      </c>
      <c r="H1760" s="30">
        <v>61.527999999999999</v>
      </c>
      <c r="I1760" s="30">
        <v>37.415999999999997</v>
      </c>
      <c r="J1760" s="23">
        <v>3.2000000000000001E-2</v>
      </c>
      <c r="K1760" s="23" t="s">
        <v>27</v>
      </c>
      <c r="L1760" s="23" t="s">
        <v>27</v>
      </c>
      <c r="M1760" s="23" t="s">
        <v>27</v>
      </c>
      <c r="N1760" s="23">
        <v>6.8000000000000005E-2</v>
      </c>
      <c r="O1760" s="23" t="s">
        <v>27</v>
      </c>
      <c r="P1760" s="23" t="s">
        <v>27</v>
      </c>
      <c r="Q1760" s="23" t="s">
        <v>27</v>
      </c>
      <c r="R1760" s="23" t="s">
        <v>27</v>
      </c>
      <c r="S1760" s="23" t="s">
        <v>27</v>
      </c>
      <c r="T1760" s="23" t="s">
        <v>27</v>
      </c>
      <c r="U1760" s="23" t="s">
        <v>27</v>
      </c>
      <c r="V1760" s="23" t="s">
        <v>27</v>
      </c>
      <c r="W1760" s="30" t="s">
        <v>27</v>
      </c>
      <c r="X1760" s="23">
        <v>99.043999999999983</v>
      </c>
      <c r="Z1760" s="18" t="s">
        <v>85</v>
      </c>
      <c r="AB1760" s="501"/>
      <c r="AC1760" s="18">
        <v>48.499569938766328</v>
      </c>
      <c r="AD1760" s="18">
        <v>51.375583794312533</v>
      </c>
      <c r="AE1760" s="18">
        <v>5.0158021639344935E-2</v>
      </c>
      <c r="AF1760" s="18" t="s">
        <v>27</v>
      </c>
      <c r="AG1760" s="18" t="s">
        <v>27</v>
      </c>
      <c r="AH1760" s="18" t="s">
        <v>27</v>
      </c>
      <c r="AI1760" s="18">
        <v>7.468824528179166E-2</v>
      </c>
      <c r="AJ1760" s="18" t="s">
        <v>27</v>
      </c>
      <c r="AK1760" s="18" t="s">
        <v>27</v>
      </c>
      <c r="AL1760" s="18" t="s">
        <v>27</v>
      </c>
      <c r="AM1760" s="18" t="s">
        <v>27</v>
      </c>
      <c r="AN1760" s="18" t="s">
        <v>27</v>
      </c>
      <c r="AO1760" s="18" t="s">
        <v>27</v>
      </c>
      <c r="AP1760" s="18" t="s">
        <v>27</v>
      </c>
      <c r="AQ1760" s="18" t="s">
        <v>27</v>
      </c>
      <c r="AR1760" s="18">
        <v>100</v>
      </c>
      <c r="AT1760" s="53" t="s">
        <v>134</v>
      </c>
      <c r="AU1760" s="53" t="str">
        <f t="shared" si="176"/>
        <v>po</v>
      </c>
      <c r="AV1760" s="44">
        <f t="shared" si="177"/>
        <v>0.94401983115052035</v>
      </c>
      <c r="AW1760" s="86">
        <f t="shared" si="178"/>
        <v>0.94401983115052035</v>
      </c>
      <c r="AX1760" s="18"/>
      <c r="AY1760" s="18"/>
    </row>
    <row r="1761" spans="1:51" s="21" customFormat="1" x14ac:dyDescent="0.2">
      <c r="A1761" s="24" t="s">
        <v>595</v>
      </c>
      <c r="B1761" s="23" t="s">
        <v>606</v>
      </c>
      <c r="C1761" s="21" t="s">
        <v>75</v>
      </c>
      <c r="D1761" s="23" t="s">
        <v>45</v>
      </c>
      <c r="E1761" s="23" t="s">
        <v>108</v>
      </c>
      <c r="F1761" s="23" t="s">
        <v>43</v>
      </c>
      <c r="G1761" s="24">
        <v>419</v>
      </c>
      <c r="H1761" s="30">
        <v>61.76</v>
      </c>
      <c r="I1761" s="30">
        <v>37.32</v>
      </c>
      <c r="J1761" s="23">
        <v>0.09</v>
      </c>
      <c r="K1761" s="23" t="s">
        <v>27</v>
      </c>
      <c r="L1761" s="23" t="s">
        <v>27</v>
      </c>
      <c r="M1761" s="23" t="s">
        <v>27</v>
      </c>
      <c r="N1761" s="23">
        <v>7.0000000000000007E-2</v>
      </c>
      <c r="O1761" s="23">
        <v>0.15</v>
      </c>
      <c r="P1761" s="23" t="s">
        <v>27</v>
      </c>
      <c r="Q1761" s="23">
        <v>7.0000000000000007E-2</v>
      </c>
      <c r="R1761" s="23" t="s">
        <v>27</v>
      </c>
      <c r="S1761" s="23" t="s">
        <v>27</v>
      </c>
      <c r="T1761" s="23" t="s">
        <v>27</v>
      </c>
      <c r="U1761" s="23" t="s">
        <v>27</v>
      </c>
      <c r="V1761" s="23" t="s">
        <v>27</v>
      </c>
      <c r="W1761" s="30" t="s">
        <v>27</v>
      </c>
      <c r="X1761" s="23">
        <v>99.46</v>
      </c>
      <c r="Z1761" s="18" t="s">
        <v>85</v>
      </c>
      <c r="AB1761" s="501"/>
      <c r="AC1761" s="18">
        <v>48.529127507368329</v>
      </c>
      <c r="AD1761" s="18">
        <v>51.082383691017355</v>
      </c>
      <c r="AE1761" s="18">
        <v>0.1406251621871574</v>
      </c>
      <c r="AF1761" s="18" t="s">
        <v>27</v>
      </c>
      <c r="AG1761" s="18" t="s">
        <v>27</v>
      </c>
      <c r="AH1761" s="18" t="s">
        <v>27</v>
      </c>
      <c r="AI1761" s="18">
        <v>7.6642822562805024E-2</v>
      </c>
      <c r="AJ1761" s="18">
        <v>0.11214540461858087</v>
      </c>
      <c r="AK1761" s="18" t="s">
        <v>27</v>
      </c>
      <c r="AL1761" s="18">
        <v>5.9075412245766519E-2</v>
      </c>
      <c r="AM1761" s="18" t="s">
        <v>27</v>
      </c>
      <c r="AN1761" s="18" t="s">
        <v>27</v>
      </c>
      <c r="AO1761" s="18" t="s">
        <v>27</v>
      </c>
      <c r="AP1761" s="18" t="s">
        <v>27</v>
      </c>
      <c r="AQ1761" s="18" t="s">
        <v>27</v>
      </c>
      <c r="AR1761" s="18">
        <v>100</v>
      </c>
      <c r="AT1761" s="53" t="s">
        <v>134</v>
      </c>
      <c r="AU1761" s="53" t="str">
        <f t="shared" si="176"/>
        <v>po</v>
      </c>
      <c r="AV1761" s="44">
        <f t="shared" si="177"/>
        <v>0.95001689429583125</v>
      </c>
      <c r="AW1761" s="86">
        <f t="shared" si="178"/>
        <v>0.95336875073816207</v>
      </c>
      <c r="AX1761" s="18"/>
      <c r="AY1761" s="18"/>
    </row>
    <row r="1762" spans="1:51" s="21" customFormat="1" x14ac:dyDescent="0.2">
      <c r="A1762" s="24" t="s">
        <v>595</v>
      </c>
      <c r="B1762" s="23" t="s">
        <v>606</v>
      </c>
      <c r="C1762" s="21" t="s">
        <v>75</v>
      </c>
      <c r="D1762" s="23" t="s">
        <v>33</v>
      </c>
      <c r="E1762" s="23" t="s">
        <v>37</v>
      </c>
      <c r="F1762" s="23" t="s">
        <v>28</v>
      </c>
      <c r="G1762" s="24">
        <v>58</v>
      </c>
      <c r="H1762" s="30">
        <v>60.902999999999999</v>
      </c>
      <c r="I1762" s="30">
        <v>36.692</v>
      </c>
      <c r="J1762" s="23" t="s">
        <v>27</v>
      </c>
      <c r="K1762" s="23" t="s">
        <v>27</v>
      </c>
      <c r="L1762" s="23" t="s">
        <v>27</v>
      </c>
      <c r="M1762" s="23">
        <v>5.5E-2</v>
      </c>
      <c r="N1762" s="23" t="s">
        <v>27</v>
      </c>
      <c r="O1762" s="23">
        <v>0.95099999999999996</v>
      </c>
      <c r="P1762" s="23">
        <v>0.123</v>
      </c>
      <c r="Q1762" s="23" t="s">
        <v>27</v>
      </c>
      <c r="R1762" s="23" t="s">
        <v>27</v>
      </c>
      <c r="S1762" s="23">
        <v>4.4999999999999998E-2</v>
      </c>
      <c r="T1762" s="23" t="s">
        <v>27</v>
      </c>
      <c r="U1762" s="23" t="s">
        <v>27</v>
      </c>
      <c r="V1762" s="23" t="s">
        <v>27</v>
      </c>
      <c r="W1762" s="30" t="s">
        <v>27</v>
      </c>
      <c r="X1762" s="23">
        <v>98.769000000000005</v>
      </c>
      <c r="Z1762" s="18" t="s">
        <v>85</v>
      </c>
      <c r="AB1762" s="501"/>
      <c r="AC1762" s="18">
        <v>48.339980317698817</v>
      </c>
      <c r="AD1762" s="18">
        <v>50.731008035795035</v>
      </c>
      <c r="AE1762" s="18" t="s">
        <v>27</v>
      </c>
      <c r="AF1762" s="18" t="s">
        <v>27</v>
      </c>
      <c r="AG1762" s="18" t="s">
        <v>27</v>
      </c>
      <c r="AH1762" s="18">
        <v>4.4375363446022525E-2</v>
      </c>
      <c r="AI1762" s="18" t="s">
        <v>27</v>
      </c>
      <c r="AJ1762" s="18">
        <v>0.71819657123124092</v>
      </c>
      <c r="AK1762" s="18">
        <v>9.2512121528053604E-2</v>
      </c>
      <c r="AL1762" s="18" t="s">
        <v>27</v>
      </c>
      <c r="AM1762" s="18" t="s">
        <v>27</v>
      </c>
      <c r="AN1762" s="18">
        <v>7.3927590300845614E-2</v>
      </c>
      <c r="AO1762" s="18" t="s">
        <v>27</v>
      </c>
      <c r="AP1762" s="18" t="s">
        <v>27</v>
      </c>
      <c r="AQ1762" s="18" t="s">
        <v>27</v>
      </c>
      <c r="AR1762" s="18">
        <v>100.00000000000001</v>
      </c>
      <c r="AT1762" s="53" t="s">
        <v>134</v>
      </c>
      <c r="AU1762" s="53" t="str">
        <f t="shared" si="176"/>
        <v>po</v>
      </c>
      <c r="AV1762" s="44">
        <f t="shared" si="177"/>
        <v>0.95286851551601059</v>
      </c>
      <c r="AW1762" s="86">
        <f t="shared" si="178"/>
        <v>0.96884905136870381</v>
      </c>
      <c r="AX1762" s="18"/>
      <c r="AY1762" s="18"/>
    </row>
    <row r="1763" spans="1:51" s="21" customFormat="1" x14ac:dyDescent="0.2">
      <c r="A1763" s="24" t="s">
        <v>595</v>
      </c>
      <c r="B1763" s="23" t="s">
        <v>606</v>
      </c>
      <c r="C1763" s="21" t="s">
        <v>75</v>
      </c>
      <c r="D1763" s="23" t="s">
        <v>45</v>
      </c>
      <c r="E1763" s="23" t="s">
        <v>54</v>
      </c>
      <c r="F1763" s="23" t="s">
        <v>43</v>
      </c>
      <c r="G1763" s="24">
        <v>323</v>
      </c>
      <c r="H1763" s="30">
        <v>61.462000000000003</v>
      </c>
      <c r="I1763" s="30">
        <v>36.914999999999999</v>
      </c>
      <c r="J1763" s="23">
        <v>3.3000000000000002E-2</v>
      </c>
      <c r="K1763" s="23" t="s">
        <v>27</v>
      </c>
      <c r="L1763" s="23" t="s">
        <v>27</v>
      </c>
      <c r="M1763" s="23">
        <v>0.16300000000000001</v>
      </c>
      <c r="N1763" s="23" t="s">
        <v>27</v>
      </c>
      <c r="O1763" s="23">
        <v>0.19400000000000001</v>
      </c>
      <c r="P1763" s="23">
        <v>0.125</v>
      </c>
      <c r="Q1763" s="23">
        <v>0.14299999999999999</v>
      </c>
      <c r="R1763" s="23" t="s">
        <v>27</v>
      </c>
      <c r="S1763" s="23" t="s">
        <v>27</v>
      </c>
      <c r="T1763" s="23" t="s">
        <v>27</v>
      </c>
      <c r="U1763" s="23" t="s">
        <v>27</v>
      </c>
      <c r="V1763" s="23" t="s">
        <v>27</v>
      </c>
      <c r="W1763" s="30" t="s">
        <v>27</v>
      </c>
      <c r="X1763" s="23">
        <v>99.035000000000011</v>
      </c>
      <c r="Z1763" s="18" t="s">
        <v>85</v>
      </c>
      <c r="AB1763" s="501"/>
      <c r="AC1763" s="18">
        <v>48.604306714805311</v>
      </c>
      <c r="AD1763" s="18">
        <v>50.851674806823766</v>
      </c>
      <c r="AE1763" s="18">
        <v>5.1892827551337957E-2</v>
      </c>
      <c r="AF1763" s="18" t="s">
        <v>27</v>
      </c>
      <c r="AG1763" s="18" t="s">
        <v>27</v>
      </c>
      <c r="AH1763" s="18">
        <v>0.1310289072635816</v>
      </c>
      <c r="AI1763" s="18" t="s">
        <v>27</v>
      </c>
      <c r="AJ1763" s="18">
        <v>0.14597040789400839</v>
      </c>
      <c r="AK1763" s="18">
        <v>9.3670712410946322E-2</v>
      </c>
      <c r="AL1763" s="18">
        <v>0.12145562325105841</v>
      </c>
      <c r="AM1763" s="18" t="s">
        <v>27</v>
      </c>
      <c r="AN1763" s="18" t="s">
        <v>27</v>
      </c>
      <c r="AO1763" s="18" t="s">
        <v>27</v>
      </c>
      <c r="AP1763" s="18" t="s">
        <v>27</v>
      </c>
      <c r="AQ1763" s="18" t="s">
        <v>27</v>
      </c>
      <c r="AR1763" s="18">
        <v>100</v>
      </c>
      <c r="AT1763" s="53" t="s">
        <v>134</v>
      </c>
      <c r="AU1763" s="53" t="str">
        <f t="shared" si="176"/>
        <v>po</v>
      </c>
      <c r="AV1763" s="44">
        <f t="shared" si="177"/>
        <v>0.95580542626067289</v>
      </c>
      <c r="AW1763" s="86">
        <f t="shared" si="178"/>
        <v>0.96290640661044014</v>
      </c>
      <c r="AX1763" s="18"/>
      <c r="AY1763" s="18"/>
    </row>
    <row r="1764" spans="1:51" s="21" customFormat="1" x14ac:dyDescent="0.2">
      <c r="A1764" s="24" t="s">
        <v>595</v>
      </c>
      <c r="B1764" s="23" t="s">
        <v>606</v>
      </c>
      <c r="C1764" s="21" t="s">
        <v>75</v>
      </c>
      <c r="D1764" s="23" t="s">
        <v>44</v>
      </c>
      <c r="E1764" s="23" t="s">
        <v>29</v>
      </c>
      <c r="F1764" s="23" t="s">
        <v>31</v>
      </c>
      <c r="G1764" s="24">
        <v>70</v>
      </c>
      <c r="H1764" s="30">
        <v>61.209000000000003</v>
      </c>
      <c r="I1764" s="30">
        <v>36.753</v>
      </c>
      <c r="J1764" s="23">
        <v>3.2000000000000001E-2</v>
      </c>
      <c r="K1764" s="23" t="s">
        <v>27</v>
      </c>
      <c r="L1764" s="23" t="s">
        <v>27</v>
      </c>
      <c r="M1764" s="23" t="s">
        <v>27</v>
      </c>
      <c r="N1764" s="23" t="s">
        <v>27</v>
      </c>
      <c r="O1764" s="23">
        <v>0.88900000000000001</v>
      </c>
      <c r="P1764" s="23">
        <v>9.8000000000000004E-2</v>
      </c>
      <c r="Q1764" s="23">
        <v>7.9000000000000001E-2</v>
      </c>
      <c r="R1764" s="23" t="s">
        <v>27</v>
      </c>
      <c r="S1764" s="23">
        <v>2.9000000000000001E-2</v>
      </c>
      <c r="T1764" s="23" t="s">
        <v>27</v>
      </c>
      <c r="U1764" s="23" t="s">
        <v>27</v>
      </c>
      <c r="V1764" s="23" t="s">
        <v>27</v>
      </c>
      <c r="W1764" s="30" t="s">
        <v>27</v>
      </c>
      <c r="X1764" s="23">
        <v>99.088999999999984</v>
      </c>
      <c r="Z1764" s="18" t="s">
        <v>85</v>
      </c>
      <c r="AB1764" s="501"/>
      <c r="AC1764" s="18">
        <v>48.433304963423737</v>
      </c>
      <c r="AD1764" s="18">
        <v>50.658921452323128</v>
      </c>
      <c r="AE1764" s="18">
        <v>5.0350539709548954E-2</v>
      </c>
      <c r="AF1764" s="18" t="s">
        <v>27</v>
      </c>
      <c r="AG1764" s="18" t="s">
        <v>27</v>
      </c>
      <c r="AH1764" s="18" t="s">
        <v>27</v>
      </c>
      <c r="AI1764" s="18" t="s">
        <v>27</v>
      </c>
      <c r="AJ1764" s="18">
        <v>0.66930737280162833</v>
      </c>
      <c r="AK1764" s="18">
        <v>7.3481944859995318E-2</v>
      </c>
      <c r="AL1764" s="18">
        <v>6.7138160373467232E-2</v>
      </c>
      <c r="AM1764" s="18" t="s">
        <v>27</v>
      </c>
      <c r="AN1764" s="18">
        <v>4.7495566508476111E-2</v>
      </c>
      <c r="AO1764" s="18" t="s">
        <v>27</v>
      </c>
      <c r="AP1764" s="18" t="s">
        <v>27</v>
      </c>
      <c r="AQ1764" s="18" t="s">
        <v>27</v>
      </c>
      <c r="AR1764" s="18">
        <v>99.999999999999972</v>
      </c>
      <c r="AT1764" s="53" t="s">
        <v>134</v>
      </c>
      <c r="AU1764" s="53" t="str">
        <f t="shared" si="176"/>
        <v>po</v>
      </c>
      <c r="AV1764" s="44">
        <f t="shared" si="177"/>
        <v>0.95606664285196052</v>
      </c>
      <c r="AW1764" s="86">
        <f t="shared" si="178"/>
        <v>0.9720544976032176</v>
      </c>
      <c r="AX1764" s="18"/>
      <c r="AY1764" s="18"/>
    </row>
    <row r="1765" spans="1:51" s="21" customFormat="1" x14ac:dyDescent="0.2">
      <c r="A1765" s="24" t="s">
        <v>595</v>
      </c>
      <c r="B1765" s="23" t="s">
        <v>606</v>
      </c>
      <c r="C1765" s="21" t="s">
        <v>75</v>
      </c>
      <c r="D1765" s="23" t="s">
        <v>60</v>
      </c>
      <c r="E1765" s="23" t="s">
        <v>86</v>
      </c>
      <c r="F1765" s="23" t="s">
        <v>43</v>
      </c>
      <c r="G1765" s="24">
        <v>463</v>
      </c>
      <c r="H1765" s="30">
        <v>61.731999999999999</v>
      </c>
      <c r="I1765" s="30">
        <v>37.049999999999997</v>
      </c>
      <c r="J1765" s="23">
        <v>0.05</v>
      </c>
      <c r="K1765" s="23" t="s">
        <v>27</v>
      </c>
      <c r="L1765" s="23" t="s">
        <v>27</v>
      </c>
      <c r="M1765" s="23" t="s">
        <v>27</v>
      </c>
      <c r="N1765" s="23" t="s">
        <v>27</v>
      </c>
      <c r="O1765" s="23">
        <v>0.34</v>
      </c>
      <c r="P1765" s="23" t="s">
        <v>27</v>
      </c>
      <c r="Q1765" s="23">
        <v>7.0000000000000007E-2</v>
      </c>
      <c r="R1765" s="23" t="s">
        <v>27</v>
      </c>
      <c r="S1765" s="23" t="s">
        <v>27</v>
      </c>
      <c r="T1765" s="23" t="s">
        <v>27</v>
      </c>
      <c r="U1765" s="23" t="s">
        <v>27</v>
      </c>
      <c r="V1765" s="23" t="s">
        <v>27</v>
      </c>
      <c r="W1765" s="30" t="s">
        <v>27</v>
      </c>
      <c r="X1765" s="23">
        <v>99.24199999999999</v>
      </c>
      <c r="Z1765" s="18" t="s">
        <v>85</v>
      </c>
      <c r="AB1765" s="501"/>
      <c r="AC1765" s="18">
        <v>48.696389679587767</v>
      </c>
      <c r="AD1765" s="18">
        <v>50.910686426914111</v>
      </c>
      <c r="AE1765" s="18">
        <v>7.8429916350833725E-2</v>
      </c>
      <c r="AF1765" s="18" t="s">
        <v>27</v>
      </c>
      <c r="AG1765" s="18" t="s">
        <v>27</v>
      </c>
      <c r="AH1765" s="18" t="s">
        <v>27</v>
      </c>
      <c r="AI1765" s="18" t="s">
        <v>27</v>
      </c>
      <c r="AJ1765" s="18">
        <v>0.25518806614403561</v>
      </c>
      <c r="AK1765" s="18" t="s">
        <v>27</v>
      </c>
      <c r="AL1765" s="18">
        <v>5.9305911003239481E-2</v>
      </c>
      <c r="AM1765" s="18" t="s">
        <v>27</v>
      </c>
      <c r="AN1765" s="18" t="s">
        <v>27</v>
      </c>
      <c r="AO1765" s="18" t="s">
        <v>27</v>
      </c>
      <c r="AP1765" s="18" t="s">
        <v>27</v>
      </c>
      <c r="AQ1765" s="18" t="s">
        <v>27</v>
      </c>
      <c r="AR1765" s="18">
        <v>99.999999999999972</v>
      </c>
      <c r="AT1765" s="53" t="s">
        <v>134</v>
      </c>
      <c r="AU1765" s="53" t="str">
        <f t="shared" si="176"/>
        <v>po</v>
      </c>
      <c r="AV1765" s="44">
        <f t="shared" si="177"/>
        <v>0.95650624843754317</v>
      </c>
      <c r="AW1765" s="86">
        <f t="shared" si="178"/>
        <v>0.9626836151009992</v>
      </c>
      <c r="AX1765" s="18"/>
      <c r="AY1765" s="18"/>
    </row>
    <row r="1766" spans="1:51" s="21" customFormat="1" x14ac:dyDescent="0.2">
      <c r="A1766" s="24" t="s">
        <v>595</v>
      </c>
      <c r="B1766" s="23" t="s">
        <v>606</v>
      </c>
      <c r="C1766" s="21" t="s">
        <v>75</v>
      </c>
      <c r="D1766" s="23" t="s">
        <v>44</v>
      </c>
      <c r="E1766" s="23" t="s">
        <v>37</v>
      </c>
      <c r="F1766" s="23" t="s">
        <v>31</v>
      </c>
      <c r="G1766" s="24">
        <v>42</v>
      </c>
      <c r="H1766" s="30">
        <v>60.819000000000003</v>
      </c>
      <c r="I1766" s="30">
        <v>36.372999999999998</v>
      </c>
      <c r="J1766" s="23" t="s">
        <v>27</v>
      </c>
      <c r="K1766" s="23" t="s">
        <v>27</v>
      </c>
      <c r="L1766" s="23" t="s">
        <v>27</v>
      </c>
      <c r="M1766" s="23">
        <v>0.13100000000000001</v>
      </c>
      <c r="N1766" s="23">
        <v>5.0999999999999997E-2</v>
      </c>
      <c r="O1766" s="23">
        <v>0.97199999999999998</v>
      </c>
      <c r="P1766" s="23" t="s">
        <v>27</v>
      </c>
      <c r="Q1766" s="23" t="s">
        <v>27</v>
      </c>
      <c r="R1766" s="23" t="s">
        <v>27</v>
      </c>
      <c r="S1766" s="23" t="s">
        <v>27</v>
      </c>
      <c r="T1766" s="23">
        <v>0.78900000000000003</v>
      </c>
      <c r="U1766" s="23" t="s">
        <v>27</v>
      </c>
      <c r="V1766" s="23" t="s">
        <v>27</v>
      </c>
      <c r="W1766" s="30" t="s">
        <v>27</v>
      </c>
      <c r="X1766" s="23">
        <v>99.135000000000005</v>
      </c>
      <c r="Z1766" s="18" t="s">
        <v>85</v>
      </c>
      <c r="AB1766" s="501"/>
      <c r="AC1766" s="18">
        <v>48.268592973627925</v>
      </c>
      <c r="AD1766" s="18">
        <v>50.28504123809526</v>
      </c>
      <c r="AE1766" s="18" t="s">
        <v>27</v>
      </c>
      <c r="AF1766" s="18" t="s">
        <v>27</v>
      </c>
      <c r="AG1766" s="18" t="s">
        <v>27</v>
      </c>
      <c r="AH1766" s="18">
        <v>0.10568372447528041</v>
      </c>
      <c r="AI1766" s="18">
        <v>5.6399310507939032E-2</v>
      </c>
      <c r="AJ1766" s="18">
        <v>0.73398410719999441</v>
      </c>
      <c r="AK1766" s="18" t="s">
        <v>27</v>
      </c>
      <c r="AL1766" s="18" t="s">
        <v>27</v>
      </c>
      <c r="AM1766" s="18" t="s">
        <v>27</v>
      </c>
      <c r="AN1766" s="18" t="s">
        <v>27</v>
      </c>
      <c r="AO1766" s="18">
        <v>0.5502986460935928</v>
      </c>
      <c r="AP1766" s="18" t="s">
        <v>27</v>
      </c>
      <c r="AQ1766" s="18" t="s">
        <v>27</v>
      </c>
      <c r="AR1766" s="18">
        <v>100.00000000000001</v>
      </c>
      <c r="AT1766" s="53" t="s">
        <v>134</v>
      </c>
      <c r="AU1766" s="53" t="str">
        <f t="shared" si="176"/>
        <v>po</v>
      </c>
      <c r="AV1766" s="44">
        <f t="shared" si="177"/>
        <v>0.9598996398368328</v>
      </c>
      <c r="AW1766" s="86">
        <f t="shared" si="178"/>
        <v>0.98543969552084076</v>
      </c>
      <c r="AX1766" s="18"/>
      <c r="AY1766" s="18"/>
    </row>
    <row r="1767" spans="1:51" s="21" customFormat="1" x14ac:dyDescent="0.2">
      <c r="A1767" s="24" t="s">
        <v>595</v>
      </c>
      <c r="B1767" s="23" t="s">
        <v>606</v>
      </c>
      <c r="C1767" s="21" t="s">
        <v>75</v>
      </c>
      <c r="D1767" s="23" t="s">
        <v>50</v>
      </c>
      <c r="E1767" s="23" t="s">
        <v>71</v>
      </c>
      <c r="F1767" s="23" t="s">
        <v>31</v>
      </c>
      <c r="G1767" s="24">
        <v>348</v>
      </c>
      <c r="H1767" s="30">
        <v>61.648000000000003</v>
      </c>
      <c r="I1767" s="30">
        <v>36.805999999999997</v>
      </c>
      <c r="J1767" s="23">
        <v>4.2000000000000003E-2</v>
      </c>
      <c r="K1767" s="23" t="s">
        <v>27</v>
      </c>
      <c r="L1767" s="23" t="s">
        <v>27</v>
      </c>
      <c r="M1767" s="23">
        <v>8.8999999999999996E-2</v>
      </c>
      <c r="N1767" s="23" t="s">
        <v>27</v>
      </c>
      <c r="O1767" s="23">
        <v>0.98299999999999998</v>
      </c>
      <c r="P1767" s="23">
        <v>0.161</v>
      </c>
      <c r="Q1767" s="23">
        <v>4.2999999999999997E-2</v>
      </c>
      <c r="R1767" s="23" t="s">
        <v>27</v>
      </c>
      <c r="S1767" s="23" t="s">
        <v>27</v>
      </c>
      <c r="T1767" s="23" t="s">
        <v>27</v>
      </c>
      <c r="U1767" s="23" t="s">
        <v>27</v>
      </c>
      <c r="V1767" s="23" t="s">
        <v>27</v>
      </c>
      <c r="W1767" s="30" t="s">
        <v>27</v>
      </c>
      <c r="X1767" s="23">
        <v>99.77200000000002</v>
      </c>
      <c r="Z1767" s="18" t="s">
        <v>85</v>
      </c>
      <c r="AB1767" s="501"/>
      <c r="AC1767" s="18">
        <v>48.514976958401327</v>
      </c>
      <c r="AD1767" s="18">
        <v>50.455647438475424</v>
      </c>
      <c r="AE1767" s="18">
        <v>6.5725130803457835E-2</v>
      </c>
      <c r="AF1767" s="18" t="s">
        <v>27</v>
      </c>
      <c r="AG1767" s="18" t="s">
        <v>27</v>
      </c>
      <c r="AH1767" s="18">
        <v>7.119644267395088E-2</v>
      </c>
      <c r="AI1767" s="18" t="s">
        <v>27</v>
      </c>
      <c r="AJ1767" s="18">
        <v>0.73604672178403319</v>
      </c>
      <c r="AK1767" s="18">
        <v>0.12006279783861652</v>
      </c>
      <c r="AL1767" s="18">
        <v>3.6344510023153441E-2</v>
      </c>
      <c r="AM1767" s="18" t="s">
        <v>27</v>
      </c>
      <c r="AN1767" s="18" t="s">
        <v>27</v>
      </c>
      <c r="AO1767" s="18" t="s">
        <v>27</v>
      </c>
      <c r="AP1767" s="18" t="s">
        <v>27</v>
      </c>
      <c r="AQ1767" s="18" t="s">
        <v>27</v>
      </c>
      <c r="AR1767" s="18">
        <v>99.999999999999972</v>
      </c>
      <c r="AT1767" s="53" t="s">
        <v>134</v>
      </c>
      <c r="AU1767" s="53" t="str">
        <f t="shared" si="176"/>
        <v>po</v>
      </c>
      <c r="AV1767" s="44">
        <f t="shared" si="177"/>
        <v>0.96153710082819743</v>
      </c>
      <c r="AW1767" s="86">
        <f t="shared" si="178"/>
        <v>0.97922499256983142</v>
      </c>
      <c r="AX1767" s="18"/>
      <c r="AY1767" s="18"/>
    </row>
    <row r="1768" spans="1:51" s="21" customFormat="1" x14ac:dyDescent="0.2">
      <c r="A1768" s="24" t="s">
        <v>595</v>
      </c>
      <c r="B1768" s="23" t="s">
        <v>606</v>
      </c>
      <c r="C1768" s="21" t="s">
        <v>75</v>
      </c>
      <c r="D1768" s="23" t="s">
        <v>72</v>
      </c>
      <c r="E1768" s="23" t="s">
        <v>32</v>
      </c>
      <c r="F1768" s="23" t="s">
        <v>34</v>
      </c>
      <c r="G1768" s="24">
        <v>191</v>
      </c>
      <c r="H1768" s="30">
        <v>61.546999999999997</v>
      </c>
      <c r="I1768" s="30">
        <v>36.725000000000001</v>
      </c>
      <c r="J1768" s="23">
        <v>2.7E-2</v>
      </c>
      <c r="K1768" s="23" t="s">
        <v>27</v>
      </c>
      <c r="L1768" s="23" t="s">
        <v>27</v>
      </c>
      <c r="M1768" s="23" t="s">
        <v>27</v>
      </c>
      <c r="N1768" s="23">
        <v>5.6000000000000001E-2</v>
      </c>
      <c r="O1768" s="23">
        <v>0.57399999999999995</v>
      </c>
      <c r="P1768" s="23" t="s">
        <v>27</v>
      </c>
      <c r="Q1768" s="23" t="s">
        <v>27</v>
      </c>
      <c r="R1768" s="23" t="s">
        <v>27</v>
      </c>
      <c r="S1768" s="23" t="s">
        <v>27</v>
      </c>
      <c r="T1768" s="23" t="s">
        <v>27</v>
      </c>
      <c r="U1768" s="23" t="s">
        <v>27</v>
      </c>
      <c r="V1768" s="23" t="s">
        <v>27</v>
      </c>
      <c r="W1768" s="30" t="s">
        <v>27</v>
      </c>
      <c r="X1768" s="23">
        <v>98.928999999999988</v>
      </c>
      <c r="Z1768" s="18" t="s">
        <v>85</v>
      </c>
      <c r="AB1768" s="501"/>
      <c r="AC1768" s="18">
        <v>48.770272627956118</v>
      </c>
      <c r="AD1768" s="18">
        <v>50.692583207397767</v>
      </c>
      <c r="AE1768" s="18">
        <v>4.254390885133285E-2</v>
      </c>
      <c r="AF1768" s="18" t="s">
        <v>27</v>
      </c>
      <c r="AG1768" s="18" t="s">
        <v>27</v>
      </c>
      <c r="AH1768" s="18" t="s">
        <v>27</v>
      </c>
      <c r="AI1768" s="18">
        <v>6.1832182453591948E-2</v>
      </c>
      <c r="AJ1768" s="18">
        <v>0.43276807334119932</v>
      </c>
      <c r="AK1768" s="18" t="s">
        <v>27</v>
      </c>
      <c r="AL1768" s="18" t="s">
        <v>27</v>
      </c>
      <c r="AM1768" s="18" t="s">
        <v>27</v>
      </c>
      <c r="AN1768" s="18" t="s">
        <v>27</v>
      </c>
      <c r="AO1768" s="18" t="s">
        <v>27</v>
      </c>
      <c r="AP1768" s="18" t="s">
        <v>27</v>
      </c>
      <c r="AQ1768" s="18" t="s">
        <v>27</v>
      </c>
      <c r="AR1768" s="18">
        <v>99.999999999999986</v>
      </c>
      <c r="AT1768" s="53" t="s">
        <v>134</v>
      </c>
      <c r="AU1768" s="53" t="str">
        <f t="shared" si="176"/>
        <v>po</v>
      </c>
      <c r="AV1768" s="44">
        <f t="shared" si="177"/>
        <v>0.96207905658354531</v>
      </c>
      <c r="AW1768" s="86">
        <f t="shared" si="178"/>
        <v>0.97061616489326841</v>
      </c>
      <c r="AX1768" s="18"/>
      <c r="AY1768" s="18"/>
    </row>
    <row r="1769" spans="1:51" s="21" customFormat="1" x14ac:dyDescent="0.2">
      <c r="A1769" s="24" t="s">
        <v>595</v>
      </c>
      <c r="B1769" s="23" t="s">
        <v>606</v>
      </c>
      <c r="C1769" s="21" t="s">
        <v>75</v>
      </c>
      <c r="D1769" s="23" t="s">
        <v>44</v>
      </c>
      <c r="E1769" s="23" t="s">
        <v>32</v>
      </c>
      <c r="F1769" s="23" t="s">
        <v>43</v>
      </c>
      <c r="G1769" s="24">
        <v>9</v>
      </c>
      <c r="H1769" s="30">
        <v>61.335000000000001</v>
      </c>
      <c r="I1769" s="30">
        <v>36.549999999999997</v>
      </c>
      <c r="J1769" s="23" t="s">
        <v>27</v>
      </c>
      <c r="K1769" s="23" t="s">
        <v>27</v>
      </c>
      <c r="L1769" s="23" t="s">
        <v>27</v>
      </c>
      <c r="M1769" s="23" t="s">
        <v>27</v>
      </c>
      <c r="N1769" s="23" t="s">
        <v>27</v>
      </c>
      <c r="O1769" s="23">
        <v>0.98199999999999998</v>
      </c>
      <c r="P1769" s="23">
        <v>0.246</v>
      </c>
      <c r="Q1769" s="23" t="s">
        <v>27</v>
      </c>
      <c r="R1769" s="23" t="s">
        <v>27</v>
      </c>
      <c r="S1769" s="23">
        <v>2.7E-2</v>
      </c>
      <c r="T1769" s="23" t="s">
        <v>27</v>
      </c>
      <c r="U1769" s="23" t="s">
        <v>27</v>
      </c>
      <c r="V1769" s="23" t="s">
        <v>27</v>
      </c>
      <c r="W1769" s="30" t="s">
        <v>27</v>
      </c>
      <c r="X1769" s="23">
        <v>99.139999999999986</v>
      </c>
      <c r="Z1769" s="18" t="s">
        <v>85</v>
      </c>
      <c r="AB1769" s="501"/>
      <c r="AC1769" s="18">
        <v>48.591257331325188</v>
      </c>
      <c r="AD1769" s="18">
        <v>50.439581241312773</v>
      </c>
      <c r="AE1769" s="18" t="s">
        <v>27</v>
      </c>
      <c r="AF1769" s="18" t="s">
        <v>27</v>
      </c>
      <c r="AG1769" s="18" t="s">
        <v>27</v>
      </c>
      <c r="AH1769" s="18" t="s">
        <v>27</v>
      </c>
      <c r="AI1769" s="18" t="s">
        <v>27</v>
      </c>
      <c r="AJ1769" s="18">
        <v>0.74021227405078149</v>
      </c>
      <c r="AK1769" s="18">
        <v>0.18467606835481518</v>
      </c>
      <c r="AL1769" s="18" t="s">
        <v>27</v>
      </c>
      <c r="AM1769" s="18" t="s">
        <v>27</v>
      </c>
      <c r="AN1769" s="18">
        <v>4.4273084956436774E-2</v>
      </c>
      <c r="AO1769" s="18" t="s">
        <v>27</v>
      </c>
      <c r="AP1769" s="18" t="s">
        <v>27</v>
      </c>
      <c r="AQ1769" s="18" t="s">
        <v>27</v>
      </c>
      <c r="AR1769" s="18">
        <v>99.999999999999986</v>
      </c>
      <c r="AT1769" s="53" t="s">
        <v>134</v>
      </c>
      <c r="AU1769" s="53" t="str">
        <f t="shared" si="176"/>
        <v>po</v>
      </c>
      <c r="AV1769" s="44">
        <f t="shared" si="177"/>
        <v>0.96335568487087864</v>
      </c>
      <c r="AW1769" s="86">
        <f t="shared" si="178"/>
        <v>0.98169224357426588</v>
      </c>
      <c r="AX1769" s="18"/>
      <c r="AY1769" s="18"/>
    </row>
    <row r="1770" spans="1:51" s="21" customFormat="1" x14ac:dyDescent="0.2">
      <c r="A1770" s="24" t="s">
        <v>595</v>
      </c>
      <c r="B1770" s="23" t="s">
        <v>606</v>
      </c>
      <c r="C1770" s="21" t="s">
        <v>75</v>
      </c>
      <c r="D1770" s="23" t="s">
        <v>36</v>
      </c>
      <c r="E1770" s="23" t="s">
        <v>32</v>
      </c>
      <c r="F1770" s="23" t="s">
        <v>39</v>
      </c>
      <c r="G1770" s="24">
        <v>32</v>
      </c>
      <c r="H1770" s="30">
        <v>61.238999999999997</v>
      </c>
      <c r="I1770" s="30">
        <v>36.481999999999999</v>
      </c>
      <c r="J1770" s="23" t="s">
        <v>27</v>
      </c>
      <c r="K1770" s="23">
        <v>6.3E-2</v>
      </c>
      <c r="L1770" s="23" t="s">
        <v>27</v>
      </c>
      <c r="M1770" s="23" t="s">
        <v>27</v>
      </c>
      <c r="N1770" s="23" t="s">
        <v>27</v>
      </c>
      <c r="O1770" s="23">
        <v>0.75700000000000001</v>
      </c>
      <c r="P1770" s="23" t="s">
        <v>27</v>
      </c>
      <c r="Q1770" s="23" t="s">
        <v>27</v>
      </c>
      <c r="R1770" s="23" t="s">
        <v>27</v>
      </c>
      <c r="S1770" s="23">
        <v>2.9000000000000001E-2</v>
      </c>
      <c r="T1770" s="23" t="s">
        <v>27</v>
      </c>
      <c r="U1770" s="23">
        <v>6.8000000000000005E-2</v>
      </c>
      <c r="V1770" s="23" t="s">
        <v>27</v>
      </c>
      <c r="W1770" s="30" t="s">
        <v>27</v>
      </c>
      <c r="X1770" s="23">
        <v>98.638000000000005</v>
      </c>
      <c r="Z1770" s="18" t="s">
        <v>85</v>
      </c>
      <c r="AB1770" s="501"/>
      <c r="AC1770" s="18">
        <v>48.661205545503414</v>
      </c>
      <c r="AD1770" s="18">
        <v>50.497251019597776</v>
      </c>
      <c r="AE1770" s="18" t="s">
        <v>27</v>
      </c>
      <c r="AF1770" s="18">
        <v>9.0260211318830663E-2</v>
      </c>
      <c r="AG1770" s="18" t="s">
        <v>27</v>
      </c>
      <c r="AH1770" s="18" t="s">
        <v>27</v>
      </c>
      <c r="AI1770" s="18" t="s">
        <v>27</v>
      </c>
      <c r="AJ1770" s="18">
        <v>0.57232890536186232</v>
      </c>
      <c r="AK1770" s="18" t="s">
        <v>27</v>
      </c>
      <c r="AL1770" s="18" t="s">
        <v>27</v>
      </c>
      <c r="AM1770" s="18" t="s">
        <v>27</v>
      </c>
      <c r="AN1770" s="18">
        <v>4.7695677810996977E-2</v>
      </c>
      <c r="AO1770" s="18" t="s">
        <v>27</v>
      </c>
      <c r="AP1770" s="18">
        <v>0.13125864040711921</v>
      </c>
      <c r="AQ1770" s="18" t="s">
        <v>27</v>
      </c>
      <c r="AR1770" s="18">
        <v>100</v>
      </c>
      <c r="AT1770" s="53" t="s">
        <v>134</v>
      </c>
      <c r="AU1770" s="53" t="str">
        <f t="shared" si="176"/>
        <v>po</v>
      </c>
      <c r="AV1770" s="44">
        <f t="shared" si="177"/>
        <v>0.96364068465069908</v>
      </c>
      <c r="AW1770" s="86">
        <f t="shared" si="178"/>
        <v>0.97497454726313604</v>
      </c>
      <c r="AX1770" s="18"/>
      <c r="AY1770" s="18"/>
    </row>
    <row r="1771" spans="1:51" s="21" customFormat="1" x14ac:dyDescent="0.2">
      <c r="A1771" s="24" t="s">
        <v>595</v>
      </c>
      <c r="B1771" s="23" t="s">
        <v>606</v>
      </c>
      <c r="C1771" s="21" t="s">
        <v>75</v>
      </c>
      <c r="D1771" s="23" t="s">
        <v>44</v>
      </c>
      <c r="E1771" s="23" t="s">
        <v>32</v>
      </c>
      <c r="F1771" s="23" t="s">
        <v>69</v>
      </c>
      <c r="G1771" s="24">
        <v>30</v>
      </c>
      <c r="H1771" s="30">
        <v>61.664000000000001</v>
      </c>
      <c r="I1771" s="30">
        <v>36.732999999999997</v>
      </c>
      <c r="J1771" s="23">
        <v>3.9E-2</v>
      </c>
      <c r="K1771" s="23" t="s">
        <v>27</v>
      </c>
      <c r="L1771" s="23" t="s">
        <v>27</v>
      </c>
      <c r="M1771" s="23" t="s">
        <v>27</v>
      </c>
      <c r="N1771" s="23">
        <v>6.8000000000000005E-2</v>
      </c>
      <c r="O1771" s="23">
        <v>0.59599999999999997</v>
      </c>
      <c r="P1771" s="23">
        <v>0.154</v>
      </c>
      <c r="Q1771" s="23">
        <v>0.08</v>
      </c>
      <c r="R1771" s="23" t="s">
        <v>27</v>
      </c>
      <c r="S1771" s="23">
        <v>0.03</v>
      </c>
      <c r="T1771" s="23" t="s">
        <v>27</v>
      </c>
      <c r="U1771" s="23" t="s">
        <v>27</v>
      </c>
      <c r="V1771" s="23" t="s">
        <v>27</v>
      </c>
      <c r="W1771" s="30" t="s">
        <v>27</v>
      </c>
      <c r="X1771" s="23">
        <v>99.36399999999999</v>
      </c>
      <c r="Z1771" s="18" t="s">
        <v>85</v>
      </c>
      <c r="AB1771" s="501"/>
      <c r="AC1771" s="18">
        <v>48.675377500283076</v>
      </c>
      <c r="AD1771" s="18">
        <v>50.508952052450404</v>
      </c>
      <c r="AE1771" s="18">
        <v>6.1216370004882815E-2</v>
      </c>
      <c r="AF1771" s="18" t="s">
        <v>27</v>
      </c>
      <c r="AG1771" s="18" t="s">
        <v>27</v>
      </c>
      <c r="AH1771" s="18" t="s">
        <v>27</v>
      </c>
      <c r="AI1771" s="18">
        <v>7.4793662866874194E-2</v>
      </c>
      <c r="AJ1771" s="18">
        <v>0.44762972912317528</v>
      </c>
      <c r="AK1771" s="18">
        <v>0.11519247299233673</v>
      </c>
      <c r="AL1771" s="18">
        <v>6.7823648320650839E-2</v>
      </c>
      <c r="AM1771" s="18" t="s">
        <v>27</v>
      </c>
      <c r="AN1771" s="18">
        <v>4.9014563958601313E-2</v>
      </c>
      <c r="AO1771" s="18" t="s">
        <v>27</v>
      </c>
      <c r="AP1771" s="18" t="s">
        <v>27</v>
      </c>
      <c r="AQ1771" s="18" t="s">
        <v>27</v>
      </c>
      <c r="AR1771" s="18">
        <v>100.00000000000003</v>
      </c>
      <c r="AT1771" s="53" t="s">
        <v>134</v>
      </c>
      <c r="AU1771" s="53" t="str">
        <f t="shared" si="176"/>
        <v>po</v>
      </c>
      <c r="AV1771" s="44">
        <f t="shared" si="177"/>
        <v>0.96369802821758654</v>
      </c>
      <c r="AW1771" s="86">
        <f t="shared" si="178"/>
        <v>0.97618385151840015</v>
      </c>
      <c r="AX1771" s="18"/>
      <c r="AY1771" s="18"/>
    </row>
    <row r="1772" spans="1:51" s="21" customFormat="1" x14ac:dyDescent="0.2">
      <c r="A1772" s="24" t="s">
        <v>595</v>
      </c>
      <c r="B1772" s="23" t="s">
        <v>606</v>
      </c>
      <c r="C1772" s="21" t="s">
        <v>75</v>
      </c>
      <c r="D1772" s="23" t="s">
        <v>44</v>
      </c>
      <c r="E1772" s="23" t="s">
        <v>32</v>
      </c>
      <c r="F1772" s="23" t="s">
        <v>80</v>
      </c>
      <c r="G1772" s="24">
        <v>28</v>
      </c>
      <c r="H1772" s="30">
        <v>61.203000000000003</v>
      </c>
      <c r="I1772" s="30">
        <v>36.433999999999997</v>
      </c>
      <c r="J1772" s="23" t="s">
        <v>27</v>
      </c>
      <c r="K1772" s="23" t="s">
        <v>27</v>
      </c>
      <c r="L1772" s="23" t="s">
        <v>27</v>
      </c>
      <c r="M1772" s="23" t="s">
        <v>27</v>
      </c>
      <c r="N1772" s="23" t="s">
        <v>27</v>
      </c>
      <c r="O1772" s="23">
        <v>0.875</v>
      </c>
      <c r="P1772" s="23">
        <v>9.6000000000000002E-2</v>
      </c>
      <c r="Q1772" s="23">
        <v>5.3999999999999999E-2</v>
      </c>
      <c r="R1772" s="23" t="s">
        <v>27</v>
      </c>
      <c r="S1772" s="23">
        <v>2.7E-2</v>
      </c>
      <c r="T1772" s="23" t="s">
        <v>27</v>
      </c>
      <c r="U1772" s="23" t="s">
        <v>27</v>
      </c>
      <c r="V1772" s="23" t="s">
        <v>27</v>
      </c>
      <c r="W1772" s="30" t="s">
        <v>27</v>
      </c>
      <c r="X1772" s="23">
        <v>98.689000000000007</v>
      </c>
      <c r="Z1772" s="18" t="s">
        <v>85</v>
      </c>
      <c r="AB1772" s="501"/>
      <c r="AC1772" s="18">
        <v>48.687260586724051</v>
      </c>
      <c r="AD1772" s="18">
        <v>50.487493077214531</v>
      </c>
      <c r="AE1772" s="18" t="s">
        <v>27</v>
      </c>
      <c r="AF1772" s="18" t="s">
        <v>27</v>
      </c>
      <c r="AG1772" s="18" t="s">
        <v>27</v>
      </c>
      <c r="AH1772" s="18" t="s">
        <v>27</v>
      </c>
      <c r="AI1772" s="18" t="s">
        <v>27</v>
      </c>
      <c r="AJ1772" s="18">
        <v>0.66228620497179835</v>
      </c>
      <c r="AK1772" s="18">
        <v>7.2366839781109457E-2</v>
      </c>
      <c r="AL1772" s="18">
        <v>4.6137059701810708E-2</v>
      </c>
      <c r="AM1772" s="18" t="s">
        <v>27</v>
      </c>
      <c r="AN1772" s="18">
        <v>4.4456231606710632E-2</v>
      </c>
      <c r="AO1772" s="18" t="s">
        <v>27</v>
      </c>
      <c r="AP1772" s="18" t="s">
        <v>27</v>
      </c>
      <c r="AQ1772" s="18" t="s">
        <v>27</v>
      </c>
      <c r="AR1772" s="18">
        <v>100.00000000000001</v>
      </c>
      <c r="AT1772" s="53" t="s">
        <v>134</v>
      </c>
      <c r="AU1772" s="53" t="str">
        <f t="shared" si="176"/>
        <v>po</v>
      </c>
      <c r="AV1772" s="44">
        <f t="shared" si="177"/>
        <v>0.96434300099358783</v>
      </c>
      <c r="AW1772" s="86">
        <f t="shared" si="178"/>
        <v>0.97980802127614774</v>
      </c>
      <c r="AX1772" s="18"/>
      <c r="AY1772" s="18"/>
    </row>
    <row r="1773" spans="1:51" s="21" customFormat="1" x14ac:dyDescent="0.2">
      <c r="A1773" s="24" t="s">
        <v>595</v>
      </c>
      <c r="B1773" s="23" t="s">
        <v>606</v>
      </c>
      <c r="C1773" s="21" t="s">
        <v>75</v>
      </c>
      <c r="D1773" s="23" t="s">
        <v>62</v>
      </c>
      <c r="E1773" s="23" t="s">
        <v>48</v>
      </c>
      <c r="F1773" s="23" t="s">
        <v>55</v>
      </c>
      <c r="G1773" s="24">
        <v>127</v>
      </c>
      <c r="H1773" s="30">
        <v>61.997999999999998</v>
      </c>
      <c r="I1773" s="30">
        <v>36.887</v>
      </c>
      <c r="J1773" s="23" t="s">
        <v>27</v>
      </c>
      <c r="K1773" s="23" t="s">
        <v>27</v>
      </c>
      <c r="L1773" s="23" t="s">
        <v>27</v>
      </c>
      <c r="M1773" s="23" t="s">
        <v>27</v>
      </c>
      <c r="N1773" s="23">
        <v>0.04</v>
      </c>
      <c r="O1773" s="23">
        <v>0.85299999999999998</v>
      </c>
      <c r="P1773" s="23">
        <v>0.11899999999999999</v>
      </c>
      <c r="Q1773" s="23" t="s">
        <v>27</v>
      </c>
      <c r="R1773" s="23" t="s">
        <v>27</v>
      </c>
      <c r="S1773" s="23" t="s">
        <v>27</v>
      </c>
      <c r="T1773" s="23" t="s">
        <v>27</v>
      </c>
      <c r="U1773" s="23" t="s">
        <v>27</v>
      </c>
      <c r="V1773" s="23" t="s">
        <v>27</v>
      </c>
      <c r="W1773" s="30" t="s">
        <v>27</v>
      </c>
      <c r="X1773" s="23">
        <v>99.896999999999991</v>
      </c>
      <c r="Z1773" s="18" t="s">
        <v>85</v>
      </c>
      <c r="AB1773" s="501"/>
      <c r="AC1773" s="18">
        <v>48.727842819832659</v>
      </c>
      <c r="AD1773" s="18">
        <v>50.501835778404057</v>
      </c>
      <c r="AE1773" s="18" t="s">
        <v>27</v>
      </c>
      <c r="AF1773" s="18" t="s">
        <v>27</v>
      </c>
      <c r="AG1773" s="18" t="s">
        <v>27</v>
      </c>
      <c r="AH1773" s="18" t="s">
        <v>27</v>
      </c>
      <c r="AI1773" s="18">
        <v>4.3806418869596665E-2</v>
      </c>
      <c r="AJ1773" s="18">
        <v>0.63788672495702581</v>
      </c>
      <c r="AK1773" s="18">
        <v>8.8628257936651675E-2</v>
      </c>
      <c r="AL1773" s="18" t="s">
        <v>27</v>
      </c>
      <c r="AM1773" s="18" t="s">
        <v>27</v>
      </c>
      <c r="AN1773" s="18" t="s">
        <v>27</v>
      </c>
      <c r="AO1773" s="18" t="s">
        <v>27</v>
      </c>
      <c r="AP1773" s="18" t="s">
        <v>27</v>
      </c>
      <c r="AQ1773" s="18" t="s">
        <v>27</v>
      </c>
      <c r="AR1773" s="18">
        <v>99.999999999999986</v>
      </c>
      <c r="AT1773" s="53" t="s">
        <v>134</v>
      </c>
      <c r="AU1773" s="53" t="str">
        <f t="shared" si="176"/>
        <v>po</v>
      </c>
      <c r="AV1773" s="44">
        <f t="shared" si="177"/>
        <v>0.96487270351209675</v>
      </c>
      <c r="AW1773" s="86">
        <f t="shared" si="178"/>
        <v>0.97925861585955165</v>
      </c>
      <c r="AX1773" s="18"/>
      <c r="AY1773" s="18"/>
    </row>
    <row r="1774" spans="1:51" s="21" customFormat="1" x14ac:dyDescent="0.2">
      <c r="A1774" s="24" t="s">
        <v>595</v>
      </c>
      <c r="B1774" s="23" t="s">
        <v>606</v>
      </c>
      <c r="C1774" s="21" t="s">
        <v>75</v>
      </c>
      <c r="D1774" s="23" t="s">
        <v>64</v>
      </c>
      <c r="E1774" s="23" t="s">
        <v>29</v>
      </c>
      <c r="F1774" s="23" t="s">
        <v>31</v>
      </c>
      <c r="G1774" s="24">
        <v>130</v>
      </c>
      <c r="H1774" s="30">
        <v>61.332999999999998</v>
      </c>
      <c r="I1774" s="30">
        <v>36.487000000000002</v>
      </c>
      <c r="J1774" s="23">
        <v>0.14899999999999999</v>
      </c>
      <c r="K1774" s="23" t="s">
        <v>27</v>
      </c>
      <c r="L1774" s="23" t="s">
        <v>27</v>
      </c>
      <c r="M1774" s="23">
        <v>8.6999999999999994E-2</v>
      </c>
      <c r="N1774" s="23">
        <v>2.7E-2</v>
      </c>
      <c r="O1774" s="23">
        <v>0.57699999999999996</v>
      </c>
      <c r="P1774" s="23">
        <v>0.108</v>
      </c>
      <c r="Q1774" s="23">
        <v>0.17699999999999999</v>
      </c>
      <c r="R1774" s="23">
        <v>0.11799999999999999</v>
      </c>
      <c r="S1774" s="23">
        <v>2.5000000000000001E-2</v>
      </c>
      <c r="T1774" s="23" t="s">
        <v>27</v>
      </c>
      <c r="U1774" s="23" t="s">
        <v>27</v>
      </c>
      <c r="V1774" s="23" t="s">
        <v>73</v>
      </c>
      <c r="W1774" s="30" t="s">
        <v>27</v>
      </c>
      <c r="X1774" s="23">
        <v>99.088000000000008</v>
      </c>
      <c r="Z1774" s="18" t="s">
        <v>85</v>
      </c>
      <c r="AB1774" s="501"/>
      <c r="AC1774" s="18">
        <v>48.493019397426004</v>
      </c>
      <c r="AD1774" s="18">
        <v>50.252479905168912</v>
      </c>
      <c r="AE1774" s="18">
        <v>0.23425917930258305</v>
      </c>
      <c r="AF1774" s="18" t="s">
        <v>27</v>
      </c>
      <c r="AG1774" s="18" t="s">
        <v>27</v>
      </c>
      <c r="AH1774" s="18">
        <v>6.992230251300191E-2</v>
      </c>
      <c r="AI1774" s="18">
        <v>2.9745894728670206E-2</v>
      </c>
      <c r="AJ1774" s="18">
        <v>0.43406608912420269</v>
      </c>
      <c r="AK1774" s="18">
        <v>8.0916021172222324E-2</v>
      </c>
      <c r="AL1774" s="18">
        <v>0.15030443985692737</v>
      </c>
      <c r="AM1774" s="18">
        <v>0.21437471706289174</v>
      </c>
      <c r="AN1774" s="18">
        <v>4.0912053644596422E-2</v>
      </c>
      <c r="AO1774" s="18" t="s">
        <v>27</v>
      </c>
      <c r="AP1774" s="18" t="s">
        <v>27</v>
      </c>
      <c r="AQ1774" s="18" t="s">
        <v>27</v>
      </c>
      <c r="AR1774" s="18">
        <v>100.00000000000001</v>
      </c>
      <c r="AT1774" s="53" t="s">
        <v>134</v>
      </c>
      <c r="AU1774" s="53" t="str">
        <f t="shared" si="176"/>
        <v>po</v>
      </c>
      <c r="AV1774" s="44">
        <f t="shared" si="177"/>
        <v>0.96498758845208887</v>
      </c>
      <c r="AW1774" s="86">
        <f t="shared" si="178"/>
        <v>0.97822646843191885</v>
      </c>
      <c r="AX1774" s="18"/>
      <c r="AY1774" s="18"/>
    </row>
    <row r="1775" spans="1:51" s="21" customFormat="1" x14ac:dyDescent="0.2">
      <c r="A1775" s="24" t="s">
        <v>595</v>
      </c>
      <c r="B1775" s="23" t="s">
        <v>606</v>
      </c>
      <c r="C1775" s="21" t="s">
        <v>75</v>
      </c>
      <c r="D1775" s="23" t="s">
        <v>44</v>
      </c>
      <c r="E1775" s="23" t="s">
        <v>32</v>
      </c>
      <c r="F1775" s="23" t="s">
        <v>43</v>
      </c>
      <c r="G1775" s="24">
        <v>3</v>
      </c>
      <c r="H1775" s="30">
        <v>61.893000000000001</v>
      </c>
      <c r="I1775" s="30">
        <v>36.808</v>
      </c>
      <c r="J1775" s="23" t="s">
        <v>27</v>
      </c>
      <c r="K1775" s="23" t="s">
        <v>27</v>
      </c>
      <c r="L1775" s="23" t="s">
        <v>27</v>
      </c>
      <c r="M1775" s="23" t="s">
        <v>27</v>
      </c>
      <c r="N1775" s="23" t="s">
        <v>27</v>
      </c>
      <c r="O1775" s="23">
        <v>0.78500000000000003</v>
      </c>
      <c r="P1775" s="23">
        <v>0.23400000000000001</v>
      </c>
      <c r="Q1775" s="23" t="s">
        <v>27</v>
      </c>
      <c r="R1775" s="23" t="s">
        <v>27</v>
      </c>
      <c r="S1775" s="23">
        <v>6.0999999999999999E-2</v>
      </c>
      <c r="T1775" s="23" t="s">
        <v>27</v>
      </c>
      <c r="U1775" s="23" t="s">
        <v>27</v>
      </c>
      <c r="V1775" s="23" t="s">
        <v>27</v>
      </c>
      <c r="W1775" s="30" t="s">
        <v>27</v>
      </c>
      <c r="X1775" s="23">
        <v>99.780999999999992</v>
      </c>
      <c r="Z1775" s="18" t="s">
        <v>85</v>
      </c>
      <c r="AB1775" s="501"/>
      <c r="AC1775" s="18">
        <v>48.694235442844338</v>
      </c>
      <c r="AD1775" s="18">
        <v>50.444353626375985</v>
      </c>
      <c r="AE1775" s="18" t="s">
        <v>27</v>
      </c>
      <c r="AF1775" s="18" t="s">
        <v>27</v>
      </c>
      <c r="AG1775" s="18" t="s">
        <v>27</v>
      </c>
      <c r="AH1775" s="18" t="s">
        <v>27</v>
      </c>
      <c r="AI1775" s="18" t="s">
        <v>27</v>
      </c>
      <c r="AJ1775" s="18">
        <v>0.58762559156973593</v>
      </c>
      <c r="AK1775" s="18">
        <v>0.17445266997511172</v>
      </c>
      <c r="AL1775" s="18" t="s">
        <v>27</v>
      </c>
      <c r="AM1775" s="18" t="s">
        <v>27</v>
      </c>
      <c r="AN1775" s="18">
        <v>9.9332669234830112E-2</v>
      </c>
      <c r="AO1775" s="18" t="s">
        <v>27</v>
      </c>
      <c r="AP1775" s="18" t="s">
        <v>27</v>
      </c>
      <c r="AQ1775" s="18" t="s">
        <v>27</v>
      </c>
      <c r="AR1775" s="18">
        <v>100</v>
      </c>
      <c r="AT1775" s="53" t="s">
        <v>134</v>
      </c>
      <c r="AU1775" s="53" t="str">
        <f t="shared" si="176"/>
        <v>po</v>
      </c>
      <c r="AV1775" s="44">
        <f t="shared" si="177"/>
        <v>0.96530596473702146</v>
      </c>
      <c r="AW1775" s="86">
        <f t="shared" si="178"/>
        <v>0.98041327024814562</v>
      </c>
      <c r="AX1775" s="18"/>
      <c r="AY1775" s="18"/>
    </row>
    <row r="1776" spans="1:51" s="21" customFormat="1" x14ac:dyDescent="0.2">
      <c r="A1776" s="24" t="s">
        <v>595</v>
      </c>
      <c r="B1776" s="23" t="s">
        <v>606</v>
      </c>
      <c r="C1776" s="21" t="s">
        <v>75</v>
      </c>
      <c r="D1776" s="23" t="s">
        <v>44</v>
      </c>
      <c r="E1776" s="23" t="s">
        <v>42</v>
      </c>
      <c r="F1776" s="23" t="s">
        <v>31</v>
      </c>
      <c r="G1776" s="24">
        <v>49</v>
      </c>
      <c r="H1776" s="30">
        <v>61.773000000000003</v>
      </c>
      <c r="I1776" s="30">
        <v>36.728000000000002</v>
      </c>
      <c r="J1776" s="23" t="s">
        <v>27</v>
      </c>
      <c r="K1776" s="23" t="s">
        <v>27</v>
      </c>
      <c r="L1776" s="23" t="s">
        <v>27</v>
      </c>
      <c r="M1776" s="23">
        <v>7.9000000000000001E-2</v>
      </c>
      <c r="N1776" s="23" t="s">
        <v>27</v>
      </c>
      <c r="O1776" s="23">
        <v>0.372</v>
      </c>
      <c r="P1776" s="23" t="s">
        <v>27</v>
      </c>
      <c r="Q1776" s="23">
        <v>0.17499999999999999</v>
      </c>
      <c r="R1776" s="23" t="s">
        <v>27</v>
      </c>
      <c r="S1776" s="23" t="s">
        <v>27</v>
      </c>
      <c r="T1776" s="23" t="s">
        <v>27</v>
      </c>
      <c r="U1776" s="23" t="s">
        <v>27</v>
      </c>
      <c r="V1776" s="23" t="s">
        <v>27</v>
      </c>
      <c r="W1776" s="30" t="s">
        <v>27</v>
      </c>
      <c r="X1776" s="23">
        <v>99.126999999999995</v>
      </c>
      <c r="Z1776" s="18" t="s">
        <v>85</v>
      </c>
      <c r="AB1776" s="501"/>
      <c r="AC1776" s="18">
        <v>48.881352665780199</v>
      </c>
      <c r="AD1776" s="18">
        <v>50.626292686162188</v>
      </c>
      <c r="AE1776" s="18" t="s">
        <v>27</v>
      </c>
      <c r="AF1776" s="18" t="s">
        <v>27</v>
      </c>
      <c r="AG1776" s="18" t="s">
        <v>27</v>
      </c>
      <c r="AH1776" s="18">
        <v>6.3545245751350191E-2</v>
      </c>
      <c r="AI1776" s="18" t="s">
        <v>27</v>
      </c>
      <c r="AJ1776" s="18">
        <v>0.28008025238138734</v>
      </c>
      <c r="AK1776" s="18" t="s">
        <v>27</v>
      </c>
      <c r="AL1776" s="18">
        <v>0.14872914992488687</v>
      </c>
      <c r="AM1776" s="18" t="s">
        <v>27</v>
      </c>
      <c r="AN1776" s="18" t="s">
        <v>27</v>
      </c>
      <c r="AO1776" s="18" t="s">
        <v>27</v>
      </c>
      <c r="AP1776" s="18" t="s">
        <v>27</v>
      </c>
      <c r="AQ1776" s="18" t="s">
        <v>27</v>
      </c>
      <c r="AR1776" s="18">
        <v>100.00000000000001</v>
      </c>
      <c r="AT1776" s="53" t="s">
        <v>134</v>
      </c>
      <c r="AU1776" s="53" t="str">
        <f t="shared" si="176"/>
        <v>po</v>
      </c>
      <c r="AV1776" s="44">
        <f t="shared" si="177"/>
        <v>0.96553292908096078</v>
      </c>
      <c r="AW1776" s="86">
        <f t="shared" si="178"/>
        <v>0.97400302198238087</v>
      </c>
      <c r="AX1776" s="18"/>
      <c r="AY1776" s="18"/>
    </row>
    <row r="1777" spans="1:51" s="21" customFormat="1" x14ac:dyDescent="0.2">
      <c r="A1777" s="24" t="s">
        <v>595</v>
      </c>
      <c r="B1777" s="23" t="s">
        <v>606</v>
      </c>
      <c r="C1777" s="21" t="s">
        <v>75</v>
      </c>
      <c r="D1777" s="23" t="s">
        <v>72</v>
      </c>
      <c r="E1777" s="23" t="s">
        <v>37</v>
      </c>
      <c r="F1777" s="23" t="s">
        <v>28</v>
      </c>
      <c r="G1777" s="24">
        <v>233</v>
      </c>
      <c r="H1777" s="30">
        <v>61.356999999999999</v>
      </c>
      <c r="I1777" s="30">
        <v>36.460999999999999</v>
      </c>
      <c r="J1777" s="23">
        <v>2.9000000000000001E-2</v>
      </c>
      <c r="K1777" s="23" t="s">
        <v>27</v>
      </c>
      <c r="L1777" s="23" t="s">
        <v>27</v>
      </c>
      <c r="M1777" s="23">
        <v>5.7000000000000002E-2</v>
      </c>
      <c r="N1777" s="23">
        <v>2.5000000000000001E-2</v>
      </c>
      <c r="O1777" s="23">
        <v>0.47299999999999998</v>
      </c>
      <c r="P1777" s="23" t="s">
        <v>27</v>
      </c>
      <c r="Q1777" s="23">
        <v>0.66500000000000004</v>
      </c>
      <c r="R1777" s="23" t="s">
        <v>27</v>
      </c>
      <c r="S1777" s="23" t="s">
        <v>27</v>
      </c>
      <c r="T1777" s="23" t="s">
        <v>27</v>
      </c>
      <c r="U1777" s="23" t="s">
        <v>27</v>
      </c>
      <c r="V1777" s="23" t="s">
        <v>27</v>
      </c>
      <c r="W1777" s="30" t="s">
        <v>27</v>
      </c>
      <c r="X1777" s="23">
        <v>99.067000000000007</v>
      </c>
      <c r="Z1777" s="18" t="s">
        <v>85</v>
      </c>
      <c r="AB1777" s="501"/>
      <c r="AC1777" s="18">
        <v>48.624733606151104</v>
      </c>
      <c r="AD1777" s="18">
        <v>50.333370991148399</v>
      </c>
      <c r="AE1777" s="18">
        <v>4.5700025968273258E-2</v>
      </c>
      <c r="AF1777" s="18" t="s">
        <v>27</v>
      </c>
      <c r="AG1777" s="18" t="s">
        <v>27</v>
      </c>
      <c r="AH1777" s="18">
        <v>4.5917625743440077E-2</v>
      </c>
      <c r="AI1777" s="18">
        <v>2.7606502004130437E-2</v>
      </c>
      <c r="AJ1777" s="18">
        <v>0.35665579584967871</v>
      </c>
      <c r="AK1777" s="18" t="s">
        <v>27</v>
      </c>
      <c r="AL1777" s="18">
        <v>0.56601545313500357</v>
      </c>
      <c r="AM1777" s="18" t="s">
        <v>27</v>
      </c>
      <c r="AN1777" s="18" t="s">
        <v>27</v>
      </c>
      <c r="AO1777" s="18" t="s">
        <v>27</v>
      </c>
      <c r="AP1777" s="18" t="s">
        <v>27</v>
      </c>
      <c r="AQ1777" s="18" t="s">
        <v>27</v>
      </c>
      <c r="AR1777" s="18">
        <v>100.00000000000003</v>
      </c>
      <c r="AT1777" s="53" t="s">
        <v>134</v>
      </c>
      <c r="AU1777" s="53" t="str">
        <f t="shared" si="176"/>
        <v>po</v>
      </c>
      <c r="AV1777" s="44">
        <f t="shared" si="177"/>
        <v>0.96605358728510804</v>
      </c>
      <c r="AW1777" s="86">
        <f t="shared" si="178"/>
        <v>0.98438479043752425</v>
      </c>
      <c r="AX1777" s="18"/>
      <c r="AY1777" s="18"/>
    </row>
    <row r="1778" spans="1:51" s="21" customFormat="1" x14ac:dyDescent="0.2">
      <c r="A1778" s="24" t="s">
        <v>595</v>
      </c>
      <c r="B1778" s="23" t="s">
        <v>606</v>
      </c>
      <c r="C1778" s="21" t="s">
        <v>75</v>
      </c>
      <c r="D1778" s="23" t="s">
        <v>33</v>
      </c>
      <c r="E1778" s="23" t="s">
        <v>37</v>
      </c>
      <c r="F1778" s="23" t="s">
        <v>43</v>
      </c>
      <c r="G1778" s="24">
        <v>50</v>
      </c>
      <c r="H1778" s="30">
        <v>61.32</v>
      </c>
      <c r="I1778" s="30">
        <v>36.436999999999998</v>
      </c>
      <c r="J1778" s="23" t="s">
        <v>27</v>
      </c>
      <c r="K1778" s="23" t="s">
        <v>27</v>
      </c>
      <c r="L1778" s="23" t="s">
        <v>27</v>
      </c>
      <c r="M1778" s="23">
        <v>6.7000000000000004E-2</v>
      </c>
      <c r="N1778" s="23">
        <v>5.1999999999999998E-2</v>
      </c>
      <c r="O1778" s="23">
        <v>0.74399999999999999</v>
      </c>
      <c r="P1778" s="23">
        <v>0.156</v>
      </c>
      <c r="Q1778" s="23" t="s">
        <v>27</v>
      </c>
      <c r="R1778" s="23" t="s">
        <v>27</v>
      </c>
      <c r="S1778" s="23">
        <v>3.6999999999999998E-2</v>
      </c>
      <c r="T1778" s="23" t="s">
        <v>27</v>
      </c>
      <c r="U1778" s="23" t="s">
        <v>27</v>
      </c>
      <c r="V1778" s="23" t="s">
        <v>27</v>
      </c>
      <c r="W1778" s="30" t="s">
        <v>27</v>
      </c>
      <c r="X1778" s="23">
        <v>98.813000000000017</v>
      </c>
      <c r="Z1778" s="18" t="s">
        <v>85</v>
      </c>
      <c r="AB1778" s="501"/>
      <c r="AC1778" s="18">
        <v>48.719214529348889</v>
      </c>
      <c r="AD1778" s="18">
        <v>50.428385950290391</v>
      </c>
      <c r="AE1778" s="18" t="s">
        <v>27</v>
      </c>
      <c r="AF1778" s="18" t="s">
        <v>27</v>
      </c>
      <c r="AG1778" s="18" t="s">
        <v>27</v>
      </c>
      <c r="AH1778" s="18">
        <v>5.4110853548800845E-2</v>
      </c>
      <c r="AI1778" s="18">
        <v>5.7567812823847618E-2</v>
      </c>
      <c r="AJ1778" s="18">
        <v>0.56242691320538296</v>
      </c>
      <c r="AK1778" s="18">
        <v>0.11744877075768238</v>
      </c>
      <c r="AL1778" s="18" t="s">
        <v>27</v>
      </c>
      <c r="AM1778" s="18" t="s">
        <v>27</v>
      </c>
      <c r="AN1778" s="18">
        <v>6.0845170024992019E-2</v>
      </c>
      <c r="AO1778" s="18" t="s">
        <v>27</v>
      </c>
      <c r="AP1778" s="18" t="s">
        <v>27</v>
      </c>
      <c r="AQ1778" s="18" t="s">
        <v>27</v>
      </c>
      <c r="AR1778" s="18">
        <v>99.999999999999986</v>
      </c>
      <c r="AT1778" s="53" t="s">
        <v>134</v>
      </c>
      <c r="AU1778" s="53" t="str">
        <f t="shared" si="176"/>
        <v>po</v>
      </c>
      <c r="AV1778" s="44">
        <f t="shared" si="177"/>
        <v>0.9661069576443253</v>
      </c>
      <c r="AW1778" s="86">
        <f t="shared" si="178"/>
        <v>0.97958896130459028</v>
      </c>
      <c r="AX1778" s="18"/>
      <c r="AY1778" s="18"/>
    </row>
    <row r="1779" spans="1:51" s="21" customFormat="1" x14ac:dyDescent="0.2">
      <c r="A1779" s="24" t="s">
        <v>595</v>
      </c>
      <c r="B1779" s="23" t="s">
        <v>606</v>
      </c>
      <c r="C1779" s="21" t="s">
        <v>75</v>
      </c>
      <c r="D1779" s="23" t="s">
        <v>45</v>
      </c>
      <c r="E1779" s="23" t="s">
        <v>54</v>
      </c>
      <c r="F1779" s="23" t="s">
        <v>43</v>
      </c>
      <c r="G1779" s="24">
        <v>322</v>
      </c>
      <c r="H1779" s="30">
        <v>61.481999999999999</v>
      </c>
      <c r="I1779" s="30">
        <v>36.521000000000001</v>
      </c>
      <c r="J1779" s="23" t="s">
        <v>27</v>
      </c>
      <c r="K1779" s="23" t="s">
        <v>27</v>
      </c>
      <c r="L1779" s="23" t="s">
        <v>27</v>
      </c>
      <c r="M1779" s="23">
        <v>0.109</v>
      </c>
      <c r="N1779" s="23">
        <v>2.8000000000000001E-2</v>
      </c>
      <c r="O1779" s="23">
        <v>0.441</v>
      </c>
      <c r="P1779" s="23">
        <v>9.5000000000000001E-2</v>
      </c>
      <c r="Q1779" s="23">
        <v>0.13500000000000001</v>
      </c>
      <c r="R1779" s="23" t="s">
        <v>27</v>
      </c>
      <c r="S1779" s="23" t="s">
        <v>27</v>
      </c>
      <c r="T1779" s="23" t="s">
        <v>27</v>
      </c>
      <c r="U1779" s="23" t="s">
        <v>27</v>
      </c>
      <c r="V1779" s="23" t="s">
        <v>27</v>
      </c>
      <c r="W1779" s="30" t="s">
        <v>27</v>
      </c>
      <c r="X1779" s="23">
        <v>98.811000000000007</v>
      </c>
      <c r="Z1779" s="18" t="s">
        <v>85</v>
      </c>
      <c r="AB1779" s="501"/>
      <c r="AC1779" s="18">
        <v>48.832449614004332</v>
      </c>
      <c r="AD1779" s="18">
        <v>50.528628283548741</v>
      </c>
      <c r="AE1779" s="18" t="s">
        <v>27</v>
      </c>
      <c r="AF1779" s="18" t="s">
        <v>27</v>
      </c>
      <c r="AG1779" s="18" t="s">
        <v>27</v>
      </c>
      <c r="AH1779" s="18">
        <v>8.8003201588561925E-2</v>
      </c>
      <c r="AI1779" s="18">
        <v>3.0988232782868729E-2</v>
      </c>
      <c r="AJ1779" s="18">
        <v>0.33326840321366724</v>
      </c>
      <c r="AK1779" s="18">
        <v>7.1500631091858696E-2</v>
      </c>
      <c r="AL1779" s="18">
        <v>0.11516163376998796</v>
      </c>
      <c r="AM1779" s="18" t="s">
        <v>27</v>
      </c>
      <c r="AN1779" s="18" t="s">
        <v>27</v>
      </c>
      <c r="AO1779" s="18" t="s">
        <v>27</v>
      </c>
      <c r="AP1779" s="18" t="s">
        <v>27</v>
      </c>
      <c r="AQ1779" s="18" t="s">
        <v>27</v>
      </c>
      <c r="AR1779" s="18">
        <v>100.00000000000003</v>
      </c>
      <c r="AT1779" s="53" t="s">
        <v>134</v>
      </c>
      <c r="AU1779" s="53" t="str">
        <f t="shared" si="176"/>
        <v>po</v>
      </c>
      <c r="AV1779" s="44">
        <f t="shared" si="177"/>
        <v>0.96643133353974986</v>
      </c>
      <c r="AW1779" s="86">
        <f t="shared" si="178"/>
        <v>0.97672115706628304</v>
      </c>
      <c r="AX1779" s="18"/>
      <c r="AY1779" s="18"/>
    </row>
    <row r="1780" spans="1:51" s="21" customFormat="1" x14ac:dyDescent="0.2">
      <c r="A1780" s="24" t="s">
        <v>595</v>
      </c>
      <c r="B1780" s="23" t="s">
        <v>606</v>
      </c>
      <c r="C1780" s="21" t="s">
        <v>75</v>
      </c>
      <c r="D1780" s="23" t="s">
        <v>64</v>
      </c>
      <c r="E1780" s="23" t="s">
        <v>29</v>
      </c>
      <c r="F1780" s="23" t="s">
        <v>34</v>
      </c>
      <c r="G1780" s="24">
        <v>124</v>
      </c>
      <c r="H1780" s="30">
        <v>61.441000000000003</v>
      </c>
      <c r="I1780" s="30">
        <v>36.493000000000002</v>
      </c>
      <c r="J1780" s="23" t="s">
        <v>27</v>
      </c>
      <c r="K1780" s="23" t="s">
        <v>27</v>
      </c>
      <c r="L1780" s="23" t="s">
        <v>27</v>
      </c>
      <c r="M1780" s="23">
        <v>0.106</v>
      </c>
      <c r="N1780" s="23">
        <v>2.8000000000000001E-2</v>
      </c>
      <c r="O1780" s="23">
        <v>0.79500000000000004</v>
      </c>
      <c r="P1780" s="23" t="s">
        <v>27</v>
      </c>
      <c r="Q1780" s="23">
        <v>0.13900000000000001</v>
      </c>
      <c r="R1780" s="23" t="s">
        <v>27</v>
      </c>
      <c r="S1780" s="23" t="s">
        <v>27</v>
      </c>
      <c r="T1780" s="23">
        <v>0.14000000000000001</v>
      </c>
      <c r="U1780" s="23" t="s">
        <v>27</v>
      </c>
      <c r="V1780" s="23" t="s">
        <v>73</v>
      </c>
      <c r="W1780" s="30" t="s">
        <v>27</v>
      </c>
      <c r="X1780" s="23">
        <v>99.141999999999996</v>
      </c>
      <c r="Z1780" s="18" t="s">
        <v>85</v>
      </c>
      <c r="AB1780" s="501"/>
      <c r="AC1780" s="18">
        <v>48.691095865549009</v>
      </c>
      <c r="AD1780" s="18">
        <v>50.377332119675486</v>
      </c>
      <c r="AE1780" s="18" t="s">
        <v>27</v>
      </c>
      <c r="AF1780" s="18" t="s">
        <v>27</v>
      </c>
      <c r="AG1780" s="18" t="s">
        <v>27</v>
      </c>
      <c r="AH1780" s="18">
        <v>8.5390309771305434E-2</v>
      </c>
      <c r="AI1780" s="18">
        <v>3.0919150926930074E-2</v>
      </c>
      <c r="AJ1780" s="18">
        <v>0.59945064158184469</v>
      </c>
      <c r="AK1780" s="18" t="s">
        <v>27</v>
      </c>
      <c r="AL1780" s="18">
        <v>0.11830949449510983</v>
      </c>
      <c r="AM1780" s="18" t="s">
        <v>27</v>
      </c>
      <c r="AN1780" s="18" t="s">
        <v>27</v>
      </c>
      <c r="AO1780" s="18">
        <v>9.7502418000307164E-2</v>
      </c>
      <c r="AP1780" s="18" t="s">
        <v>27</v>
      </c>
      <c r="AQ1780" s="18" t="s">
        <v>27</v>
      </c>
      <c r="AR1780" s="18">
        <v>99.999999999999986</v>
      </c>
      <c r="AT1780" s="53" t="s">
        <v>134</v>
      </c>
      <c r="AU1780" s="53" t="str">
        <f t="shared" si="176"/>
        <v>po</v>
      </c>
      <c r="AV1780" s="44">
        <f t="shared" si="177"/>
        <v>0.96652787705945431</v>
      </c>
      <c r="AW1780" s="86">
        <f t="shared" si="178"/>
        <v>0.98271099990011102</v>
      </c>
      <c r="AX1780" s="18"/>
      <c r="AY1780" s="18"/>
    </row>
    <row r="1781" spans="1:51" s="21" customFormat="1" x14ac:dyDescent="0.2">
      <c r="A1781" s="24" t="s">
        <v>595</v>
      </c>
      <c r="B1781" s="23" t="s">
        <v>606</v>
      </c>
      <c r="C1781" s="21" t="s">
        <v>75</v>
      </c>
      <c r="D1781" s="23" t="s">
        <v>33</v>
      </c>
      <c r="E1781" s="23" t="s">
        <v>32</v>
      </c>
      <c r="F1781" s="23" t="s">
        <v>59</v>
      </c>
      <c r="G1781" s="24">
        <v>35</v>
      </c>
      <c r="H1781" s="30">
        <v>61.697000000000003</v>
      </c>
      <c r="I1781" s="30">
        <v>36.633000000000003</v>
      </c>
      <c r="J1781" s="23">
        <v>4.9000000000000002E-2</v>
      </c>
      <c r="K1781" s="23" t="s">
        <v>27</v>
      </c>
      <c r="L1781" s="23" t="s">
        <v>27</v>
      </c>
      <c r="M1781" s="23" t="s">
        <v>27</v>
      </c>
      <c r="N1781" s="23" t="s">
        <v>27</v>
      </c>
      <c r="O1781" s="23">
        <v>0.66800000000000004</v>
      </c>
      <c r="P1781" s="23" t="s">
        <v>27</v>
      </c>
      <c r="Q1781" s="23">
        <v>4.2000000000000003E-2</v>
      </c>
      <c r="R1781" s="23" t="s">
        <v>27</v>
      </c>
      <c r="S1781" s="23" t="s">
        <v>27</v>
      </c>
      <c r="T1781" s="23" t="s">
        <v>27</v>
      </c>
      <c r="U1781" s="23" t="s">
        <v>27</v>
      </c>
      <c r="V1781" s="23" t="s">
        <v>27</v>
      </c>
      <c r="W1781" s="30" t="s">
        <v>27</v>
      </c>
      <c r="X1781" s="23">
        <v>99.089000000000027</v>
      </c>
      <c r="Z1781" s="18" t="s">
        <v>85</v>
      </c>
      <c r="AB1781" s="501"/>
      <c r="AC1781" s="18">
        <v>48.854290754184667</v>
      </c>
      <c r="AD1781" s="18">
        <v>50.529555216330522</v>
      </c>
      <c r="AE1781" s="18">
        <v>7.7154289559204212E-2</v>
      </c>
      <c r="AF1781" s="18" t="s">
        <v>27</v>
      </c>
      <c r="AG1781" s="18" t="s">
        <v>27</v>
      </c>
      <c r="AH1781" s="18" t="s">
        <v>27</v>
      </c>
      <c r="AI1781" s="18" t="s">
        <v>27</v>
      </c>
      <c r="AJ1781" s="18">
        <v>0.50328055986655174</v>
      </c>
      <c r="AK1781" s="18" t="s">
        <v>27</v>
      </c>
      <c r="AL1781" s="18">
        <v>3.571918005906527E-2</v>
      </c>
      <c r="AM1781" s="18" t="s">
        <v>27</v>
      </c>
      <c r="AN1781" s="18" t="s">
        <v>27</v>
      </c>
      <c r="AO1781" s="18" t="s">
        <v>27</v>
      </c>
      <c r="AP1781" s="18" t="s">
        <v>27</v>
      </c>
      <c r="AQ1781" s="18" t="s">
        <v>27</v>
      </c>
      <c r="AR1781" s="18">
        <v>100</v>
      </c>
      <c r="AT1781" s="53" t="s">
        <v>134</v>
      </c>
      <c r="AU1781" s="53" t="str">
        <f t="shared" si="176"/>
        <v>po</v>
      </c>
      <c r="AV1781" s="44">
        <f t="shared" si="177"/>
        <v>0.96684584982049415</v>
      </c>
      <c r="AW1781" s="86">
        <f t="shared" si="178"/>
        <v>0.97751286910491142</v>
      </c>
      <c r="AX1781" s="18"/>
      <c r="AY1781" s="18"/>
    </row>
    <row r="1782" spans="1:51" s="21" customFormat="1" x14ac:dyDescent="0.2">
      <c r="A1782" s="24" t="s">
        <v>595</v>
      </c>
      <c r="B1782" s="23" t="s">
        <v>606</v>
      </c>
      <c r="C1782" s="21" t="s">
        <v>75</v>
      </c>
      <c r="D1782" s="23" t="s">
        <v>44</v>
      </c>
      <c r="E1782" s="23" t="s">
        <v>71</v>
      </c>
      <c r="F1782" s="23" t="s">
        <v>34</v>
      </c>
      <c r="G1782" s="24">
        <v>78</v>
      </c>
      <c r="H1782" s="30">
        <v>61.417000000000002</v>
      </c>
      <c r="I1782" s="30">
        <v>36.457000000000001</v>
      </c>
      <c r="J1782" s="23">
        <v>6.3E-2</v>
      </c>
      <c r="K1782" s="23" t="s">
        <v>27</v>
      </c>
      <c r="L1782" s="23" t="s">
        <v>27</v>
      </c>
      <c r="M1782" s="23">
        <v>5.6000000000000001E-2</v>
      </c>
      <c r="N1782" s="23" t="s">
        <v>27</v>
      </c>
      <c r="O1782" s="23">
        <v>0.54400000000000004</v>
      </c>
      <c r="P1782" s="23">
        <v>0.124</v>
      </c>
      <c r="Q1782" s="23">
        <v>0.7</v>
      </c>
      <c r="R1782" s="23" t="s">
        <v>27</v>
      </c>
      <c r="S1782" s="23">
        <v>3.7999999999999999E-2</v>
      </c>
      <c r="T1782" s="23" t="s">
        <v>27</v>
      </c>
      <c r="U1782" s="23" t="s">
        <v>27</v>
      </c>
      <c r="V1782" s="23" t="s">
        <v>27</v>
      </c>
      <c r="W1782" s="30" t="s">
        <v>27</v>
      </c>
      <c r="X1782" s="23">
        <v>99.398999999999987</v>
      </c>
      <c r="Z1782" s="18" t="s">
        <v>85</v>
      </c>
      <c r="AB1782" s="501"/>
      <c r="AC1782" s="18">
        <v>48.523813947187996</v>
      </c>
      <c r="AD1782" s="18">
        <v>50.174330013027237</v>
      </c>
      <c r="AE1782" s="18">
        <v>9.8976526909033163E-2</v>
      </c>
      <c r="AF1782" s="18" t="s">
        <v>27</v>
      </c>
      <c r="AG1782" s="18" t="s">
        <v>27</v>
      </c>
      <c r="AH1782" s="18">
        <v>4.4974444431715555E-2</v>
      </c>
      <c r="AI1782" s="18" t="s">
        <v>27</v>
      </c>
      <c r="AJ1782" s="18">
        <v>0.40894062539251685</v>
      </c>
      <c r="AK1782" s="18">
        <v>9.2835431608627297E-2</v>
      </c>
      <c r="AL1782" s="18">
        <v>0.59398830589928586</v>
      </c>
      <c r="AM1782" s="18" t="s">
        <v>27</v>
      </c>
      <c r="AN1782" s="18">
        <v>6.2140705543586472E-2</v>
      </c>
      <c r="AO1782" s="18" t="s">
        <v>27</v>
      </c>
      <c r="AP1782" s="18" t="s">
        <v>27</v>
      </c>
      <c r="AQ1782" s="18" t="s">
        <v>27</v>
      </c>
      <c r="AR1782" s="18">
        <v>100</v>
      </c>
      <c r="AT1782" s="53" t="s">
        <v>134</v>
      </c>
      <c r="AU1782" s="53" t="str">
        <f t="shared" si="176"/>
        <v>po</v>
      </c>
      <c r="AV1782" s="44">
        <f t="shared" si="177"/>
        <v>0.96710437258632642</v>
      </c>
      <c r="AW1782" s="86">
        <f t="shared" si="178"/>
        <v>0.9889435154830214</v>
      </c>
      <c r="AX1782" s="18"/>
      <c r="AY1782" s="18"/>
    </row>
    <row r="1783" spans="1:51" s="21" customFormat="1" x14ac:dyDescent="0.2">
      <c r="A1783" s="24" t="s">
        <v>595</v>
      </c>
      <c r="B1783" s="23" t="s">
        <v>606</v>
      </c>
      <c r="C1783" s="21" t="s">
        <v>75</v>
      </c>
      <c r="D1783" s="23" t="s">
        <v>36</v>
      </c>
      <c r="E1783" s="23" t="s">
        <v>71</v>
      </c>
      <c r="F1783" s="23" t="s">
        <v>100</v>
      </c>
      <c r="G1783" s="24">
        <v>109</v>
      </c>
      <c r="H1783" s="30">
        <v>61.408999999999999</v>
      </c>
      <c r="I1783" s="30">
        <v>36.442999999999998</v>
      </c>
      <c r="J1783" s="23" t="s">
        <v>27</v>
      </c>
      <c r="K1783" s="23" t="s">
        <v>27</v>
      </c>
      <c r="L1783" s="23" t="s">
        <v>27</v>
      </c>
      <c r="M1783" s="23">
        <v>0.38700000000000001</v>
      </c>
      <c r="N1783" s="23" t="s">
        <v>27</v>
      </c>
      <c r="O1783" s="23">
        <v>0.45500000000000002</v>
      </c>
      <c r="P1783" s="23" t="s">
        <v>27</v>
      </c>
      <c r="Q1783" s="23">
        <v>0.17299999999999999</v>
      </c>
      <c r="R1783" s="23" t="s">
        <v>27</v>
      </c>
      <c r="S1783" s="23">
        <v>6.9000000000000006E-2</v>
      </c>
      <c r="T1783" s="23" t="s">
        <v>27</v>
      </c>
      <c r="U1783" s="23" t="s">
        <v>27</v>
      </c>
      <c r="V1783" s="23" t="s">
        <v>27</v>
      </c>
      <c r="W1783" s="30" t="s">
        <v>27</v>
      </c>
      <c r="X1783" s="23">
        <v>98.936000000000007</v>
      </c>
      <c r="Z1783" s="18" t="s">
        <v>85</v>
      </c>
      <c r="AB1783" s="501"/>
      <c r="AC1783" s="18">
        <v>48.719664187716198</v>
      </c>
      <c r="AD1783" s="18">
        <v>50.364056873763786</v>
      </c>
      <c r="AE1783" s="18" t="s">
        <v>27</v>
      </c>
      <c r="AF1783" s="18" t="s">
        <v>27</v>
      </c>
      <c r="AG1783" s="18" t="s">
        <v>27</v>
      </c>
      <c r="AH1783" s="18">
        <v>0.31210065215038224</v>
      </c>
      <c r="AI1783" s="18" t="s">
        <v>27</v>
      </c>
      <c r="AJ1783" s="18">
        <v>0.34346199222986884</v>
      </c>
      <c r="AK1783" s="18" t="s">
        <v>27</v>
      </c>
      <c r="AL1783" s="18">
        <v>0.14741167770130573</v>
      </c>
      <c r="AM1783" s="18" t="s">
        <v>27</v>
      </c>
      <c r="AN1783" s="18">
        <v>0.11330461643846046</v>
      </c>
      <c r="AO1783" s="18" t="s">
        <v>27</v>
      </c>
      <c r="AP1783" s="18" t="s">
        <v>27</v>
      </c>
      <c r="AQ1783" s="18" t="s">
        <v>27</v>
      </c>
      <c r="AR1783" s="18">
        <v>99.999999999999986</v>
      </c>
      <c r="AT1783" s="53" t="s">
        <v>134</v>
      </c>
      <c r="AU1783" s="53" t="str">
        <f t="shared" si="176"/>
        <v>po</v>
      </c>
      <c r="AV1783" s="44">
        <f t="shared" si="177"/>
        <v>0.9673498763181605</v>
      </c>
      <c r="AW1783" s="86">
        <f t="shared" si="178"/>
        <v>0.97709638405405508</v>
      </c>
      <c r="AX1783" s="18"/>
      <c r="AY1783" s="18"/>
    </row>
    <row r="1784" spans="1:51" s="21" customFormat="1" x14ac:dyDescent="0.2">
      <c r="A1784" s="24" t="s">
        <v>595</v>
      </c>
      <c r="B1784" s="23" t="s">
        <v>606</v>
      </c>
      <c r="C1784" s="21" t="s">
        <v>75</v>
      </c>
      <c r="D1784" s="23" t="s">
        <v>60</v>
      </c>
      <c r="E1784" s="23" t="s">
        <v>32</v>
      </c>
      <c r="F1784" s="23" t="s">
        <v>38</v>
      </c>
      <c r="G1784" s="24">
        <v>360</v>
      </c>
      <c r="H1784" s="30">
        <v>61.454999999999998</v>
      </c>
      <c r="I1784" s="30">
        <v>36.463000000000001</v>
      </c>
      <c r="J1784" s="23">
        <v>5.2999999999999999E-2</v>
      </c>
      <c r="K1784" s="23" t="s">
        <v>27</v>
      </c>
      <c r="L1784" s="23" t="s">
        <v>27</v>
      </c>
      <c r="M1784" s="23" t="s">
        <v>27</v>
      </c>
      <c r="N1784" s="23" t="s">
        <v>27</v>
      </c>
      <c r="O1784" s="23">
        <v>0.94499999999999995</v>
      </c>
      <c r="P1784" s="23">
        <v>0.20300000000000001</v>
      </c>
      <c r="Q1784" s="23" t="s">
        <v>27</v>
      </c>
      <c r="R1784" s="23" t="s">
        <v>27</v>
      </c>
      <c r="S1784" s="23" t="s">
        <v>27</v>
      </c>
      <c r="T1784" s="23" t="s">
        <v>27</v>
      </c>
      <c r="U1784" s="23" t="s">
        <v>27</v>
      </c>
      <c r="V1784" s="23" t="s">
        <v>27</v>
      </c>
      <c r="W1784" s="30" t="s">
        <v>27</v>
      </c>
      <c r="X1784" s="23">
        <v>99.119</v>
      </c>
      <c r="Z1784" s="18" t="s">
        <v>85</v>
      </c>
      <c r="AB1784" s="501"/>
      <c r="AC1784" s="18">
        <v>48.708703654957162</v>
      </c>
      <c r="AD1784" s="18">
        <v>50.342649624633218</v>
      </c>
      <c r="AE1784" s="18">
        <v>8.3531551658463821E-2</v>
      </c>
      <c r="AF1784" s="18" t="s">
        <v>27</v>
      </c>
      <c r="AG1784" s="18" t="s">
        <v>27</v>
      </c>
      <c r="AH1784" s="18" t="s">
        <v>27</v>
      </c>
      <c r="AI1784" s="18" t="s">
        <v>27</v>
      </c>
      <c r="AJ1784" s="18">
        <v>0.71264982686607292</v>
      </c>
      <c r="AK1784" s="18">
        <v>0.15246534188507271</v>
      </c>
      <c r="AL1784" s="18" t="s">
        <v>27</v>
      </c>
      <c r="AM1784" s="18" t="s">
        <v>27</v>
      </c>
      <c r="AN1784" s="18" t="s">
        <v>27</v>
      </c>
      <c r="AO1784" s="18" t="s">
        <v>27</v>
      </c>
      <c r="AP1784" s="18" t="s">
        <v>27</v>
      </c>
      <c r="AQ1784" s="18" t="s">
        <v>27</v>
      </c>
      <c r="AR1784" s="18">
        <v>100</v>
      </c>
      <c r="AT1784" s="53" t="s">
        <v>134</v>
      </c>
      <c r="AU1784" s="53" t="str">
        <f t="shared" si="176"/>
        <v>po</v>
      </c>
      <c r="AV1784" s="44">
        <f t="shared" si="177"/>
        <v>0.96754350472493711</v>
      </c>
      <c r="AW1784" s="86">
        <f t="shared" si="178"/>
        <v>0.98472804259097413</v>
      </c>
      <c r="AX1784" s="18"/>
      <c r="AY1784" s="18"/>
    </row>
    <row r="1785" spans="1:51" s="21" customFormat="1" x14ac:dyDescent="0.2">
      <c r="A1785" s="24" t="s">
        <v>595</v>
      </c>
      <c r="B1785" s="23" t="s">
        <v>606</v>
      </c>
      <c r="C1785" s="21" t="s">
        <v>75</v>
      </c>
      <c r="D1785" s="23" t="s">
        <v>44</v>
      </c>
      <c r="E1785" s="23" t="s">
        <v>32</v>
      </c>
      <c r="F1785" s="23" t="s">
        <v>38</v>
      </c>
      <c r="G1785" s="24">
        <v>26</v>
      </c>
      <c r="H1785" s="30">
        <v>62.085000000000001</v>
      </c>
      <c r="I1785" s="30">
        <v>36.826999999999998</v>
      </c>
      <c r="J1785" s="23">
        <v>3.6999999999999998E-2</v>
      </c>
      <c r="K1785" s="23" t="s">
        <v>27</v>
      </c>
      <c r="L1785" s="23" t="s">
        <v>27</v>
      </c>
      <c r="M1785" s="23" t="s">
        <v>27</v>
      </c>
      <c r="N1785" s="23">
        <v>3.5000000000000003E-2</v>
      </c>
      <c r="O1785" s="23">
        <v>0.27400000000000002</v>
      </c>
      <c r="P1785" s="23">
        <v>0.105</v>
      </c>
      <c r="Q1785" s="23">
        <v>5.2999999999999999E-2</v>
      </c>
      <c r="R1785" s="23" t="s">
        <v>27</v>
      </c>
      <c r="S1785" s="23">
        <v>4.8000000000000001E-2</v>
      </c>
      <c r="T1785" s="23" t="s">
        <v>27</v>
      </c>
      <c r="U1785" s="23" t="s">
        <v>27</v>
      </c>
      <c r="V1785" s="23" t="s">
        <v>27</v>
      </c>
      <c r="W1785" s="30" t="s">
        <v>27</v>
      </c>
      <c r="X1785" s="23">
        <v>99.464000000000013</v>
      </c>
      <c r="Z1785" s="18" t="s">
        <v>85</v>
      </c>
      <c r="AB1785" s="501"/>
      <c r="AC1785" s="18">
        <v>48.934217967898874</v>
      </c>
      <c r="AD1785" s="18">
        <v>50.562278013019714</v>
      </c>
      <c r="AE1785" s="18">
        <v>5.7989988369341619E-2</v>
      </c>
      <c r="AF1785" s="18" t="s">
        <v>27</v>
      </c>
      <c r="AG1785" s="18" t="s">
        <v>27</v>
      </c>
      <c r="AH1785" s="18" t="s">
        <v>27</v>
      </c>
      <c r="AI1785" s="18">
        <v>3.8439016328807918E-2</v>
      </c>
      <c r="AJ1785" s="18">
        <v>0.20548094607897704</v>
      </c>
      <c r="AK1785" s="18">
        <v>7.8422559334802078E-2</v>
      </c>
      <c r="AL1785" s="18">
        <v>4.4865794335990625E-2</v>
      </c>
      <c r="AM1785" s="18" t="s">
        <v>27</v>
      </c>
      <c r="AN1785" s="18">
        <v>7.830571463352122E-2</v>
      </c>
      <c r="AO1785" s="18" t="s">
        <v>27</v>
      </c>
      <c r="AP1785" s="18" t="s">
        <v>27</v>
      </c>
      <c r="AQ1785" s="18" t="s">
        <v>27</v>
      </c>
      <c r="AR1785" s="18">
        <v>100.00000000000001</v>
      </c>
      <c r="AT1785" s="53" t="s">
        <v>134</v>
      </c>
      <c r="AU1785" s="53" t="str">
        <f t="shared" si="176"/>
        <v>po</v>
      </c>
      <c r="AV1785" s="44">
        <f t="shared" si="177"/>
        <v>0.96780089606125708</v>
      </c>
      <c r="AW1785" s="86">
        <f t="shared" si="178"/>
        <v>0.97430316045023724</v>
      </c>
      <c r="AX1785" s="18"/>
      <c r="AY1785" s="18"/>
    </row>
    <row r="1786" spans="1:51" s="21" customFormat="1" x14ac:dyDescent="0.2">
      <c r="A1786" s="24" t="s">
        <v>595</v>
      </c>
      <c r="B1786" s="23" t="s">
        <v>606</v>
      </c>
      <c r="C1786" s="21" t="s">
        <v>75</v>
      </c>
      <c r="D1786" s="23" t="s">
        <v>33</v>
      </c>
      <c r="E1786" s="23" t="s">
        <v>32</v>
      </c>
      <c r="F1786" s="23" t="s">
        <v>38</v>
      </c>
      <c r="G1786" s="24">
        <v>27</v>
      </c>
      <c r="H1786" s="30">
        <v>62.104999999999997</v>
      </c>
      <c r="I1786" s="30">
        <v>36.825000000000003</v>
      </c>
      <c r="J1786" s="23" t="s">
        <v>27</v>
      </c>
      <c r="K1786" s="23" t="s">
        <v>27</v>
      </c>
      <c r="L1786" s="23" t="s">
        <v>27</v>
      </c>
      <c r="M1786" s="23" t="s">
        <v>27</v>
      </c>
      <c r="N1786" s="23" t="s">
        <v>27</v>
      </c>
      <c r="O1786" s="23">
        <v>0.32600000000000001</v>
      </c>
      <c r="P1786" s="23">
        <v>9.7000000000000003E-2</v>
      </c>
      <c r="Q1786" s="23">
        <v>4.1000000000000002E-2</v>
      </c>
      <c r="R1786" s="23" t="s">
        <v>27</v>
      </c>
      <c r="S1786" s="23" t="s">
        <v>27</v>
      </c>
      <c r="T1786" s="23" t="s">
        <v>27</v>
      </c>
      <c r="U1786" s="23" t="s">
        <v>27</v>
      </c>
      <c r="V1786" s="23" t="s">
        <v>27</v>
      </c>
      <c r="W1786" s="30" t="s">
        <v>27</v>
      </c>
      <c r="X1786" s="23">
        <v>99.393999999999991</v>
      </c>
      <c r="Z1786" s="18" t="s">
        <v>85</v>
      </c>
      <c r="AB1786" s="501"/>
      <c r="AC1786" s="18">
        <v>49.018045102288319</v>
      </c>
      <c r="AD1786" s="18">
        <v>50.629833624774598</v>
      </c>
      <c r="AE1786" s="18" t="s">
        <v>27</v>
      </c>
      <c r="AF1786" s="18" t="s">
        <v>27</v>
      </c>
      <c r="AG1786" s="18" t="s">
        <v>27</v>
      </c>
      <c r="AH1786" s="18" t="s">
        <v>27</v>
      </c>
      <c r="AI1786" s="18" t="s">
        <v>27</v>
      </c>
      <c r="AJ1786" s="18">
        <v>0.24481726856575708</v>
      </c>
      <c r="AK1786" s="18">
        <v>7.254824332962638E-2</v>
      </c>
      <c r="AL1786" s="18">
        <v>3.4755761041701395E-2</v>
      </c>
      <c r="AM1786" s="18" t="s">
        <v>27</v>
      </c>
      <c r="AN1786" s="18" t="s">
        <v>27</v>
      </c>
      <c r="AO1786" s="18" t="s">
        <v>27</v>
      </c>
      <c r="AP1786" s="18" t="s">
        <v>27</v>
      </c>
      <c r="AQ1786" s="18" t="s">
        <v>27</v>
      </c>
      <c r="AR1786" s="18">
        <v>100</v>
      </c>
      <c r="AT1786" s="53" t="s">
        <v>134</v>
      </c>
      <c r="AU1786" s="53" t="str">
        <f t="shared" si="176"/>
        <v>po</v>
      </c>
      <c r="AV1786" s="44">
        <f t="shared" si="177"/>
        <v>0.96816524157611328</v>
      </c>
      <c r="AW1786" s="86">
        <f t="shared" si="178"/>
        <v>0.97512005947156011</v>
      </c>
      <c r="AX1786" s="18"/>
      <c r="AY1786" s="18"/>
    </row>
    <row r="1787" spans="1:51" s="21" customFormat="1" x14ac:dyDescent="0.2">
      <c r="A1787" s="44" t="s">
        <v>444</v>
      </c>
      <c r="B1787" s="43" t="s">
        <v>451</v>
      </c>
      <c r="C1787" s="21" t="s">
        <v>75</v>
      </c>
      <c r="D1787" s="3" t="s">
        <v>64</v>
      </c>
      <c r="E1787" s="3" t="s">
        <v>29</v>
      </c>
      <c r="F1787" s="3" t="s">
        <v>43</v>
      </c>
      <c r="G1787" s="3">
        <v>603</v>
      </c>
      <c r="H1787" s="78">
        <v>61.34216</v>
      </c>
      <c r="I1787" s="78">
        <v>36.371749999999999</v>
      </c>
      <c r="J1787" s="18">
        <v>5.8491000000000001E-2</v>
      </c>
      <c r="K1787" s="18" t="s">
        <v>27</v>
      </c>
      <c r="L1787" s="18" t="s">
        <v>27</v>
      </c>
      <c r="M1787" s="18">
        <v>0.12728100000000001</v>
      </c>
      <c r="N1787" s="18">
        <v>3.3759999999999998E-2</v>
      </c>
      <c r="O1787" s="18">
        <v>0.74121099999999995</v>
      </c>
      <c r="P1787" s="18" t="s">
        <v>27</v>
      </c>
      <c r="Q1787" s="18">
        <v>0.10213700000000001</v>
      </c>
      <c r="R1787" s="18" t="s">
        <v>27</v>
      </c>
      <c r="S1787" s="18" t="s">
        <v>27</v>
      </c>
      <c r="T1787" s="18">
        <v>0.18473700000000001</v>
      </c>
      <c r="U1787" s="1"/>
      <c r="V1787" s="18"/>
      <c r="W1787" s="1"/>
      <c r="X1787" s="18">
        <v>98.961527000000004</v>
      </c>
      <c r="Y1787" s="74"/>
      <c r="Z1787" s="18" t="s">
        <v>85</v>
      </c>
      <c r="AA1787" s="18"/>
      <c r="AB1787" s="501"/>
      <c r="AC1787" s="18">
        <v>48.695944508527518</v>
      </c>
      <c r="AD1787" s="18">
        <v>50.295861392771712</v>
      </c>
      <c r="AE1787" s="18">
        <v>9.2331120644993742E-2</v>
      </c>
      <c r="AF1787" s="18" t="s">
        <v>27</v>
      </c>
      <c r="AG1787" s="18" t="s">
        <v>27</v>
      </c>
      <c r="AH1787" s="18">
        <v>0.10270906091284283</v>
      </c>
      <c r="AI1787" s="18">
        <v>3.7343448593645898E-2</v>
      </c>
      <c r="AJ1787" s="18">
        <v>0.55984862053230733</v>
      </c>
      <c r="AK1787" s="18" t="s">
        <v>27</v>
      </c>
      <c r="AL1787" s="18">
        <v>8.7082392399735739E-2</v>
      </c>
      <c r="AM1787" s="18" t="s">
        <v>27</v>
      </c>
      <c r="AN1787" s="18" t="s">
        <v>27</v>
      </c>
      <c r="AO1787" s="18">
        <v>0.12887945561727104</v>
      </c>
      <c r="AP1787" s="18" t="s">
        <v>27</v>
      </c>
      <c r="AQ1787" s="18" t="s">
        <v>27</v>
      </c>
      <c r="AR1787" s="18">
        <v>100.00000000000003</v>
      </c>
      <c r="AS1787" s="18"/>
      <c r="AT1787" s="53" t="s">
        <v>134</v>
      </c>
      <c r="AU1787" s="53" t="str">
        <f t="shared" si="176"/>
        <v>po</v>
      </c>
      <c r="AV1787" s="44">
        <f t="shared" si="177"/>
        <v>0.96818988998418609</v>
      </c>
      <c r="AW1787" s="86">
        <f t="shared" si="178"/>
        <v>0.9836148264912048</v>
      </c>
      <c r="AX1787" s="18"/>
      <c r="AY1787" s="18"/>
    </row>
    <row r="1788" spans="1:51" s="21" customFormat="1" x14ac:dyDescent="0.2">
      <c r="A1788" s="24" t="s">
        <v>595</v>
      </c>
      <c r="B1788" s="23" t="s">
        <v>606</v>
      </c>
      <c r="C1788" s="21" t="s">
        <v>75</v>
      </c>
      <c r="D1788" s="23" t="s">
        <v>33</v>
      </c>
      <c r="E1788" s="23" t="s">
        <v>37</v>
      </c>
      <c r="F1788" s="23" t="s">
        <v>43</v>
      </c>
      <c r="G1788" s="24">
        <v>47</v>
      </c>
      <c r="H1788" s="30">
        <v>61.298999999999999</v>
      </c>
      <c r="I1788" s="30">
        <v>36.341000000000001</v>
      </c>
      <c r="J1788" s="23" t="s">
        <v>27</v>
      </c>
      <c r="K1788" s="23" t="s">
        <v>27</v>
      </c>
      <c r="L1788" s="23" t="s">
        <v>27</v>
      </c>
      <c r="M1788" s="23" t="s">
        <v>27</v>
      </c>
      <c r="N1788" s="23">
        <v>4.4999999999999998E-2</v>
      </c>
      <c r="O1788" s="23">
        <v>0.54600000000000004</v>
      </c>
      <c r="P1788" s="23">
        <v>0.16800000000000001</v>
      </c>
      <c r="Q1788" s="23">
        <v>6.0999999999999999E-2</v>
      </c>
      <c r="R1788" s="23" t="s">
        <v>27</v>
      </c>
      <c r="S1788" s="23">
        <v>4.4999999999999998E-2</v>
      </c>
      <c r="T1788" s="23" t="s">
        <v>27</v>
      </c>
      <c r="U1788" s="23" t="s">
        <v>27</v>
      </c>
      <c r="V1788" s="23" t="s">
        <v>27</v>
      </c>
      <c r="W1788" s="30" t="s">
        <v>27</v>
      </c>
      <c r="X1788" s="23">
        <v>98.505000000000024</v>
      </c>
      <c r="Z1788" s="18" t="s">
        <v>85</v>
      </c>
      <c r="AB1788" s="501"/>
      <c r="AC1788" s="18">
        <v>48.842631696274388</v>
      </c>
      <c r="AD1788" s="18">
        <v>50.44020743107248</v>
      </c>
      <c r="AE1788" s="18" t="s">
        <v>27</v>
      </c>
      <c r="AF1788" s="18" t="s">
        <v>27</v>
      </c>
      <c r="AG1788" s="18" t="s">
        <v>27</v>
      </c>
      <c r="AH1788" s="18" t="s">
        <v>27</v>
      </c>
      <c r="AI1788" s="18">
        <v>4.9961611106295344E-2</v>
      </c>
      <c r="AJ1788" s="18">
        <v>0.41393613124598361</v>
      </c>
      <c r="AK1788" s="18">
        <v>0.12684714415286727</v>
      </c>
      <c r="AL1788" s="18">
        <v>5.220222646826906E-2</v>
      </c>
      <c r="AM1788" s="18" t="s">
        <v>27</v>
      </c>
      <c r="AN1788" s="18">
        <v>7.4213759679704422E-2</v>
      </c>
      <c r="AO1788" s="18" t="s">
        <v>27</v>
      </c>
      <c r="AP1788" s="18" t="s">
        <v>27</v>
      </c>
      <c r="AQ1788" s="18" t="s">
        <v>27</v>
      </c>
      <c r="AR1788" s="18">
        <v>100</v>
      </c>
      <c r="AT1788" s="53" t="s">
        <v>134</v>
      </c>
      <c r="AU1788" s="53" t="str">
        <f t="shared" si="176"/>
        <v>po</v>
      </c>
      <c r="AV1788" s="44">
        <f t="shared" si="177"/>
        <v>0.96832733614386479</v>
      </c>
      <c r="AW1788" s="86">
        <f t="shared" si="178"/>
        <v>0.98008354279066423</v>
      </c>
      <c r="AX1788" s="18"/>
      <c r="AY1788" s="18"/>
    </row>
    <row r="1789" spans="1:51" s="21" customFormat="1" x14ac:dyDescent="0.2">
      <c r="A1789" s="24" t="s">
        <v>595</v>
      </c>
      <c r="B1789" s="23" t="s">
        <v>606</v>
      </c>
      <c r="C1789" s="21" t="s">
        <v>75</v>
      </c>
      <c r="D1789" s="23" t="s">
        <v>62</v>
      </c>
      <c r="E1789" s="23" t="s">
        <v>48</v>
      </c>
      <c r="F1789" s="23" t="s">
        <v>97</v>
      </c>
      <c r="G1789" s="24">
        <v>133</v>
      </c>
      <c r="H1789" s="30">
        <v>62.381999999999998</v>
      </c>
      <c r="I1789" s="30">
        <v>36.966999999999999</v>
      </c>
      <c r="J1789" s="23">
        <v>7.0999999999999994E-2</v>
      </c>
      <c r="K1789" s="23" t="s">
        <v>27</v>
      </c>
      <c r="L1789" s="23" t="s">
        <v>27</v>
      </c>
      <c r="M1789" s="23" t="s">
        <v>27</v>
      </c>
      <c r="N1789" s="23">
        <v>3.3000000000000002E-2</v>
      </c>
      <c r="O1789" s="23">
        <v>0.36699999999999999</v>
      </c>
      <c r="P1789" s="23">
        <v>9.7000000000000003E-2</v>
      </c>
      <c r="Q1789" s="23" t="s">
        <v>27</v>
      </c>
      <c r="R1789" s="23" t="s">
        <v>27</v>
      </c>
      <c r="S1789" s="23" t="s">
        <v>27</v>
      </c>
      <c r="T1789" s="23" t="s">
        <v>27</v>
      </c>
      <c r="U1789" s="23" t="s">
        <v>27</v>
      </c>
      <c r="V1789" s="23" t="s">
        <v>27</v>
      </c>
      <c r="W1789" s="30" t="s">
        <v>27</v>
      </c>
      <c r="X1789" s="23">
        <v>99.916999999999987</v>
      </c>
      <c r="Z1789" s="18" t="s">
        <v>85</v>
      </c>
      <c r="AB1789" s="501"/>
      <c r="AC1789" s="18">
        <v>48.96364274729423</v>
      </c>
      <c r="AD1789" s="18">
        <v>50.543225937954027</v>
      </c>
      <c r="AE1789" s="18">
        <v>0.11081488645880777</v>
      </c>
      <c r="AF1789" s="18" t="s">
        <v>27</v>
      </c>
      <c r="AG1789" s="18" t="s">
        <v>27</v>
      </c>
      <c r="AH1789" s="18" t="s">
        <v>27</v>
      </c>
      <c r="AI1789" s="18">
        <v>3.6091640299023314E-2</v>
      </c>
      <c r="AJ1789" s="18">
        <v>0.27407884634639229</v>
      </c>
      <c r="AK1789" s="18">
        <v>7.2145941647506678E-2</v>
      </c>
      <c r="AL1789" s="18" t="s">
        <v>27</v>
      </c>
      <c r="AM1789" s="18" t="s">
        <v>27</v>
      </c>
      <c r="AN1789" s="18" t="s">
        <v>27</v>
      </c>
      <c r="AO1789" s="18" t="s">
        <v>27</v>
      </c>
      <c r="AP1789" s="18" t="s">
        <v>27</v>
      </c>
      <c r="AQ1789" s="18" t="s">
        <v>27</v>
      </c>
      <c r="AR1789" s="18">
        <v>100</v>
      </c>
      <c r="AT1789" s="53" t="s">
        <v>134</v>
      </c>
      <c r="AU1789" s="53" t="str">
        <f t="shared" si="176"/>
        <v>po</v>
      </c>
      <c r="AV1789" s="44">
        <f t="shared" si="177"/>
        <v>0.9687478754799137</v>
      </c>
      <c r="AW1789" s="86">
        <f t="shared" si="178"/>
        <v>0.97559794849303938</v>
      </c>
      <c r="AX1789" s="18"/>
      <c r="AY1789" s="18"/>
    </row>
    <row r="1790" spans="1:51" s="21" customFormat="1" x14ac:dyDescent="0.2">
      <c r="A1790" s="24" t="s">
        <v>595</v>
      </c>
      <c r="B1790" s="23" t="s">
        <v>606</v>
      </c>
      <c r="C1790" s="21" t="s">
        <v>75</v>
      </c>
      <c r="D1790" s="23" t="s">
        <v>33</v>
      </c>
      <c r="E1790" s="23" t="s">
        <v>32</v>
      </c>
      <c r="F1790" s="23" t="s">
        <v>38</v>
      </c>
      <c r="G1790" s="24">
        <v>26</v>
      </c>
      <c r="H1790" s="30">
        <v>61.872999999999998</v>
      </c>
      <c r="I1790" s="30">
        <v>36.661999999999999</v>
      </c>
      <c r="J1790" s="23" t="s">
        <v>27</v>
      </c>
      <c r="K1790" s="23" t="s">
        <v>27</v>
      </c>
      <c r="L1790" s="23" t="s">
        <v>27</v>
      </c>
      <c r="M1790" s="23" t="s">
        <v>27</v>
      </c>
      <c r="N1790" s="23" t="s">
        <v>27</v>
      </c>
      <c r="O1790" s="23">
        <v>0.51300000000000001</v>
      </c>
      <c r="P1790" s="23" t="s">
        <v>27</v>
      </c>
      <c r="Q1790" s="23">
        <v>4.3999999999999997E-2</v>
      </c>
      <c r="R1790" s="23" t="s">
        <v>27</v>
      </c>
      <c r="S1790" s="23">
        <v>3.9E-2</v>
      </c>
      <c r="T1790" s="23" t="s">
        <v>27</v>
      </c>
      <c r="U1790" s="23" t="s">
        <v>27</v>
      </c>
      <c r="V1790" s="23" t="s">
        <v>27</v>
      </c>
      <c r="W1790" s="30" t="s">
        <v>27</v>
      </c>
      <c r="X1790" s="23">
        <v>99.131</v>
      </c>
      <c r="Z1790" s="18" t="s">
        <v>85</v>
      </c>
      <c r="AB1790" s="501"/>
      <c r="AC1790" s="18">
        <v>48.968655689971428</v>
      </c>
      <c r="AD1790" s="18">
        <v>50.543752817638335</v>
      </c>
      <c r="AE1790" s="18" t="s">
        <v>27</v>
      </c>
      <c r="AF1790" s="18" t="s">
        <v>27</v>
      </c>
      <c r="AG1790" s="18" t="s">
        <v>27</v>
      </c>
      <c r="AH1790" s="18" t="s">
        <v>27</v>
      </c>
      <c r="AI1790" s="18" t="s">
        <v>27</v>
      </c>
      <c r="AJ1790" s="18">
        <v>0.38630417345017931</v>
      </c>
      <c r="AK1790" s="18" t="s">
        <v>27</v>
      </c>
      <c r="AL1790" s="18">
        <v>3.7400999573961639E-2</v>
      </c>
      <c r="AM1790" s="18" t="s">
        <v>27</v>
      </c>
      <c r="AN1790" s="18">
        <v>6.3886319366118757E-2</v>
      </c>
      <c r="AO1790" s="18" t="s">
        <v>27</v>
      </c>
      <c r="AP1790" s="18" t="s">
        <v>27</v>
      </c>
      <c r="AQ1790" s="18" t="s">
        <v>27</v>
      </c>
      <c r="AR1790" s="18">
        <v>100.00000000000003</v>
      </c>
      <c r="AT1790" s="53" t="s">
        <v>134</v>
      </c>
      <c r="AU1790" s="53" t="str">
        <f t="shared" si="176"/>
        <v>po</v>
      </c>
      <c r="AV1790" s="44">
        <f t="shared" si="177"/>
        <v>0.96883695729223251</v>
      </c>
      <c r="AW1790" s="86">
        <f t="shared" si="178"/>
        <v>0.97721989582378288</v>
      </c>
      <c r="AX1790" s="18"/>
      <c r="AY1790" s="18"/>
    </row>
    <row r="1791" spans="1:51" s="21" customFormat="1" x14ac:dyDescent="0.2">
      <c r="A1791" s="24" t="s">
        <v>595</v>
      </c>
      <c r="B1791" s="23" t="s">
        <v>606</v>
      </c>
      <c r="C1791" s="21" t="s">
        <v>75</v>
      </c>
      <c r="D1791" s="23" t="s">
        <v>36</v>
      </c>
      <c r="E1791" s="23" t="s">
        <v>35</v>
      </c>
      <c r="F1791" s="23" t="s">
        <v>43</v>
      </c>
      <c r="G1791" s="24">
        <v>13</v>
      </c>
      <c r="H1791" s="30">
        <v>62.015000000000001</v>
      </c>
      <c r="I1791" s="30">
        <v>36.746000000000002</v>
      </c>
      <c r="J1791" s="23" t="s">
        <v>27</v>
      </c>
      <c r="K1791" s="23">
        <v>4.9000000000000002E-2</v>
      </c>
      <c r="L1791" s="23" t="s">
        <v>27</v>
      </c>
      <c r="M1791" s="23" t="s">
        <v>27</v>
      </c>
      <c r="N1791" s="23">
        <v>3.7999999999999999E-2</v>
      </c>
      <c r="O1791" s="23">
        <v>0.751</v>
      </c>
      <c r="P1791" s="23" t="s">
        <v>27</v>
      </c>
      <c r="Q1791" s="23">
        <v>0.113</v>
      </c>
      <c r="R1791" s="23" t="s">
        <v>27</v>
      </c>
      <c r="S1791" s="23">
        <v>0.04</v>
      </c>
      <c r="T1791" s="23" t="s">
        <v>27</v>
      </c>
      <c r="U1791" s="23" t="s">
        <v>27</v>
      </c>
      <c r="V1791" s="23" t="s">
        <v>27</v>
      </c>
      <c r="W1791" s="30" t="s">
        <v>27</v>
      </c>
      <c r="X1791" s="23">
        <v>99.75200000000001</v>
      </c>
      <c r="Z1791" s="18" t="s">
        <v>85</v>
      </c>
      <c r="AB1791" s="501"/>
      <c r="AC1791" s="18">
        <v>48.798239902604358</v>
      </c>
      <c r="AD1791" s="18">
        <v>50.36766342140384</v>
      </c>
      <c r="AE1791" s="18" t="s">
        <v>27</v>
      </c>
      <c r="AF1791" s="18">
        <v>6.9519159458757196E-2</v>
      </c>
      <c r="AG1791" s="18" t="s">
        <v>27</v>
      </c>
      <c r="AH1791" s="18" t="s">
        <v>27</v>
      </c>
      <c r="AI1791" s="18">
        <v>4.1664796088856967E-2</v>
      </c>
      <c r="AJ1791" s="18">
        <v>0.5622667136314603</v>
      </c>
      <c r="AK1791" s="18" t="s">
        <v>27</v>
      </c>
      <c r="AL1791" s="18">
        <v>9.5499121864484338E-2</v>
      </c>
      <c r="AM1791" s="18" t="s">
        <v>27</v>
      </c>
      <c r="AN1791" s="18">
        <v>6.5146884948246608E-2</v>
      </c>
      <c r="AO1791" s="18" t="s">
        <v>27</v>
      </c>
      <c r="AP1791" s="18" t="s">
        <v>27</v>
      </c>
      <c r="AQ1791" s="18" t="s">
        <v>27</v>
      </c>
      <c r="AR1791" s="18">
        <v>100</v>
      </c>
      <c r="AT1791" s="53" t="s">
        <v>134</v>
      </c>
      <c r="AU1791" s="53" t="str">
        <f t="shared" si="176"/>
        <v>po</v>
      </c>
      <c r="AV1791" s="44">
        <f t="shared" si="177"/>
        <v>0.96884065266897901</v>
      </c>
      <c r="AW1791" s="86">
        <f t="shared" si="178"/>
        <v>0.98189994092685806</v>
      </c>
      <c r="AX1791" s="18"/>
      <c r="AY1791" s="18"/>
    </row>
    <row r="1792" spans="1:51" s="21" customFormat="1" x14ac:dyDescent="0.2">
      <c r="A1792" s="24" t="s">
        <v>595</v>
      </c>
      <c r="B1792" s="23" t="s">
        <v>606</v>
      </c>
      <c r="C1792" s="21" t="s">
        <v>75</v>
      </c>
      <c r="D1792" s="23" t="s">
        <v>36</v>
      </c>
      <c r="E1792" s="23" t="s">
        <v>101</v>
      </c>
      <c r="F1792" s="23" t="s">
        <v>43</v>
      </c>
      <c r="G1792" s="24">
        <v>18</v>
      </c>
      <c r="H1792" s="30">
        <v>61.898000000000003</v>
      </c>
      <c r="I1792" s="30">
        <v>36.655999999999999</v>
      </c>
      <c r="J1792" s="23" t="s">
        <v>27</v>
      </c>
      <c r="K1792" s="23" t="s">
        <v>27</v>
      </c>
      <c r="L1792" s="23" t="s">
        <v>27</v>
      </c>
      <c r="M1792" s="23" t="s">
        <v>27</v>
      </c>
      <c r="N1792" s="23" t="s">
        <v>27</v>
      </c>
      <c r="O1792" s="23">
        <v>0.76200000000000001</v>
      </c>
      <c r="P1792" s="23">
        <v>9.9000000000000005E-2</v>
      </c>
      <c r="Q1792" s="23">
        <v>7.9000000000000001E-2</v>
      </c>
      <c r="R1792" s="23" t="s">
        <v>27</v>
      </c>
      <c r="S1792" s="23" t="s">
        <v>27</v>
      </c>
      <c r="T1792" s="23">
        <v>0.214</v>
      </c>
      <c r="U1792" s="23">
        <v>0.05</v>
      </c>
      <c r="V1792" s="23" t="s">
        <v>27</v>
      </c>
      <c r="W1792" s="30" t="s">
        <v>27</v>
      </c>
      <c r="X1792" s="23">
        <v>99.757999999999996</v>
      </c>
      <c r="Z1792" s="18" t="s">
        <v>85</v>
      </c>
      <c r="AB1792" s="501"/>
      <c r="AC1792" s="18">
        <v>48.752430863318821</v>
      </c>
      <c r="AD1792" s="18">
        <v>50.292017042289331</v>
      </c>
      <c r="AE1792" s="18" t="s">
        <v>27</v>
      </c>
      <c r="AF1792" s="18" t="s">
        <v>27</v>
      </c>
      <c r="AG1792" s="18" t="s">
        <v>27</v>
      </c>
      <c r="AH1792" s="18" t="s">
        <v>27</v>
      </c>
      <c r="AI1792" s="18" t="s">
        <v>27</v>
      </c>
      <c r="AJ1792" s="18">
        <v>0.57104411071109351</v>
      </c>
      <c r="AK1792" s="18">
        <v>7.3889137781790792E-2</v>
      </c>
      <c r="AL1792" s="18">
        <v>6.6828278631124186E-2</v>
      </c>
      <c r="AM1792" s="18" t="s">
        <v>27</v>
      </c>
      <c r="AN1792" s="18" t="s">
        <v>27</v>
      </c>
      <c r="AO1792" s="18">
        <v>0.1481253906222034</v>
      </c>
      <c r="AP1792" s="18">
        <v>9.5665176645621824E-2</v>
      </c>
      <c r="AQ1792" s="18" t="s">
        <v>27</v>
      </c>
      <c r="AR1792" s="18">
        <v>99.999999999999986</v>
      </c>
      <c r="AT1792" s="53" t="s">
        <v>134</v>
      </c>
      <c r="AU1792" s="53" t="str">
        <f t="shared" si="176"/>
        <v>po</v>
      </c>
      <c r="AV1792" s="44">
        <f t="shared" si="177"/>
        <v>0.96938706638717809</v>
      </c>
      <c r="AW1792" s="86">
        <f t="shared" si="178"/>
        <v>0.98648494728988978</v>
      </c>
      <c r="AX1792" s="18"/>
      <c r="AY1792" s="18"/>
    </row>
    <row r="1793" spans="1:51" s="21" customFormat="1" x14ac:dyDescent="0.2">
      <c r="A1793" s="24" t="s">
        <v>595</v>
      </c>
      <c r="B1793" s="23" t="s">
        <v>606</v>
      </c>
      <c r="C1793" s="21" t="s">
        <v>75</v>
      </c>
      <c r="D1793" s="23" t="s">
        <v>33</v>
      </c>
      <c r="E1793" s="23" t="s">
        <v>32</v>
      </c>
      <c r="F1793" s="23" t="s">
        <v>38</v>
      </c>
      <c r="G1793" s="24">
        <v>25</v>
      </c>
      <c r="H1793" s="30">
        <v>61.825000000000003</v>
      </c>
      <c r="I1793" s="30">
        <v>36.612000000000002</v>
      </c>
      <c r="J1793" s="23" t="s">
        <v>27</v>
      </c>
      <c r="K1793" s="23" t="s">
        <v>27</v>
      </c>
      <c r="L1793" s="23" t="s">
        <v>27</v>
      </c>
      <c r="M1793" s="23" t="s">
        <v>27</v>
      </c>
      <c r="N1793" s="23" t="s">
        <v>27</v>
      </c>
      <c r="O1793" s="23">
        <v>0.60299999999999998</v>
      </c>
      <c r="P1793" s="23" t="s">
        <v>27</v>
      </c>
      <c r="Q1793" s="23">
        <v>6.2E-2</v>
      </c>
      <c r="R1793" s="23" t="s">
        <v>27</v>
      </c>
      <c r="S1793" s="23">
        <v>0.03</v>
      </c>
      <c r="T1793" s="23" t="s">
        <v>27</v>
      </c>
      <c r="U1793" s="23" t="s">
        <v>27</v>
      </c>
      <c r="V1793" s="23" t="s">
        <v>27</v>
      </c>
      <c r="W1793" s="30" t="s">
        <v>27</v>
      </c>
      <c r="X1793" s="23">
        <v>99.132000000000005</v>
      </c>
      <c r="Z1793" s="18" t="s">
        <v>85</v>
      </c>
      <c r="AB1793" s="501"/>
      <c r="AC1793" s="18">
        <v>48.949556795482771</v>
      </c>
      <c r="AD1793" s="18">
        <v>50.494307019285834</v>
      </c>
      <c r="AE1793" s="18" t="s">
        <v>27</v>
      </c>
      <c r="AF1793" s="18" t="s">
        <v>27</v>
      </c>
      <c r="AG1793" s="18" t="s">
        <v>27</v>
      </c>
      <c r="AH1793" s="18" t="s">
        <v>27</v>
      </c>
      <c r="AI1793" s="18" t="s">
        <v>27</v>
      </c>
      <c r="AJ1793" s="18">
        <v>0.45425213604559922</v>
      </c>
      <c r="AK1793" s="18" t="s">
        <v>27</v>
      </c>
      <c r="AL1793" s="18">
        <v>5.2721754359612558E-2</v>
      </c>
      <c r="AM1793" s="18" t="s">
        <v>27</v>
      </c>
      <c r="AN1793" s="18">
        <v>4.9162294826189223E-2</v>
      </c>
      <c r="AO1793" s="18" t="s">
        <v>27</v>
      </c>
      <c r="AP1793" s="18" t="s">
        <v>27</v>
      </c>
      <c r="AQ1793" s="18" t="s">
        <v>27</v>
      </c>
      <c r="AR1793" s="18">
        <v>100</v>
      </c>
      <c r="AT1793" s="53" t="s">
        <v>134</v>
      </c>
      <c r="AU1793" s="53" t="str">
        <f t="shared" si="176"/>
        <v>po</v>
      </c>
      <c r="AV1793" s="44">
        <f t="shared" si="177"/>
        <v>0.96940743788773931</v>
      </c>
      <c r="AW1793" s="86">
        <f t="shared" si="178"/>
        <v>0.97944765668332689</v>
      </c>
      <c r="AX1793" s="18"/>
      <c r="AY1793" s="18"/>
    </row>
    <row r="1794" spans="1:51" s="21" customFormat="1" x14ac:dyDescent="0.2">
      <c r="A1794" s="24" t="s">
        <v>595</v>
      </c>
      <c r="B1794" s="23" t="s">
        <v>606</v>
      </c>
      <c r="C1794" s="21" t="s">
        <v>75</v>
      </c>
      <c r="D1794" s="23" t="s">
        <v>44</v>
      </c>
      <c r="E1794" s="23" t="s">
        <v>32</v>
      </c>
      <c r="F1794" s="23" t="s">
        <v>31</v>
      </c>
      <c r="G1794" s="24">
        <v>19</v>
      </c>
      <c r="H1794" s="30">
        <v>61.817999999999998</v>
      </c>
      <c r="I1794" s="30">
        <v>36.603999999999999</v>
      </c>
      <c r="J1794" s="23">
        <v>3.2000000000000001E-2</v>
      </c>
      <c r="K1794" s="23" t="s">
        <v>27</v>
      </c>
      <c r="L1794" s="23" t="s">
        <v>27</v>
      </c>
      <c r="M1794" s="23" t="s">
        <v>27</v>
      </c>
      <c r="N1794" s="23" t="s">
        <v>27</v>
      </c>
      <c r="O1794" s="23">
        <v>0.32500000000000001</v>
      </c>
      <c r="P1794" s="23">
        <v>0.245</v>
      </c>
      <c r="Q1794" s="23">
        <v>6.5000000000000002E-2</v>
      </c>
      <c r="R1794" s="23" t="s">
        <v>27</v>
      </c>
      <c r="S1794" s="23" t="s">
        <v>27</v>
      </c>
      <c r="T1794" s="23" t="s">
        <v>27</v>
      </c>
      <c r="U1794" s="23" t="s">
        <v>27</v>
      </c>
      <c r="V1794" s="23" t="s">
        <v>27</v>
      </c>
      <c r="W1794" s="30" t="s">
        <v>27</v>
      </c>
      <c r="X1794" s="23">
        <v>99.088999999999999</v>
      </c>
      <c r="Z1794" s="18" t="s">
        <v>85</v>
      </c>
      <c r="AB1794" s="501"/>
      <c r="AC1794" s="18">
        <v>48.962824426009547</v>
      </c>
      <c r="AD1794" s="18">
        <v>50.50267502425789</v>
      </c>
      <c r="AE1794" s="18">
        <v>5.0399568847438792E-2</v>
      </c>
      <c r="AF1794" s="18" t="s">
        <v>27</v>
      </c>
      <c r="AG1794" s="18" t="s">
        <v>27</v>
      </c>
      <c r="AH1794" s="18" t="s">
        <v>27</v>
      </c>
      <c r="AI1794" s="18" t="s">
        <v>27</v>
      </c>
      <c r="AJ1794" s="18">
        <v>0.24492318596577087</v>
      </c>
      <c r="AK1794" s="18">
        <v>0.18388374585350653</v>
      </c>
      <c r="AL1794" s="18">
        <v>5.5294049065846763E-2</v>
      </c>
      <c r="AM1794" s="18" t="s">
        <v>27</v>
      </c>
      <c r="AN1794" s="18" t="s">
        <v>27</v>
      </c>
      <c r="AO1794" s="18" t="s">
        <v>27</v>
      </c>
      <c r="AP1794" s="18" t="s">
        <v>27</v>
      </c>
      <c r="AQ1794" s="18" t="s">
        <v>27</v>
      </c>
      <c r="AR1794" s="18">
        <v>100</v>
      </c>
      <c r="AT1794" s="53" t="s">
        <v>134</v>
      </c>
      <c r="AU1794" s="53" t="str">
        <f t="shared" si="176"/>
        <v>po</v>
      </c>
      <c r="AV1794" s="44">
        <f t="shared" si="177"/>
        <v>0.96950952404979129</v>
      </c>
      <c r="AW1794" s="86">
        <f t="shared" si="178"/>
        <v>0.9790951743277736</v>
      </c>
      <c r="AX1794" s="18"/>
      <c r="AY1794" s="18"/>
    </row>
    <row r="1795" spans="1:51" s="21" customFormat="1" x14ac:dyDescent="0.2">
      <c r="A1795" s="24" t="s">
        <v>595</v>
      </c>
      <c r="B1795" s="23" t="s">
        <v>606</v>
      </c>
      <c r="C1795" s="21" t="s">
        <v>75</v>
      </c>
      <c r="D1795" s="23" t="s">
        <v>33</v>
      </c>
      <c r="E1795" s="23" t="s">
        <v>32</v>
      </c>
      <c r="F1795" s="23" t="s">
        <v>41</v>
      </c>
      <c r="G1795" s="24">
        <v>33</v>
      </c>
      <c r="H1795" s="30">
        <v>61.500999999999998</v>
      </c>
      <c r="I1795" s="30">
        <v>36.405000000000001</v>
      </c>
      <c r="J1795" s="23" t="s">
        <v>27</v>
      </c>
      <c r="K1795" s="23" t="s">
        <v>27</v>
      </c>
      <c r="L1795" s="23" t="s">
        <v>27</v>
      </c>
      <c r="M1795" s="23" t="s">
        <v>27</v>
      </c>
      <c r="N1795" s="23" t="s">
        <v>27</v>
      </c>
      <c r="O1795" s="23">
        <v>0.91500000000000004</v>
      </c>
      <c r="P1795" s="23">
        <v>0.11600000000000001</v>
      </c>
      <c r="Q1795" s="23">
        <v>4.2000000000000003E-2</v>
      </c>
      <c r="R1795" s="23" t="s">
        <v>27</v>
      </c>
      <c r="S1795" s="23" t="s">
        <v>27</v>
      </c>
      <c r="T1795" s="23" t="s">
        <v>27</v>
      </c>
      <c r="U1795" s="23" t="s">
        <v>27</v>
      </c>
      <c r="V1795" s="23" t="s">
        <v>27</v>
      </c>
      <c r="W1795" s="30" t="s">
        <v>27</v>
      </c>
      <c r="X1795" s="23">
        <v>98.979000000000013</v>
      </c>
      <c r="Z1795" s="18" t="s">
        <v>85</v>
      </c>
      <c r="AB1795" s="501"/>
      <c r="AC1795" s="18">
        <v>48.832750834422129</v>
      </c>
      <c r="AD1795" s="18">
        <v>50.352886450131621</v>
      </c>
      <c r="AE1795" s="18" t="s">
        <v>27</v>
      </c>
      <c r="AF1795" s="18" t="s">
        <v>27</v>
      </c>
      <c r="AG1795" s="18" t="s">
        <v>27</v>
      </c>
      <c r="AH1795" s="18" t="s">
        <v>27</v>
      </c>
      <c r="AI1795" s="18" t="s">
        <v>27</v>
      </c>
      <c r="AJ1795" s="18">
        <v>0.69126589935078686</v>
      </c>
      <c r="AK1795" s="18">
        <v>8.7279599973385261E-2</v>
      </c>
      <c r="AL1795" s="18">
        <v>3.5817216122065183E-2</v>
      </c>
      <c r="AM1795" s="18" t="s">
        <v>27</v>
      </c>
      <c r="AN1795" s="18" t="s">
        <v>27</v>
      </c>
      <c r="AO1795" s="18" t="s">
        <v>27</v>
      </c>
      <c r="AP1795" s="18" t="s">
        <v>27</v>
      </c>
      <c r="AQ1795" s="18" t="s">
        <v>27</v>
      </c>
      <c r="AR1795" s="18">
        <v>99.999999999999986</v>
      </c>
      <c r="AT1795" s="53" t="s">
        <v>134</v>
      </c>
      <c r="AU1795" s="53" t="str">
        <f t="shared" si="176"/>
        <v>po</v>
      </c>
      <c r="AV1795" s="44">
        <f t="shared" si="177"/>
        <v>0.96981035799774851</v>
      </c>
      <c r="AW1795" s="86">
        <f t="shared" si="178"/>
        <v>0.98598346688700289</v>
      </c>
      <c r="AX1795" s="18"/>
      <c r="AY1795" s="18"/>
    </row>
    <row r="1796" spans="1:51" s="21" customFormat="1" x14ac:dyDescent="0.2">
      <c r="A1796" s="24" t="s">
        <v>595</v>
      </c>
      <c r="B1796" s="23" t="s">
        <v>606</v>
      </c>
      <c r="C1796" s="21" t="s">
        <v>75</v>
      </c>
      <c r="D1796" s="23" t="s">
        <v>44</v>
      </c>
      <c r="E1796" s="23" t="s">
        <v>32</v>
      </c>
      <c r="F1796" s="23" t="s">
        <v>107</v>
      </c>
      <c r="G1796" s="24">
        <v>36</v>
      </c>
      <c r="H1796" s="30">
        <v>61.808999999999997</v>
      </c>
      <c r="I1796" s="30">
        <v>36.579000000000001</v>
      </c>
      <c r="J1796" s="23" t="s">
        <v>27</v>
      </c>
      <c r="K1796" s="23" t="s">
        <v>27</v>
      </c>
      <c r="L1796" s="23" t="s">
        <v>27</v>
      </c>
      <c r="M1796" s="23" t="s">
        <v>27</v>
      </c>
      <c r="N1796" s="23">
        <v>2.9000000000000001E-2</v>
      </c>
      <c r="O1796" s="23">
        <v>0.58399999999999996</v>
      </c>
      <c r="P1796" s="23">
        <v>0.13700000000000001</v>
      </c>
      <c r="Q1796" s="23">
        <v>3.6999999999999998E-2</v>
      </c>
      <c r="R1796" s="23" t="s">
        <v>27</v>
      </c>
      <c r="S1796" s="23" t="s">
        <v>27</v>
      </c>
      <c r="T1796" s="23" t="s">
        <v>27</v>
      </c>
      <c r="U1796" s="23" t="s">
        <v>27</v>
      </c>
      <c r="V1796" s="23" t="s">
        <v>27</v>
      </c>
      <c r="W1796" s="30" t="s">
        <v>27</v>
      </c>
      <c r="X1796" s="23">
        <v>99.175000000000011</v>
      </c>
      <c r="Z1796" s="18" t="s">
        <v>85</v>
      </c>
      <c r="AB1796" s="501"/>
      <c r="AC1796" s="18">
        <v>48.940870754519814</v>
      </c>
      <c r="AD1796" s="18">
        <v>50.452899166065855</v>
      </c>
      <c r="AE1796" s="18" t="s">
        <v>27</v>
      </c>
      <c r="AF1796" s="18" t="s">
        <v>27</v>
      </c>
      <c r="AG1796" s="18" t="s">
        <v>27</v>
      </c>
      <c r="AH1796" s="18" t="s">
        <v>27</v>
      </c>
      <c r="AI1796" s="18">
        <v>3.1996039703074811E-2</v>
      </c>
      <c r="AJ1796" s="18">
        <v>0.43997484711867502</v>
      </c>
      <c r="AK1796" s="18">
        <v>0.10279365009658371</v>
      </c>
      <c r="AL1796" s="18">
        <v>3.1465542496014652E-2</v>
      </c>
      <c r="AM1796" s="18" t="s">
        <v>27</v>
      </c>
      <c r="AN1796" s="18" t="s">
        <v>27</v>
      </c>
      <c r="AO1796" s="18" t="s">
        <v>27</v>
      </c>
      <c r="AP1796" s="18" t="s">
        <v>27</v>
      </c>
      <c r="AQ1796" s="18" t="s">
        <v>27</v>
      </c>
      <c r="AR1796" s="18">
        <v>100.00000000000001</v>
      </c>
      <c r="AT1796" s="53" t="s">
        <v>134</v>
      </c>
      <c r="AU1796" s="53" t="str">
        <f t="shared" si="176"/>
        <v>po</v>
      </c>
      <c r="AV1796" s="44">
        <f t="shared" si="177"/>
        <v>0.97003089145443966</v>
      </c>
      <c r="AW1796" s="86">
        <f t="shared" si="178"/>
        <v>0.9814124780273179</v>
      </c>
      <c r="AX1796" s="18"/>
      <c r="AY1796" s="18"/>
    </row>
    <row r="1797" spans="1:51" s="21" customFormat="1" x14ac:dyDescent="0.2">
      <c r="A1797" s="24" t="s">
        <v>595</v>
      </c>
      <c r="B1797" s="23" t="s">
        <v>606</v>
      </c>
      <c r="C1797" s="21" t="s">
        <v>75</v>
      </c>
      <c r="D1797" s="23" t="s">
        <v>44</v>
      </c>
      <c r="E1797" s="23" t="s">
        <v>37</v>
      </c>
      <c r="F1797" s="23" t="s">
        <v>43</v>
      </c>
      <c r="G1797" s="24">
        <v>38</v>
      </c>
      <c r="H1797" s="30">
        <v>61.72</v>
      </c>
      <c r="I1797" s="30">
        <v>36.521000000000001</v>
      </c>
      <c r="J1797" s="23" t="s">
        <v>27</v>
      </c>
      <c r="K1797" s="23" t="s">
        <v>27</v>
      </c>
      <c r="L1797" s="23" t="s">
        <v>27</v>
      </c>
      <c r="M1797" s="23">
        <v>6.9000000000000006E-2</v>
      </c>
      <c r="N1797" s="23">
        <v>4.2000000000000003E-2</v>
      </c>
      <c r="O1797" s="23">
        <v>0.154</v>
      </c>
      <c r="P1797" s="23" t="s">
        <v>27</v>
      </c>
      <c r="Q1797" s="23" t="s">
        <v>27</v>
      </c>
      <c r="R1797" s="23" t="s">
        <v>27</v>
      </c>
      <c r="S1797" s="23">
        <v>2.7E-2</v>
      </c>
      <c r="T1797" s="23" t="s">
        <v>27</v>
      </c>
      <c r="U1797" s="23" t="s">
        <v>27</v>
      </c>
      <c r="V1797" s="23" t="s">
        <v>27</v>
      </c>
      <c r="W1797" s="30" t="s">
        <v>27</v>
      </c>
      <c r="X1797" s="23">
        <v>98.533000000000001</v>
      </c>
      <c r="Z1797" s="18" t="s">
        <v>85</v>
      </c>
      <c r="AB1797" s="501"/>
      <c r="AC1797" s="18">
        <v>49.113291235233412</v>
      </c>
      <c r="AD1797" s="18">
        <v>50.623259589200501</v>
      </c>
      <c r="AE1797" s="18" t="s">
        <v>27</v>
      </c>
      <c r="AF1797" s="18" t="s">
        <v>27</v>
      </c>
      <c r="AG1797" s="18" t="s">
        <v>27</v>
      </c>
      <c r="AH1797" s="18">
        <v>5.5812780917678648E-2</v>
      </c>
      <c r="AI1797" s="18">
        <v>4.6569402505089001E-2</v>
      </c>
      <c r="AJ1797" s="18">
        <v>0.11659740078435012</v>
      </c>
      <c r="AK1797" s="18" t="s">
        <v>27</v>
      </c>
      <c r="AL1797" s="18" t="s">
        <v>27</v>
      </c>
      <c r="AM1797" s="18" t="s">
        <v>27</v>
      </c>
      <c r="AN1797" s="18">
        <v>4.4469591358973805E-2</v>
      </c>
      <c r="AO1797" s="18" t="s">
        <v>27</v>
      </c>
      <c r="AP1797" s="18" t="s">
        <v>27</v>
      </c>
      <c r="AQ1797" s="18" t="s">
        <v>27</v>
      </c>
      <c r="AR1797" s="18">
        <v>100</v>
      </c>
      <c r="AT1797" s="53" t="s">
        <v>134</v>
      </c>
      <c r="AU1797" s="53" t="str">
        <f t="shared" si="176"/>
        <v>po</v>
      </c>
      <c r="AV1797" s="44">
        <f t="shared" si="177"/>
        <v>0.97017243918664586</v>
      </c>
      <c r="AW1797" s="86">
        <f t="shared" si="178"/>
        <v>0.97247567690248082</v>
      </c>
      <c r="AX1797" s="18"/>
      <c r="AY1797" s="18"/>
    </row>
    <row r="1798" spans="1:51" s="21" customFormat="1" x14ac:dyDescent="0.2">
      <c r="A1798" s="24" t="s">
        <v>595</v>
      </c>
      <c r="B1798" s="23" t="s">
        <v>606</v>
      </c>
      <c r="C1798" s="21" t="s">
        <v>75</v>
      </c>
      <c r="D1798" s="23" t="s">
        <v>52</v>
      </c>
      <c r="E1798" s="23" t="s">
        <v>37</v>
      </c>
      <c r="F1798" s="23" t="s">
        <v>74</v>
      </c>
      <c r="G1798" s="24" t="s">
        <v>106</v>
      </c>
      <c r="H1798" s="30">
        <v>61.914999999999999</v>
      </c>
      <c r="I1798" s="30">
        <v>36.634999999999998</v>
      </c>
      <c r="J1798" s="23" t="s">
        <v>27</v>
      </c>
      <c r="K1798" s="23" t="s">
        <v>27</v>
      </c>
      <c r="L1798" s="23" t="s">
        <v>27</v>
      </c>
      <c r="M1798" s="23" t="s">
        <v>27</v>
      </c>
      <c r="N1798" s="23">
        <v>8.5999999999999993E-2</v>
      </c>
      <c r="O1798" s="23">
        <v>0.42899999999999999</v>
      </c>
      <c r="P1798" s="23" t="s">
        <v>27</v>
      </c>
      <c r="Q1798" s="23">
        <v>9.9000000000000005E-2</v>
      </c>
      <c r="R1798" s="23" t="s">
        <v>27</v>
      </c>
      <c r="S1798" s="23">
        <v>2.8000000000000001E-2</v>
      </c>
      <c r="T1798" s="23" t="s">
        <v>27</v>
      </c>
      <c r="U1798" s="23" t="s">
        <v>27</v>
      </c>
      <c r="V1798" s="23" t="s">
        <v>27</v>
      </c>
      <c r="W1798" s="30" t="s">
        <v>27</v>
      </c>
      <c r="X1798" s="23">
        <v>99.192000000000007</v>
      </c>
      <c r="Z1798" s="18" t="s">
        <v>85</v>
      </c>
      <c r="AB1798" s="501"/>
      <c r="AC1798" s="18">
        <v>48.974306367253739</v>
      </c>
      <c r="AD1798" s="18">
        <v>50.47809261186196</v>
      </c>
      <c r="AE1798" s="18" t="s">
        <v>27</v>
      </c>
      <c r="AF1798" s="18" t="s">
        <v>27</v>
      </c>
      <c r="AG1798" s="18" t="s">
        <v>27</v>
      </c>
      <c r="AH1798" s="18" t="s">
        <v>27</v>
      </c>
      <c r="AI1798" s="18">
        <v>9.4787075064247522E-2</v>
      </c>
      <c r="AJ1798" s="18">
        <v>0.32286780099285517</v>
      </c>
      <c r="AK1798" s="18" t="s">
        <v>27</v>
      </c>
      <c r="AL1798" s="18">
        <v>8.4104868475168376E-2</v>
      </c>
      <c r="AM1798" s="18" t="s">
        <v>27</v>
      </c>
      <c r="AN1798" s="18">
        <v>4.5841276352048585E-2</v>
      </c>
      <c r="AO1798" s="18" t="s">
        <v>27</v>
      </c>
      <c r="AP1798" s="18" t="s">
        <v>27</v>
      </c>
      <c r="AQ1798" s="18" t="s">
        <v>27</v>
      </c>
      <c r="AR1798" s="18">
        <v>100.00000000000001</v>
      </c>
      <c r="AT1798" s="53" t="s">
        <v>134</v>
      </c>
      <c r="AU1798" s="53" t="str">
        <f t="shared" si="176"/>
        <v>po</v>
      </c>
      <c r="AV1798" s="44">
        <f t="shared" si="177"/>
        <v>0.97020913099527772</v>
      </c>
      <c r="AW1798" s="86">
        <f t="shared" si="178"/>
        <v>0.97827149326790408</v>
      </c>
      <c r="AX1798" s="18"/>
      <c r="AY1798" s="18"/>
    </row>
    <row r="1799" spans="1:51" s="21" customFormat="1" x14ac:dyDescent="0.2">
      <c r="A1799" s="24" t="s">
        <v>595</v>
      </c>
      <c r="B1799" s="23" t="s">
        <v>606</v>
      </c>
      <c r="C1799" s="21" t="s">
        <v>75</v>
      </c>
      <c r="D1799" s="23" t="s">
        <v>33</v>
      </c>
      <c r="E1799" s="23" t="s">
        <v>32</v>
      </c>
      <c r="F1799" s="23" t="s">
        <v>39</v>
      </c>
      <c r="G1799" s="24">
        <v>22</v>
      </c>
      <c r="H1799" s="30">
        <v>61.567</v>
      </c>
      <c r="I1799" s="30">
        <v>36.420999999999999</v>
      </c>
      <c r="J1799" s="23">
        <v>2.7E-2</v>
      </c>
      <c r="K1799" s="23" t="s">
        <v>27</v>
      </c>
      <c r="L1799" s="23" t="s">
        <v>27</v>
      </c>
      <c r="M1799" s="23" t="s">
        <v>27</v>
      </c>
      <c r="N1799" s="23" t="s">
        <v>27</v>
      </c>
      <c r="O1799" s="23">
        <v>0.91700000000000004</v>
      </c>
      <c r="P1799" s="23" t="s">
        <v>27</v>
      </c>
      <c r="Q1799" s="23" t="s">
        <v>27</v>
      </c>
      <c r="R1799" s="23" t="s">
        <v>27</v>
      </c>
      <c r="S1799" s="23">
        <v>3.4000000000000002E-2</v>
      </c>
      <c r="T1799" s="23">
        <v>0.17499999999999999</v>
      </c>
      <c r="U1799" s="23" t="s">
        <v>27</v>
      </c>
      <c r="V1799" s="23" t="s">
        <v>27</v>
      </c>
      <c r="W1799" s="30" t="s">
        <v>27</v>
      </c>
      <c r="X1799" s="23">
        <v>99.141000000000005</v>
      </c>
      <c r="Z1799" s="18" t="s">
        <v>85</v>
      </c>
      <c r="AB1799" s="501"/>
      <c r="AC1799" s="18">
        <v>48.800452898895379</v>
      </c>
      <c r="AD1799" s="18">
        <v>50.287732113798647</v>
      </c>
      <c r="AE1799" s="18">
        <v>4.2556407178245714E-2</v>
      </c>
      <c r="AF1799" s="18" t="s">
        <v>27</v>
      </c>
      <c r="AG1799" s="18" t="s">
        <v>27</v>
      </c>
      <c r="AH1799" s="18" t="s">
        <v>27</v>
      </c>
      <c r="AI1799" s="18" t="s">
        <v>27</v>
      </c>
      <c r="AJ1799" s="18">
        <v>0.69157649351498984</v>
      </c>
      <c r="AK1799" s="18" t="s">
        <v>27</v>
      </c>
      <c r="AL1799" s="18" t="s">
        <v>27</v>
      </c>
      <c r="AM1799" s="18" t="s">
        <v>27</v>
      </c>
      <c r="AN1799" s="18">
        <v>5.5780323784214395E-2</v>
      </c>
      <c r="AO1799" s="18">
        <v>0.12190176282851631</v>
      </c>
      <c r="AP1799" s="18" t="s">
        <v>27</v>
      </c>
      <c r="AQ1799" s="18" t="s">
        <v>27</v>
      </c>
      <c r="AR1799" s="18">
        <v>99.999999999999986</v>
      </c>
      <c r="AT1799" s="53" t="s">
        <v>134</v>
      </c>
      <c r="AU1799" s="53" t="str">
        <f t="shared" si="176"/>
        <v>po</v>
      </c>
      <c r="AV1799" s="44">
        <f t="shared" si="177"/>
        <v>0.97042461148302273</v>
      </c>
      <c r="AW1799" s="86">
        <f t="shared" si="178"/>
        <v>0.98660108678126535</v>
      </c>
      <c r="AX1799" s="18"/>
      <c r="AY1799" s="18"/>
    </row>
    <row r="1800" spans="1:51" s="21" customFormat="1" x14ac:dyDescent="0.2">
      <c r="A1800" s="24" t="s">
        <v>595</v>
      </c>
      <c r="B1800" s="23" t="s">
        <v>606</v>
      </c>
      <c r="C1800" s="21" t="s">
        <v>75</v>
      </c>
      <c r="D1800" s="23" t="s">
        <v>60</v>
      </c>
      <c r="E1800" s="23" t="s">
        <v>37</v>
      </c>
      <c r="F1800" s="23" t="s">
        <v>38</v>
      </c>
      <c r="G1800" s="24">
        <v>396</v>
      </c>
      <c r="H1800" s="30">
        <v>61.387</v>
      </c>
      <c r="I1800" s="30">
        <v>36.307000000000002</v>
      </c>
      <c r="J1800" s="23" t="s">
        <v>27</v>
      </c>
      <c r="K1800" s="23" t="s">
        <v>27</v>
      </c>
      <c r="L1800" s="23" t="s">
        <v>27</v>
      </c>
      <c r="M1800" s="23">
        <v>6.6000000000000003E-2</v>
      </c>
      <c r="N1800" s="23" t="s">
        <v>27</v>
      </c>
      <c r="O1800" s="23">
        <v>0.96399999999999997</v>
      </c>
      <c r="P1800" s="23">
        <v>0.17</v>
      </c>
      <c r="Q1800" s="23">
        <v>0.105</v>
      </c>
      <c r="R1800" s="23" t="s">
        <v>27</v>
      </c>
      <c r="S1800" s="23" t="s">
        <v>27</v>
      </c>
      <c r="T1800" s="23">
        <v>0.182</v>
      </c>
      <c r="U1800" s="23" t="s">
        <v>27</v>
      </c>
      <c r="V1800" s="23" t="s">
        <v>27</v>
      </c>
      <c r="W1800" s="30" t="s">
        <v>27</v>
      </c>
      <c r="X1800" s="23">
        <v>99.181000000000012</v>
      </c>
      <c r="Z1800" s="18" t="s">
        <v>85</v>
      </c>
      <c r="AB1800" s="501"/>
      <c r="AC1800" s="18">
        <v>48.700556066764108</v>
      </c>
      <c r="AD1800" s="18">
        <v>50.174401323374163</v>
      </c>
      <c r="AE1800" s="18" t="s">
        <v>27</v>
      </c>
      <c r="AF1800" s="18" t="s">
        <v>27</v>
      </c>
      <c r="AG1800" s="18" t="s">
        <v>27</v>
      </c>
      <c r="AH1800" s="18">
        <v>5.3224660024524736E-2</v>
      </c>
      <c r="AI1800" s="18" t="s">
        <v>27</v>
      </c>
      <c r="AJ1800" s="18">
        <v>0.727661791465675</v>
      </c>
      <c r="AK1800" s="18">
        <v>0.12780038947995076</v>
      </c>
      <c r="AL1800" s="18">
        <v>8.9466476624695188E-2</v>
      </c>
      <c r="AM1800" s="18" t="s">
        <v>27</v>
      </c>
      <c r="AN1800" s="18" t="s">
        <v>27</v>
      </c>
      <c r="AO1800" s="18">
        <v>0.12688929226687035</v>
      </c>
      <c r="AP1800" s="18" t="s">
        <v>27</v>
      </c>
      <c r="AQ1800" s="18" t="s">
        <v>27</v>
      </c>
      <c r="AR1800" s="18">
        <v>99.999999999999972</v>
      </c>
      <c r="AT1800" s="53" t="s">
        <v>134</v>
      </c>
      <c r="AU1800" s="53" t="str">
        <f t="shared" si="176"/>
        <v>po</v>
      </c>
      <c r="AV1800" s="44">
        <f t="shared" si="177"/>
        <v>0.97062555371391246</v>
      </c>
      <c r="AW1800" s="86">
        <f t="shared" si="178"/>
        <v>0.99198740201837587</v>
      </c>
      <c r="AX1800" s="18"/>
      <c r="AY1800" s="18"/>
    </row>
    <row r="1801" spans="1:51" s="21" customFormat="1" x14ac:dyDescent="0.2">
      <c r="A1801" s="24" t="s">
        <v>595</v>
      </c>
      <c r="B1801" s="23" t="s">
        <v>606</v>
      </c>
      <c r="C1801" s="21" t="s">
        <v>75</v>
      </c>
      <c r="D1801" s="23" t="s">
        <v>44</v>
      </c>
      <c r="E1801" s="23" t="s">
        <v>37</v>
      </c>
      <c r="F1801" s="23" t="s">
        <v>31</v>
      </c>
      <c r="G1801" s="24">
        <v>43</v>
      </c>
      <c r="H1801" s="30">
        <v>61.281999999999996</v>
      </c>
      <c r="I1801" s="30">
        <v>36.237000000000002</v>
      </c>
      <c r="J1801" s="23">
        <v>3.5000000000000003E-2</v>
      </c>
      <c r="K1801" s="23" t="s">
        <v>27</v>
      </c>
      <c r="L1801" s="23" t="s">
        <v>27</v>
      </c>
      <c r="M1801" s="23">
        <v>8.3000000000000004E-2</v>
      </c>
      <c r="N1801" s="23">
        <v>2.8000000000000001E-2</v>
      </c>
      <c r="O1801" s="23">
        <v>0.93200000000000005</v>
      </c>
      <c r="P1801" s="23">
        <v>0.13800000000000001</v>
      </c>
      <c r="Q1801" s="23">
        <v>3.7999999999999999E-2</v>
      </c>
      <c r="R1801" s="23" t="s">
        <v>27</v>
      </c>
      <c r="S1801" s="23" t="s">
        <v>27</v>
      </c>
      <c r="T1801" s="23" t="s">
        <v>27</v>
      </c>
      <c r="U1801" s="23" t="s">
        <v>27</v>
      </c>
      <c r="V1801" s="23" t="s">
        <v>27</v>
      </c>
      <c r="W1801" s="30" t="s">
        <v>27</v>
      </c>
      <c r="X1801" s="23">
        <v>98.77300000000001</v>
      </c>
      <c r="Z1801" s="18" t="s">
        <v>85</v>
      </c>
      <c r="AB1801" s="501"/>
      <c r="AC1801" s="18">
        <v>48.769587280241183</v>
      </c>
      <c r="AD1801" s="18">
        <v>50.234572367686859</v>
      </c>
      <c r="AE1801" s="18">
        <v>5.5387214585500652E-2</v>
      </c>
      <c r="AF1801" s="18" t="s">
        <v>27</v>
      </c>
      <c r="AG1801" s="18" t="s">
        <v>27</v>
      </c>
      <c r="AH1801" s="18">
        <v>6.7143765365005534E-2</v>
      </c>
      <c r="AI1801" s="18">
        <v>3.104934446667398E-2</v>
      </c>
      <c r="AJ1801" s="18">
        <v>0.70571132898305644</v>
      </c>
      <c r="AK1801" s="18">
        <v>0.10406890427621179</v>
      </c>
      <c r="AL1801" s="18">
        <v>3.247979439552999E-2</v>
      </c>
      <c r="AM1801" s="18" t="s">
        <v>27</v>
      </c>
      <c r="AN1801" s="18" t="s">
        <v>27</v>
      </c>
      <c r="AO1801" s="18" t="s">
        <v>27</v>
      </c>
      <c r="AP1801" s="18" t="s">
        <v>27</v>
      </c>
      <c r="AQ1801" s="18" t="s">
        <v>27</v>
      </c>
      <c r="AR1801" s="18">
        <v>100.00000000000003</v>
      </c>
      <c r="AT1801" s="53" t="s">
        <v>134</v>
      </c>
      <c r="AU1801" s="53" t="str">
        <f t="shared" si="176"/>
        <v>po</v>
      </c>
      <c r="AV1801" s="44">
        <f t="shared" si="177"/>
        <v>0.97083711439359199</v>
      </c>
      <c r="AW1801" s="86">
        <f t="shared" si="178"/>
        <v>0.9876036556013077</v>
      </c>
      <c r="AX1801" s="18"/>
      <c r="AY1801" s="18"/>
    </row>
    <row r="1802" spans="1:51" s="21" customFormat="1" x14ac:dyDescent="0.2">
      <c r="A1802" s="24" t="s">
        <v>595</v>
      </c>
      <c r="B1802" s="23" t="s">
        <v>606</v>
      </c>
      <c r="C1802" s="21" t="s">
        <v>75</v>
      </c>
      <c r="D1802" s="23" t="s">
        <v>52</v>
      </c>
      <c r="E1802" s="23" t="s">
        <v>37</v>
      </c>
      <c r="F1802" s="23" t="s">
        <v>51</v>
      </c>
      <c r="G1802" s="24" t="s">
        <v>105</v>
      </c>
      <c r="H1802" s="30">
        <v>61.758000000000003</v>
      </c>
      <c r="I1802" s="30">
        <v>36.512999999999998</v>
      </c>
      <c r="J1802" s="23">
        <v>6.8000000000000005E-2</v>
      </c>
      <c r="K1802" s="23" t="s">
        <v>27</v>
      </c>
      <c r="L1802" s="23" t="s">
        <v>27</v>
      </c>
      <c r="M1802" s="23" t="s">
        <v>27</v>
      </c>
      <c r="N1802" s="23">
        <v>0.06</v>
      </c>
      <c r="O1802" s="23">
        <v>0.65400000000000003</v>
      </c>
      <c r="P1802" s="23" t="s">
        <v>27</v>
      </c>
      <c r="Q1802" s="23">
        <v>0.17199999999999999</v>
      </c>
      <c r="R1802" s="23" t="s">
        <v>27</v>
      </c>
      <c r="S1802" s="23">
        <v>4.2999999999999997E-2</v>
      </c>
      <c r="T1802" s="23" t="s">
        <v>27</v>
      </c>
      <c r="U1802" s="23" t="s">
        <v>27</v>
      </c>
      <c r="V1802" s="23" t="s">
        <v>27</v>
      </c>
      <c r="W1802" s="30" t="s">
        <v>27</v>
      </c>
      <c r="X1802" s="23">
        <v>99.268000000000001</v>
      </c>
      <c r="Z1802" s="18" t="s">
        <v>85</v>
      </c>
      <c r="AB1802" s="501"/>
      <c r="AC1802" s="18">
        <v>48.829648589713656</v>
      </c>
      <c r="AD1802" s="18">
        <v>50.288909315231379</v>
      </c>
      <c r="AE1802" s="18">
        <v>0.10691154835211121</v>
      </c>
      <c r="AF1802" s="18" t="s">
        <v>27</v>
      </c>
      <c r="AG1802" s="18" t="s">
        <v>27</v>
      </c>
      <c r="AH1802" s="18" t="s">
        <v>27</v>
      </c>
      <c r="AI1802" s="18">
        <v>6.610280373684603E-2</v>
      </c>
      <c r="AJ1802" s="18">
        <v>0.49199778907001368</v>
      </c>
      <c r="AK1802" s="18" t="s">
        <v>27</v>
      </c>
      <c r="AL1802" s="18">
        <v>0.1460603535407573</v>
      </c>
      <c r="AM1802" s="18" t="s">
        <v>27</v>
      </c>
      <c r="AN1802" s="18">
        <v>7.0369600355255274E-2</v>
      </c>
      <c r="AO1802" s="18" t="s">
        <v>27</v>
      </c>
      <c r="AP1802" s="18" t="s">
        <v>27</v>
      </c>
      <c r="AQ1802" s="18" t="s">
        <v>27</v>
      </c>
      <c r="AR1802" s="18">
        <v>100.00000000000001</v>
      </c>
      <c r="AT1802" s="53" t="s">
        <v>134</v>
      </c>
      <c r="AU1802" s="53" t="str">
        <f t="shared" si="176"/>
        <v>po</v>
      </c>
      <c r="AV1802" s="44">
        <f t="shared" si="177"/>
        <v>0.97098245427494789</v>
      </c>
      <c r="AW1802" s="86">
        <f t="shared" si="178"/>
        <v>0.98367030436553471</v>
      </c>
      <c r="AX1802" s="18"/>
      <c r="AY1802" s="18"/>
    </row>
    <row r="1803" spans="1:51" s="21" customFormat="1" x14ac:dyDescent="0.2">
      <c r="A1803" s="24" t="s">
        <v>595</v>
      </c>
      <c r="B1803" s="23" t="s">
        <v>606</v>
      </c>
      <c r="C1803" s="21" t="s">
        <v>75</v>
      </c>
      <c r="D1803" s="23" t="s">
        <v>36</v>
      </c>
      <c r="E1803" s="23" t="s">
        <v>101</v>
      </c>
      <c r="F1803" s="23" t="s">
        <v>43</v>
      </c>
      <c r="G1803" s="24">
        <v>17</v>
      </c>
      <c r="H1803" s="30">
        <v>61.573999999999998</v>
      </c>
      <c r="I1803" s="30">
        <v>36.404000000000003</v>
      </c>
      <c r="J1803" s="23" t="s">
        <v>27</v>
      </c>
      <c r="K1803" s="23">
        <v>4.4999999999999998E-2</v>
      </c>
      <c r="L1803" s="23" t="s">
        <v>27</v>
      </c>
      <c r="M1803" s="23" t="s">
        <v>27</v>
      </c>
      <c r="N1803" s="23">
        <v>0.03</v>
      </c>
      <c r="O1803" s="23">
        <v>0.68700000000000006</v>
      </c>
      <c r="P1803" s="23" t="s">
        <v>27</v>
      </c>
      <c r="Q1803" s="23">
        <v>0.05</v>
      </c>
      <c r="R1803" s="23" t="s">
        <v>27</v>
      </c>
      <c r="S1803" s="23" t="s">
        <v>27</v>
      </c>
      <c r="T1803" s="23" t="s">
        <v>27</v>
      </c>
      <c r="U1803" s="23" t="s">
        <v>27</v>
      </c>
      <c r="V1803" s="23" t="s">
        <v>27</v>
      </c>
      <c r="W1803" s="30" t="s">
        <v>27</v>
      </c>
      <c r="X1803" s="23">
        <v>98.79</v>
      </c>
      <c r="Z1803" s="18" t="s">
        <v>85</v>
      </c>
      <c r="AB1803" s="501"/>
      <c r="AC1803" s="18">
        <v>48.93892481517355</v>
      </c>
      <c r="AD1803" s="18">
        <v>50.40115463985201</v>
      </c>
      <c r="AE1803" s="18" t="s">
        <v>27</v>
      </c>
      <c r="AF1803" s="18">
        <v>6.4486765283189973E-2</v>
      </c>
      <c r="AG1803" s="18" t="s">
        <v>27</v>
      </c>
      <c r="AH1803" s="18" t="s">
        <v>27</v>
      </c>
      <c r="AI1803" s="18">
        <v>3.3224355525329645E-2</v>
      </c>
      <c r="AJ1803" s="18">
        <v>0.51952783456131879</v>
      </c>
      <c r="AK1803" s="18" t="s">
        <v>27</v>
      </c>
      <c r="AL1803" s="18">
        <v>4.2681589604610146E-2</v>
      </c>
      <c r="AM1803" s="18" t="s">
        <v>27</v>
      </c>
      <c r="AN1803" s="18" t="s">
        <v>27</v>
      </c>
      <c r="AO1803" s="18" t="s">
        <v>27</v>
      </c>
      <c r="AP1803" s="18" t="s">
        <v>27</v>
      </c>
      <c r="AQ1803" s="18" t="s">
        <v>27</v>
      </c>
      <c r="AR1803" s="18">
        <v>100.00000000000001</v>
      </c>
      <c r="AT1803" s="53" t="s">
        <v>134</v>
      </c>
      <c r="AU1803" s="53" t="str">
        <f t="shared" si="176"/>
        <v>po</v>
      </c>
      <c r="AV1803" s="44">
        <f t="shared" si="177"/>
        <v>0.97098816812576993</v>
      </c>
      <c r="AW1803" s="86">
        <f t="shared" si="178"/>
        <v>0.98214286146927099</v>
      </c>
      <c r="AX1803" s="18"/>
      <c r="AY1803" s="18"/>
    </row>
    <row r="1804" spans="1:51" s="21" customFormat="1" x14ac:dyDescent="0.2">
      <c r="A1804" s="24" t="s">
        <v>595</v>
      </c>
      <c r="B1804" s="23" t="s">
        <v>606</v>
      </c>
      <c r="C1804" s="21" t="s">
        <v>75</v>
      </c>
      <c r="D1804" s="23" t="s">
        <v>45</v>
      </c>
      <c r="E1804" s="23" t="s">
        <v>47</v>
      </c>
      <c r="F1804" s="23" t="s">
        <v>31</v>
      </c>
      <c r="G1804" s="24">
        <v>430</v>
      </c>
      <c r="H1804" s="30">
        <v>62.38</v>
      </c>
      <c r="I1804" s="30">
        <v>36.880000000000003</v>
      </c>
      <c r="J1804" s="23">
        <v>0.08</v>
      </c>
      <c r="K1804" s="23" t="s">
        <v>27</v>
      </c>
      <c r="L1804" s="23" t="s">
        <v>27</v>
      </c>
      <c r="M1804" s="23" t="s">
        <v>27</v>
      </c>
      <c r="N1804" s="23" t="s">
        <v>27</v>
      </c>
      <c r="O1804" s="23">
        <v>0.48</v>
      </c>
      <c r="P1804" s="23">
        <v>0.11</v>
      </c>
      <c r="Q1804" s="23">
        <v>0.05</v>
      </c>
      <c r="R1804" s="23" t="s">
        <v>27</v>
      </c>
      <c r="S1804" s="23" t="s">
        <v>27</v>
      </c>
      <c r="T1804" s="23" t="s">
        <v>27</v>
      </c>
      <c r="U1804" s="23" t="s">
        <v>27</v>
      </c>
      <c r="V1804" s="23" t="s">
        <v>27</v>
      </c>
      <c r="W1804" s="30" t="s">
        <v>27</v>
      </c>
      <c r="X1804" s="23">
        <v>99.98</v>
      </c>
      <c r="Z1804" s="18" t="s">
        <v>85</v>
      </c>
      <c r="AB1804" s="501"/>
      <c r="AC1804" s="18">
        <v>48.965185652733076</v>
      </c>
      <c r="AD1804" s="18">
        <v>50.427480627484911</v>
      </c>
      <c r="AE1804" s="18">
        <v>0.12486978184106946</v>
      </c>
      <c r="AF1804" s="18" t="s">
        <v>27</v>
      </c>
      <c r="AG1804" s="18" t="s">
        <v>27</v>
      </c>
      <c r="AH1804" s="18" t="s">
        <v>27</v>
      </c>
      <c r="AI1804" s="18" t="s">
        <v>27</v>
      </c>
      <c r="AJ1804" s="18">
        <v>0.35849103509674968</v>
      </c>
      <c r="AK1804" s="18">
        <v>8.1820186664242747E-2</v>
      </c>
      <c r="AL1804" s="18">
        <v>4.2152716179970656E-2</v>
      </c>
      <c r="AM1804" s="18" t="s">
        <v>27</v>
      </c>
      <c r="AN1804" s="18" t="s">
        <v>27</v>
      </c>
      <c r="AO1804" s="18" t="s">
        <v>27</v>
      </c>
      <c r="AP1804" s="18" t="s">
        <v>27</v>
      </c>
      <c r="AQ1804" s="18" t="s">
        <v>27</v>
      </c>
      <c r="AR1804" s="18">
        <v>100.00000000000001</v>
      </c>
      <c r="AT1804" s="53" t="s">
        <v>134</v>
      </c>
      <c r="AU1804" s="53" t="str">
        <f t="shared" si="176"/>
        <v>po</v>
      </c>
      <c r="AV1804" s="44">
        <f t="shared" si="177"/>
        <v>0.97100202198174401</v>
      </c>
      <c r="AW1804" s="86">
        <f t="shared" si="178"/>
        <v>0.9805695024891482</v>
      </c>
      <c r="AX1804" s="18"/>
      <c r="AY1804" s="18"/>
    </row>
    <row r="1805" spans="1:51" s="21" customFormat="1" x14ac:dyDescent="0.2">
      <c r="A1805" s="24" t="s">
        <v>595</v>
      </c>
      <c r="B1805" s="23" t="s">
        <v>606</v>
      </c>
      <c r="C1805" s="21" t="s">
        <v>75</v>
      </c>
      <c r="D1805" s="23" t="s">
        <v>45</v>
      </c>
      <c r="E1805" s="23" t="s">
        <v>42</v>
      </c>
      <c r="F1805" s="23" t="s">
        <v>43</v>
      </c>
      <c r="G1805" s="24">
        <v>292</v>
      </c>
      <c r="H1805" s="30">
        <v>61.764000000000003</v>
      </c>
      <c r="I1805" s="30">
        <v>36.514000000000003</v>
      </c>
      <c r="J1805" s="23">
        <v>3.5999999999999997E-2</v>
      </c>
      <c r="K1805" s="23" t="s">
        <v>27</v>
      </c>
      <c r="L1805" s="23" t="s">
        <v>27</v>
      </c>
      <c r="M1805" s="23" t="s">
        <v>27</v>
      </c>
      <c r="N1805" s="23">
        <v>7.9000000000000001E-2</v>
      </c>
      <c r="O1805" s="23">
        <v>0.33400000000000002</v>
      </c>
      <c r="P1805" s="23">
        <v>0.13400000000000001</v>
      </c>
      <c r="Q1805" s="23" t="s">
        <v>27</v>
      </c>
      <c r="R1805" s="23" t="s">
        <v>27</v>
      </c>
      <c r="S1805" s="23" t="s">
        <v>27</v>
      </c>
      <c r="T1805" s="23" t="s">
        <v>27</v>
      </c>
      <c r="U1805" s="23" t="s">
        <v>27</v>
      </c>
      <c r="V1805" s="23" t="s">
        <v>27</v>
      </c>
      <c r="W1805" s="30" t="s">
        <v>27</v>
      </c>
      <c r="X1805" s="23">
        <v>98.861000000000004</v>
      </c>
      <c r="Z1805" s="18" t="s">
        <v>85</v>
      </c>
      <c r="AB1805" s="501"/>
      <c r="AC1805" s="18">
        <v>49.020682563290016</v>
      </c>
      <c r="AD1805" s="18">
        <v>50.482130452206029</v>
      </c>
      <c r="AE1805" s="18">
        <v>5.6816146063743266E-2</v>
      </c>
      <c r="AF1805" s="18" t="s">
        <v>27</v>
      </c>
      <c r="AG1805" s="18" t="s">
        <v>27</v>
      </c>
      <c r="AH1805" s="18" t="s">
        <v>27</v>
      </c>
      <c r="AI1805" s="18">
        <v>8.7367374618299257E-2</v>
      </c>
      <c r="AJ1805" s="18">
        <v>0.25222343368821498</v>
      </c>
      <c r="AK1805" s="18">
        <v>0.10078003013368206</v>
      </c>
      <c r="AL1805" s="18" t="s">
        <v>27</v>
      </c>
      <c r="AM1805" s="18" t="s">
        <v>27</v>
      </c>
      <c r="AN1805" s="18" t="s">
        <v>27</v>
      </c>
      <c r="AO1805" s="18" t="s">
        <v>27</v>
      </c>
      <c r="AP1805" s="18" t="s">
        <v>27</v>
      </c>
      <c r="AQ1805" s="18" t="s">
        <v>27</v>
      </c>
      <c r="AR1805" s="18">
        <v>99.999999999999972</v>
      </c>
      <c r="AT1805" s="53" t="s">
        <v>134</v>
      </c>
      <c r="AU1805" s="53" t="str">
        <f t="shared" si="176"/>
        <v>po</v>
      </c>
      <c r="AV1805" s="44">
        <f t="shared" si="177"/>
        <v>0.97105019388395986</v>
      </c>
      <c r="AW1805" s="86">
        <f t="shared" si="178"/>
        <v>0.97804283584775542</v>
      </c>
      <c r="AX1805" s="18"/>
      <c r="AY1805" s="18"/>
    </row>
    <row r="1806" spans="1:51" s="21" customFormat="1" x14ac:dyDescent="0.2">
      <c r="A1806" s="24" t="s">
        <v>595</v>
      </c>
      <c r="B1806" s="23" t="s">
        <v>606</v>
      </c>
      <c r="C1806" s="21" t="s">
        <v>75</v>
      </c>
      <c r="D1806" s="23" t="s">
        <v>36</v>
      </c>
      <c r="E1806" s="23" t="s">
        <v>54</v>
      </c>
      <c r="F1806" s="23" t="s">
        <v>43</v>
      </c>
      <c r="G1806" s="24" t="s">
        <v>104</v>
      </c>
      <c r="H1806" s="30">
        <v>62.073999999999998</v>
      </c>
      <c r="I1806" s="30">
        <v>36.683</v>
      </c>
      <c r="J1806" s="23" t="s">
        <v>27</v>
      </c>
      <c r="K1806" s="23" t="s">
        <v>27</v>
      </c>
      <c r="L1806" s="23" t="s">
        <v>27</v>
      </c>
      <c r="M1806" s="23" t="s">
        <v>27</v>
      </c>
      <c r="N1806" s="23">
        <v>3.2000000000000001E-2</v>
      </c>
      <c r="O1806" s="23">
        <v>0.60899999999999999</v>
      </c>
      <c r="P1806" s="23">
        <v>0.224</v>
      </c>
      <c r="Q1806" s="23">
        <v>0.108</v>
      </c>
      <c r="R1806" s="23" t="s">
        <v>27</v>
      </c>
      <c r="S1806" s="23">
        <v>2.9000000000000001E-2</v>
      </c>
      <c r="T1806" s="23" t="s">
        <v>27</v>
      </c>
      <c r="U1806" s="23" t="s">
        <v>27</v>
      </c>
      <c r="V1806" s="23" t="s">
        <v>27</v>
      </c>
      <c r="W1806" s="30" t="s">
        <v>27</v>
      </c>
      <c r="X1806" s="23">
        <v>99.759</v>
      </c>
      <c r="Z1806" s="18" t="s">
        <v>85</v>
      </c>
      <c r="AB1806" s="501"/>
      <c r="AC1806" s="18">
        <v>48.882528248702705</v>
      </c>
      <c r="AD1806" s="18">
        <v>50.320285631943086</v>
      </c>
      <c r="AE1806" s="18" t="s">
        <v>27</v>
      </c>
      <c r="AF1806" s="18" t="s">
        <v>27</v>
      </c>
      <c r="AG1806" s="18" t="s">
        <v>27</v>
      </c>
      <c r="AH1806" s="18" t="s">
        <v>27</v>
      </c>
      <c r="AI1806" s="18">
        <v>3.5113341530959276E-2</v>
      </c>
      <c r="AJ1806" s="18">
        <v>0.45630607191543887</v>
      </c>
      <c r="AK1806" s="18">
        <v>0.16715435347164581</v>
      </c>
      <c r="AL1806" s="18">
        <v>9.1344248777072284E-2</v>
      </c>
      <c r="AM1806" s="18" t="s">
        <v>27</v>
      </c>
      <c r="AN1806" s="18">
        <v>4.7268103659120993E-2</v>
      </c>
      <c r="AO1806" s="18" t="s">
        <v>27</v>
      </c>
      <c r="AP1806" s="18" t="s">
        <v>27</v>
      </c>
      <c r="AQ1806" s="18" t="s">
        <v>27</v>
      </c>
      <c r="AR1806" s="18">
        <v>100.00000000000003</v>
      </c>
      <c r="AT1806" s="53" t="s">
        <v>134</v>
      </c>
      <c r="AU1806" s="53" t="str">
        <f t="shared" si="176"/>
        <v>po</v>
      </c>
      <c r="AV1806" s="44">
        <f t="shared" si="177"/>
        <v>0.97142787714369216</v>
      </c>
      <c r="AW1806" s="86">
        <f t="shared" si="178"/>
        <v>0.98563297684031237</v>
      </c>
      <c r="AX1806" s="18"/>
      <c r="AY1806" s="18"/>
    </row>
    <row r="1807" spans="1:51" s="21" customFormat="1" x14ac:dyDescent="0.2">
      <c r="A1807" s="24" t="s">
        <v>595</v>
      </c>
      <c r="B1807" s="23" t="s">
        <v>606</v>
      </c>
      <c r="C1807" s="21" t="s">
        <v>75</v>
      </c>
      <c r="D1807" s="23" t="s">
        <v>45</v>
      </c>
      <c r="E1807" s="23" t="s">
        <v>54</v>
      </c>
      <c r="F1807" s="23" t="s">
        <v>43</v>
      </c>
      <c r="G1807" s="24">
        <v>325</v>
      </c>
      <c r="H1807" s="30">
        <v>61.957000000000001</v>
      </c>
      <c r="I1807" s="30">
        <v>36.606999999999999</v>
      </c>
      <c r="J1807" s="23">
        <v>4.2000000000000003E-2</v>
      </c>
      <c r="K1807" s="23" t="s">
        <v>27</v>
      </c>
      <c r="L1807" s="23" t="s">
        <v>27</v>
      </c>
      <c r="M1807" s="23">
        <v>0.13900000000000001</v>
      </c>
      <c r="N1807" s="23" t="s">
        <v>27</v>
      </c>
      <c r="O1807" s="23">
        <v>0.14399999999999999</v>
      </c>
      <c r="P1807" s="23" t="s">
        <v>27</v>
      </c>
      <c r="Q1807" s="23">
        <v>0.13500000000000001</v>
      </c>
      <c r="R1807" s="23" t="s">
        <v>27</v>
      </c>
      <c r="S1807" s="23" t="s">
        <v>27</v>
      </c>
      <c r="T1807" s="23" t="s">
        <v>27</v>
      </c>
      <c r="U1807" s="23" t="s">
        <v>27</v>
      </c>
      <c r="V1807" s="23" t="s">
        <v>27</v>
      </c>
      <c r="W1807" s="30" t="s">
        <v>27</v>
      </c>
      <c r="X1807" s="23">
        <v>99.024000000000001</v>
      </c>
      <c r="Z1807" s="18" t="s">
        <v>85</v>
      </c>
      <c r="AB1807" s="501"/>
      <c r="AC1807" s="18">
        <v>49.082168020121316</v>
      </c>
      <c r="AD1807" s="18">
        <v>50.516333305397566</v>
      </c>
      <c r="AE1807" s="18">
        <v>6.6161901493503775E-2</v>
      </c>
      <c r="AF1807" s="18" t="s">
        <v>27</v>
      </c>
      <c r="AG1807" s="18" t="s">
        <v>27</v>
      </c>
      <c r="AH1807" s="18">
        <v>0.1119333772679483</v>
      </c>
      <c r="AI1807" s="18" t="s">
        <v>27</v>
      </c>
      <c r="AJ1807" s="18">
        <v>0.10854026468063685</v>
      </c>
      <c r="AK1807" s="18" t="s">
        <v>27</v>
      </c>
      <c r="AL1807" s="18">
        <v>0.11486313103903151</v>
      </c>
      <c r="AM1807" s="18" t="s">
        <v>27</v>
      </c>
      <c r="AN1807" s="18" t="s">
        <v>27</v>
      </c>
      <c r="AO1807" s="18" t="s">
        <v>27</v>
      </c>
      <c r="AP1807" s="18" t="s">
        <v>27</v>
      </c>
      <c r="AQ1807" s="18" t="s">
        <v>27</v>
      </c>
      <c r="AR1807" s="18">
        <v>100</v>
      </c>
      <c r="AT1807" s="53" t="s">
        <v>134</v>
      </c>
      <c r="AU1807" s="53" t="str">
        <f t="shared" si="176"/>
        <v>po</v>
      </c>
      <c r="AV1807" s="44">
        <f t="shared" si="177"/>
        <v>0.97160986969093788</v>
      </c>
      <c r="AW1807" s="86">
        <f t="shared" si="178"/>
        <v>0.97603226896463569</v>
      </c>
      <c r="AX1807" s="18"/>
      <c r="AY1807" s="18"/>
    </row>
    <row r="1808" spans="1:51" s="21" customFormat="1" x14ac:dyDescent="0.2">
      <c r="A1808" s="24" t="s">
        <v>595</v>
      </c>
      <c r="B1808" s="23" t="s">
        <v>606</v>
      </c>
      <c r="C1808" s="21" t="s">
        <v>75</v>
      </c>
      <c r="D1808" s="23" t="s">
        <v>45</v>
      </c>
      <c r="E1808" s="23" t="s">
        <v>49</v>
      </c>
      <c r="F1808" s="23" t="s">
        <v>34</v>
      </c>
      <c r="G1808" s="24">
        <v>354</v>
      </c>
      <c r="H1808" s="30">
        <v>61.752000000000002</v>
      </c>
      <c r="I1808" s="30">
        <v>36.479999999999997</v>
      </c>
      <c r="J1808" s="23">
        <v>7.0999999999999994E-2</v>
      </c>
      <c r="K1808" s="23" t="s">
        <v>27</v>
      </c>
      <c r="L1808" s="23" t="s">
        <v>27</v>
      </c>
      <c r="M1808" s="23" t="s">
        <v>27</v>
      </c>
      <c r="N1808" s="23">
        <v>5.3999999999999999E-2</v>
      </c>
      <c r="O1808" s="23" t="s">
        <v>27</v>
      </c>
      <c r="P1808" s="23" t="s">
        <v>27</v>
      </c>
      <c r="Q1808" s="23">
        <v>0.247</v>
      </c>
      <c r="R1808" s="23" t="s">
        <v>27</v>
      </c>
      <c r="S1808" s="23" t="s">
        <v>27</v>
      </c>
      <c r="T1808" s="23" t="s">
        <v>27</v>
      </c>
      <c r="U1808" s="23" t="s">
        <v>27</v>
      </c>
      <c r="V1808" s="23" t="s">
        <v>27</v>
      </c>
      <c r="W1808" s="30" t="s">
        <v>27</v>
      </c>
      <c r="X1808" s="23">
        <v>98.603999999999999</v>
      </c>
      <c r="Z1808" s="18" t="s">
        <v>85</v>
      </c>
      <c r="AB1808" s="501"/>
      <c r="AC1808" s="18">
        <v>49.095305037802703</v>
      </c>
      <c r="AD1808" s="18">
        <v>50.52171542093317</v>
      </c>
      <c r="AE1808" s="18">
        <v>0.11224644997324994</v>
      </c>
      <c r="AF1808" s="18" t="s">
        <v>27</v>
      </c>
      <c r="AG1808" s="18" t="s">
        <v>27</v>
      </c>
      <c r="AH1808" s="18" t="s">
        <v>27</v>
      </c>
      <c r="AI1808" s="18">
        <v>5.9822002818669985E-2</v>
      </c>
      <c r="AJ1808" s="18" t="s">
        <v>27</v>
      </c>
      <c r="AK1808" s="18" t="s">
        <v>27</v>
      </c>
      <c r="AL1808" s="18">
        <v>0.2109110884722209</v>
      </c>
      <c r="AM1808" s="18" t="s">
        <v>27</v>
      </c>
      <c r="AN1808" s="18" t="s">
        <v>27</v>
      </c>
      <c r="AO1808" s="18" t="s">
        <v>27</v>
      </c>
      <c r="AP1808" s="18" t="s">
        <v>27</v>
      </c>
      <c r="AQ1808" s="18" t="s">
        <v>27</v>
      </c>
      <c r="AR1808" s="18">
        <v>100.00000000000001</v>
      </c>
      <c r="AT1808" s="53" t="s">
        <v>134</v>
      </c>
      <c r="AU1808" s="53" t="str">
        <f t="shared" si="176"/>
        <v>po</v>
      </c>
      <c r="AV1808" s="44">
        <f t="shared" si="177"/>
        <v>0.97176639052641023</v>
      </c>
      <c r="AW1808" s="86">
        <f t="shared" si="178"/>
        <v>0.97594105258439789</v>
      </c>
      <c r="AX1808" s="18"/>
      <c r="AY1808" s="18"/>
    </row>
    <row r="1809" spans="1:51" s="21" customFormat="1" x14ac:dyDescent="0.2">
      <c r="A1809" s="24" t="s">
        <v>595</v>
      </c>
      <c r="B1809" s="23" t="s">
        <v>606</v>
      </c>
      <c r="C1809" s="21" t="s">
        <v>75</v>
      </c>
      <c r="D1809" s="23" t="s">
        <v>36</v>
      </c>
      <c r="E1809" s="23" t="s">
        <v>71</v>
      </c>
      <c r="F1809" s="23" t="s">
        <v>97</v>
      </c>
      <c r="G1809" s="24">
        <v>108</v>
      </c>
      <c r="H1809" s="30">
        <v>61.947000000000003</v>
      </c>
      <c r="I1809" s="30">
        <v>36.594000000000001</v>
      </c>
      <c r="J1809" s="23">
        <v>2.5999999999999999E-2</v>
      </c>
      <c r="K1809" s="23" t="s">
        <v>27</v>
      </c>
      <c r="L1809" s="23" t="s">
        <v>27</v>
      </c>
      <c r="M1809" s="23">
        <v>0.28399999999999997</v>
      </c>
      <c r="N1809" s="23">
        <v>3.5999999999999997E-2</v>
      </c>
      <c r="O1809" s="23">
        <v>0.48199999999999998</v>
      </c>
      <c r="P1809" s="23" t="s">
        <v>27</v>
      </c>
      <c r="Q1809" s="23">
        <v>0.16600000000000001</v>
      </c>
      <c r="R1809" s="23" t="s">
        <v>27</v>
      </c>
      <c r="S1809" s="23">
        <v>3.6999999999999998E-2</v>
      </c>
      <c r="T1809" s="23" t="s">
        <v>27</v>
      </c>
      <c r="U1809" s="23" t="s">
        <v>27</v>
      </c>
      <c r="V1809" s="23" t="s">
        <v>27</v>
      </c>
      <c r="W1809" s="30" t="s">
        <v>27</v>
      </c>
      <c r="X1809" s="23">
        <v>99.572000000000003</v>
      </c>
      <c r="Z1809" s="18" t="s">
        <v>85</v>
      </c>
      <c r="AB1809" s="501"/>
      <c r="AC1809" s="18">
        <v>48.855738721141066</v>
      </c>
      <c r="AD1809" s="18">
        <v>50.273545309572178</v>
      </c>
      <c r="AE1809" s="18">
        <v>4.077500136874658E-2</v>
      </c>
      <c r="AF1809" s="18" t="s">
        <v>27</v>
      </c>
      <c r="AG1809" s="18" t="s">
        <v>27</v>
      </c>
      <c r="AH1809" s="18">
        <v>0.22768011164818353</v>
      </c>
      <c r="AI1809" s="18">
        <v>3.9561801586747797E-2</v>
      </c>
      <c r="AJ1809" s="18">
        <v>0.36169072392625307</v>
      </c>
      <c r="AK1809" s="18" t="s">
        <v>27</v>
      </c>
      <c r="AL1809" s="18">
        <v>0.14061022992480349</v>
      </c>
      <c r="AM1809" s="18" t="s">
        <v>27</v>
      </c>
      <c r="AN1809" s="18">
        <v>6.039810083203212E-2</v>
      </c>
      <c r="AO1809" s="18" t="s">
        <v>27</v>
      </c>
      <c r="AP1809" s="18" t="s">
        <v>27</v>
      </c>
      <c r="AQ1809" s="18" t="s">
        <v>27</v>
      </c>
      <c r="AR1809" s="18">
        <v>100.00000000000001</v>
      </c>
      <c r="AT1809" s="53" t="s">
        <v>134</v>
      </c>
      <c r="AU1809" s="53" t="str">
        <f t="shared" si="176"/>
        <v>po</v>
      </c>
      <c r="AV1809" s="44">
        <f t="shared" si="177"/>
        <v>0.97179815786412904</v>
      </c>
      <c r="AW1809" s="86">
        <f t="shared" si="178"/>
        <v>0.98178951516264468</v>
      </c>
      <c r="AX1809" s="18"/>
      <c r="AY1809" s="18"/>
    </row>
    <row r="1810" spans="1:51" s="21" customFormat="1" x14ac:dyDescent="0.2">
      <c r="A1810" s="24" t="s">
        <v>595</v>
      </c>
      <c r="B1810" s="23" t="s">
        <v>606</v>
      </c>
      <c r="C1810" s="21" t="s">
        <v>75</v>
      </c>
      <c r="D1810" s="23" t="s">
        <v>33</v>
      </c>
      <c r="E1810" s="23" t="s">
        <v>32</v>
      </c>
      <c r="F1810" s="23" t="s">
        <v>59</v>
      </c>
      <c r="G1810" s="24">
        <v>36</v>
      </c>
      <c r="H1810" s="30">
        <v>61.652999999999999</v>
      </c>
      <c r="I1810" s="30">
        <v>36.412999999999997</v>
      </c>
      <c r="J1810" s="23" t="s">
        <v>27</v>
      </c>
      <c r="K1810" s="23" t="s">
        <v>27</v>
      </c>
      <c r="L1810" s="23" t="s">
        <v>27</v>
      </c>
      <c r="M1810" s="23" t="s">
        <v>27</v>
      </c>
      <c r="N1810" s="23" t="s">
        <v>27</v>
      </c>
      <c r="O1810" s="23">
        <v>0.64200000000000002</v>
      </c>
      <c r="P1810" s="23" t="s">
        <v>27</v>
      </c>
      <c r="Q1810" s="23">
        <v>6.2E-2</v>
      </c>
      <c r="R1810" s="23" t="s">
        <v>27</v>
      </c>
      <c r="S1810" s="23" t="s">
        <v>27</v>
      </c>
      <c r="T1810" s="23">
        <v>0.26300000000000001</v>
      </c>
      <c r="U1810" s="23" t="s">
        <v>27</v>
      </c>
      <c r="V1810" s="23" t="s">
        <v>27</v>
      </c>
      <c r="W1810" s="30" t="s">
        <v>27</v>
      </c>
      <c r="X1810" s="23">
        <v>99.033000000000001</v>
      </c>
      <c r="Z1810" s="18" t="s">
        <v>85</v>
      </c>
      <c r="AB1810" s="501"/>
      <c r="AC1810" s="18">
        <v>48.934452673995807</v>
      </c>
      <c r="AD1810" s="18">
        <v>50.344415851293022</v>
      </c>
      <c r="AE1810" s="18" t="s">
        <v>27</v>
      </c>
      <c r="AF1810" s="18" t="s">
        <v>27</v>
      </c>
      <c r="AG1810" s="18" t="s">
        <v>27</v>
      </c>
      <c r="AH1810" s="18" t="s">
        <v>27</v>
      </c>
      <c r="AI1810" s="18" t="s">
        <v>27</v>
      </c>
      <c r="AJ1810" s="18">
        <v>0.48483121842308308</v>
      </c>
      <c r="AK1810" s="18" t="s">
        <v>27</v>
      </c>
      <c r="AL1810" s="18">
        <v>5.2852524429219255E-2</v>
      </c>
      <c r="AM1810" s="18" t="s">
        <v>27</v>
      </c>
      <c r="AN1810" s="18" t="s">
        <v>27</v>
      </c>
      <c r="AO1810" s="18">
        <v>0.18344773185888597</v>
      </c>
      <c r="AP1810" s="18" t="s">
        <v>27</v>
      </c>
      <c r="AQ1810" s="18" t="s">
        <v>27</v>
      </c>
      <c r="AR1810" s="18">
        <v>100.00000000000001</v>
      </c>
      <c r="AT1810" s="53" t="s">
        <v>134</v>
      </c>
      <c r="AU1810" s="53" t="str">
        <f t="shared" si="176"/>
        <v>po</v>
      </c>
      <c r="AV1810" s="44">
        <f t="shared" si="177"/>
        <v>0.97199365305057961</v>
      </c>
      <c r="AW1810" s="86">
        <f t="shared" si="178"/>
        <v>0.98631761455688161</v>
      </c>
      <c r="AX1810" s="18"/>
      <c r="AY1810" s="18"/>
    </row>
    <row r="1811" spans="1:51" s="21" customFormat="1" x14ac:dyDescent="0.2">
      <c r="A1811" s="24" t="s">
        <v>595</v>
      </c>
      <c r="B1811" s="23" t="s">
        <v>606</v>
      </c>
      <c r="C1811" s="21" t="s">
        <v>75</v>
      </c>
      <c r="D1811" s="23" t="s">
        <v>50</v>
      </c>
      <c r="E1811" s="23" t="s">
        <v>32</v>
      </c>
      <c r="F1811" s="23" t="s">
        <v>38</v>
      </c>
      <c r="G1811" s="24">
        <v>286</v>
      </c>
      <c r="H1811" s="30">
        <v>61.790999999999997</v>
      </c>
      <c r="I1811" s="30">
        <v>36.491999999999997</v>
      </c>
      <c r="J1811" s="23" t="s">
        <v>27</v>
      </c>
      <c r="K1811" s="23" t="s">
        <v>27</v>
      </c>
      <c r="L1811" s="23" t="s">
        <v>27</v>
      </c>
      <c r="M1811" s="23" t="s">
        <v>27</v>
      </c>
      <c r="N1811" s="23">
        <v>2.5000000000000001E-2</v>
      </c>
      <c r="O1811" s="23">
        <v>0.95</v>
      </c>
      <c r="P1811" s="23" t="s">
        <v>27</v>
      </c>
      <c r="Q1811" s="23">
        <v>0.17899999999999999</v>
      </c>
      <c r="R1811" s="23" t="s">
        <v>27</v>
      </c>
      <c r="S1811" s="23" t="s">
        <v>27</v>
      </c>
      <c r="T1811" s="23" t="s">
        <v>27</v>
      </c>
      <c r="U1811" s="23" t="s">
        <v>27</v>
      </c>
      <c r="V1811" s="23" t="s">
        <v>27</v>
      </c>
      <c r="W1811" s="30" t="s">
        <v>27</v>
      </c>
      <c r="X1811" s="23">
        <v>99.436999999999998</v>
      </c>
      <c r="Z1811" s="18" t="s">
        <v>85</v>
      </c>
      <c r="AB1811" s="501"/>
      <c r="AC1811" s="18">
        <v>48.85087980700866</v>
      </c>
      <c r="AD1811" s="18">
        <v>50.254985965555719</v>
      </c>
      <c r="AE1811" s="18" t="s">
        <v>27</v>
      </c>
      <c r="AF1811" s="18" t="s">
        <v>27</v>
      </c>
      <c r="AG1811" s="18" t="s">
        <v>27</v>
      </c>
      <c r="AH1811" s="18" t="s">
        <v>27</v>
      </c>
      <c r="AI1811" s="18">
        <v>2.7540094686636794E-2</v>
      </c>
      <c r="AJ1811" s="18">
        <v>0.71460458525727111</v>
      </c>
      <c r="AK1811" s="18" t="s">
        <v>27</v>
      </c>
      <c r="AL1811" s="18">
        <v>0.15198954749170365</v>
      </c>
      <c r="AM1811" s="18" t="s">
        <v>27</v>
      </c>
      <c r="AN1811" s="18" t="s">
        <v>27</v>
      </c>
      <c r="AO1811" s="18" t="s">
        <v>27</v>
      </c>
      <c r="AP1811" s="18" t="s">
        <v>27</v>
      </c>
      <c r="AQ1811" s="18" t="s">
        <v>27</v>
      </c>
      <c r="AR1811" s="18">
        <v>100.00000000000001</v>
      </c>
      <c r="AT1811" s="53" t="s">
        <v>134</v>
      </c>
      <c r="AU1811" s="53" t="str">
        <f t="shared" si="176"/>
        <v>po</v>
      </c>
      <c r="AV1811" s="44">
        <f t="shared" si="177"/>
        <v>0.97206036114487393</v>
      </c>
      <c r="AW1811" s="86">
        <f t="shared" si="178"/>
        <v>0.9893043045287786</v>
      </c>
      <c r="AX1811" s="18"/>
      <c r="AY1811" s="18"/>
    </row>
    <row r="1812" spans="1:51" s="21" customFormat="1" x14ac:dyDescent="0.2">
      <c r="A1812" s="24" t="s">
        <v>595</v>
      </c>
      <c r="B1812" s="23" t="s">
        <v>606</v>
      </c>
      <c r="C1812" s="21" t="s">
        <v>75</v>
      </c>
      <c r="D1812" s="23" t="s">
        <v>36</v>
      </c>
      <c r="E1812" s="23" t="s">
        <v>32</v>
      </c>
      <c r="F1812" s="23" t="s">
        <v>103</v>
      </c>
      <c r="G1812" s="24">
        <v>24</v>
      </c>
      <c r="H1812" s="30">
        <v>61.984000000000002</v>
      </c>
      <c r="I1812" s="30">
        <v>36.597000000000001</v>
      </c>
      <c r="J1812" s="23" t="s">
        <v>27</v>
      </c>
      <c r="K1812" s="23" t="s">
        <v>27</v>
      </c>
      <c r="L1812" s="23" t="s">
        <v>27</v>
      </c>
      <c r="M1812" s="23" t="s">
        <v>27</v>
      </c>
      <c r="N1812" s="23" t="s">
        <v>27</v>
      </c>
      <c r="O1812" s="23">
        <v>0.78800000000000003</v>
      </c>
      <c r="P1812" s="23">
        <v>0.13100000000000001</v>
      </c>
      <c r="Q1812" s="23">
        <v>4.7E-2</v>
      </c>
      <c r="R1812" s="23" t="s">
        <v>27</v>
      </c>
      <c r="S1812" s="23">
        <v>0.114</v>
      </c>
      <c r="T1812" s="23" t="s">
        <v>27</v>
      </c>
      <c r="U1812" s="23" t="s">
        <v>27</v>
      </c>
      <c r="V1812" s="23" t="s">
        <v>27</v>
      </c>
      <c r="W1812" s="30" t="s">
        <v>27</v>
      </c>
      <c r="X1812" s="23">
        <v>99.661000000000001</v>
      </c>
      <c r="Z1812" s="18" t="s">
        <v>85</v>
      </c>
      <c r="AB1812" s="501"/>
      <c r="AC1812" s="18">
        <v>48.846963936073521</v>
      </c>
      <c r="AD1812" s="18">
        <v>50.23862982696312</v>
      </c>
      <c r="AE1812" s="18" t="s">
        <v>27</v>
      </c>
      <c r="AF1812" s="18" t="s">
        <v>27</v>
      </c>
      <c r="AG1812" s="18" t="s">
        <v>27</v>
      </c>
      <c r="AH1812" s="18" t="s">
        <v>27</v>
      </c>
      <c r="AI1812" s="18" t="s">
        <v>27</v>
      </c>
      <c r="AJ1812" s="18">
        <v>0.59085269543781516</v>
      </c>
      <c r="AK1812" s="18">
        <v>9.7826162585984269E-2</v>
      </c>
      <c r="AL1812" s="18">
        <v>3.9780419565664589E-2</v>
      </c>
      <c r="AM1812" s="18" t="s">
        <v>27</v>
      </c>
      <c r="AN1812" s="18">
        <v>0.18594695937387049</v>
      </c>
      <c r="AO1812" s="18" t="s">
        <v>27</v>
      </c>
      <c r="AP1812" s="18" t="s">
        <v>27</v>
      </c>
      <c r="AQ1812" s="18" t="s">
        <v>27</v>
      </c>
      <c r="AR1812" s="18">
        <v>99.999999999999972</v>
      </c>
      <c r="AT1812" s="53" t="s">
        <v>134</v>
      </c>
      <c r="AU1812" s="53" t="str">
        <f t="shared" si="176"/>
        <v>po</v>
      </c>
      <c r="AV1812" s="44">
        <f t="shared" si="177"/>
        <v>0.97229888841150902</v>
      </c>
      <c r="AW1812" s="86">
        <f t="shared" si="178"/>
        <v>0.98679887139469336</v>
      </c>
      <c r="AX1812" s="18"/>
      <c r="AY1812" s="18"/>
    </row>
    <row r="1813" spans="1:51" s="21" customFormat="1" x14ac:dyDescent="0.2">
      <c r="A1813" s="24" t="s">
        <v>595</v>
      </c>
      <c r="B1813" s="23" t="s">
        <v>606</v>
      </c>
      <c r="C1813" s="21" t="s">
        <v>75</v>
      </c>
      <c r="D1813" s="23" t="s">
        <v>33</v>
      </c>
      <c r="E1813" s="23" t="s">
        <v>35</v>
      </c>
      <c r="F1813" s="23" t="s">
        <v>43</v>
      </c>
      <c r="G1813" s="24">
        <v>101</v>
      </c>
      <c r="H1813" s="30">
        <v>62.066000000000003</v>
      </c>
      <c r="I1813" s="30">
        <v>36.643000000000001</v>
      </c>
      <c r="J1813" s="23" t="s">
        <v>27</v>
      </c>
      <c r="K1813" s="23" t="s">
        <v>27</v>
      </c>
      <c r="L1813" s="23" t="s">
        <v>27</v>
      </c>
      <c r="M1813" s="23">
        <v>7.0000000000000007E-2</v>
      </c>
      <c r="N1813" s="23" t="s">
        <v>27</v>
      </c>
      <c r="O1813" s="23">
        <v>0.628</v>
      </c>
      <c r="P1813" s="23" t="s">
        <v>27</v>
      </c>
      <c r="Q1813" s="23">
        <v>0.216</v>
      </c>
      <c r="R1813" s="23" t="s">
        <v>27</v>
      </c>
      <c r="S1813" s="23">
        <v>2.5999999999999999E-2</v>
      </c>
      <c r="T1813" s="23">
        <v>0.158</v>
      </c>
      <c r="U1813" s="23" t="s">
        <v>27</v>
      </c>
      <c r="V1813" s="23" t="s">
        <v>27</v>
      </c>
      <c r="W1813" s="30" t="s">
        <v>27</v>
      </c>
      <c r="X1813" s="23">
        <v>99.806999999999988</v>
      </c>
      <c r="Z1813" s="18" t="s">
        <v>85</v>
      </c>
      <c r="AB1813" s="501"/>
      <c r="AC1813" s="18">
        <v>48.874942274059897</v>
      </c>
      <c r="AD1813" s="18">
        <v>50.264092592873325</v>
      </c>
      <c r="AE1813" s="18" t="s">
        <v>27</v>
      </c>
      <c r="AF1813" s="18" t="s">
        <v>27</v>
      </c>
      <c r="AG1813" s="18" t="s">
        <v>27</v>
      </c>
      <c r="AH1813" s="18">
        <v>5.603275685825513E-2</v>
      </c>
      <c r="AI1813" s="18" t="s">
        <v>27</v>
      </c>
      <c r="AJ1813" s="18">
        <v>0.47052984065453429</v>
      </c>
      <c r="AK1813" s="18" t="s">
        <v>27</v>
      </c>
      <c r="AL1813" s="18">
        <v>0.18268369050652017</v>
      </c>
      <c r="AM1813" s="18" t="s">
        <v>27</v>
      </c>
      <c r="AN1813" s="18">
        <v>4.2377184740187174E-2</v>
      </c>
      <c r="AO1813" s="18">
        <v>0.10934166030728103</v>
      </c>
      <c r="AP1813" s="18" t="s">
        <v>27</v>
      </c>
      <c r="AQ1813" s="18" t="s">
        <v>27</v>
      </c>
      <c r="AR1813" s="18">
        <v>100.00000000000001</v>
      </c>
      <c r="AT1813" s="53" t="s">
        <v>134</v>
      </c>
      <c r="AU1813" s="53" t="str">
        <f t="shared" si="176"/>
        <v>po</v>
      </c>
      <c r="AV1813" s="44">
        <f t="shared" si="177"/>
        <v>0.97236296833078828</v>
      </c>
      <c r="AW1813" s="86">
        <f t="shared" si="178"/>
        <v>0.9875339413282489</v>
      </c>
      <c r="AX1813" s="18"/>
      <c r="AY1813" s="18"/>
    </row>
    <row r="1814" spans="1:51" s="21" customFormat="1" x14ac:dyDescent="0.2">
      <c r="A1814" s="24" t="s">
        <v>595</v>
      </c>
      <c r="B1814" s="23" t="s">
        <v>606</v>
      </c>
      <c r="C1814" s="21" t="s">
        <v>75</v>
      </c>
      <c r="D1814" s="23" t="s">
        <v>33</v>
      </c>
      <c r="E1814" s="23" t="s">
        <v>32</v>
      </c>
      <c r="F1814" s="23" t="s">
        <v>39</v>
      </c>
      <c r="G1814" s="24">
        <v>21</v>
      </c>
      <c r="H1814" s="30">
        <v>62.110999999999997</v>
      </c>
      <c r="I1814" s="30">
        <v>36.665999999999997</v>
      </c>
      <c r="J1814" s="23" t="s">
        <v>27</v>
      </c>
      <c r="K1814" s="23" t="s">
        <v>27</v>
      </c>
      <c r="L1814" s="23" t="s">
        <v>27</v>
      </c>
      <c r="M1814" s="23" t="s">
        <v>27</v>
      </c>
      <c r="N1814" s="23">
        <v>3.5999999999999997E-2</v>
      </c>
      <c r="O1814" s="23">
        <v>0.47399999999999998</v>
      </c>
      <c r="P1814" s="23" t="s">
        <v>27</v>
      </c>
      <c r="Q1814" s="23">
        <v>3.7999999999999999E-2</v>
      </c>
      <c r="R1814" s="23" t="s">
        <v>27</v>
      </c>
      <c r="S1814" s="23">
        <v>5.8000000000000003E-2</v>
      </c>
      <c r="T1814" s="23" t="s">
        <v>27</v>
      </c>
      <c r="U1814" s="23" t="s">
        <v>27</v>
      </c>
      <c r="V1814" s="23" t="s">
        <v>27</v>
      </c>
      <c r="W1814" s="30" t="s">
        <v>27</v>
      </c>
      <c r="X1814" s="23">
        <v>99.382999999999996</v>
      </c>
      <c r="Z1814" s="18" t="s">
        <v>85</v>
      </c>
      <c r="AB1814" s="501"/>
      <c r="AC1814" s="18">
        <v>49.04410210946498</v>
      </c>
      <c r="AD1814" s="18">
        <v>50.433153452324198</v>
      </c>
      <c r="AE1814" s="18" t="s">
        <v>27</v>
      </c>
      <c r="AF1814" s="18" t="s">
        <v>27</v>
      </c>
      <c r="AG1814" s="18" t="s">
        <v>27</v>
      </c>
      <c r="AH1814" s="18" t="s">
        <v>27</v>
      </c>
      <c r="AI1814" s="18">
        <v>3.960946910833793E-2</v>
      </c>
      <c r="AJ1814" s="18">
        <v>0.35611612188932507</v>
      </c>
      <c r="AK1814" s="18" t="s">
        <v>27</v>
      </c>
      <c r="AL1814" s="18">
        <v>3.2226666738846645E-2</v>
      </c>
      <c r="AM1814" s="18" t="s">
        <v>27</v>
      </c>
      <c r="AN1814" s="18">
        <v>9.4792180474315396E-2</v>
      </c>
      <c r="AO1814" s="18" t="s">
        <v>27</v>
      </c>
      <c r="AP1814" s="18" t="s">
        <v>27</v>
      </c>
      <c r="AQ1814" s="18" t="s">
        <v>27</v>
      </c>
      <c r="AR1814" s="18">
        <v>100.00000000000001</v>
      </c>
      <c r="AT1814" s="53" t="s">
        <v>134</v>
      </c>
      <c r="AU1814" s="53" t="str">
        <f t="shared" si="176"/>
        <v>po</v>
      </c>
      <c r="AV1814" s="44">
        <f t="shared" si="177"/>
        <v>0.97245757507167729</v>
      </c>
      <c r="AW1814" s="86">
        <f t="shared" si="178"/>
        <v>0.98015772392307277</v>
      </c>
      <c r="AX1814" s="18"/>
      <c r="AY1814" s="18"/>
    </row>
    <row r="1815" spans="1:51" s="21" customFormat="1" x14ac:dyDescent="0.2">
      <c r="A1815" s="24" t="s">
        <v>595</v>
      </c>
      <c r="B1815" s="23" t="s">
        <v>606</v>
      </c>
      <c r="C1815" s="21" t="s">
        <v>75</v>
      </c>
      <c r="D1815" s="23" t="s">
        <v>64</v>
      </c>
      <c r="E1815" s="23" t="s">
        <v>29</v>
      </c>
      <c r="F1815" s="23" t="s">
        <v>43</v>
      </c>
      <c r="G1815" s="24">
        <v>123</v>
      </c>
      <c r="H1815" s="30">
        <v>61.634999999999998</v>
      </c>
      <c r="I1815" s="30">
        <v>36.384</v>
      </c>
      <c r="J1815" s="23">
        <v>3.6999999999999998E-2</v>
      </c>
      <c r="K1815" s="23" t="s">
        <v>27</v>
      </c>
      <c r="L1815" s="23" t="s">
        <v>27</v>
      </c>
      <c r="M1815" s="23">
        <v>0.14799999999999999</v>
      </c>
      <c r="N1815" s="23">
        <v>3.1E-2</v>
      </c>
      <c r="O1815" s="23">
        <v>0.74099999999999999</v>
      </c>
      <c r="P1815" s="23">
        <v>9.5000000000000001E-2</v>
      </c>
      <c r="Q1815" s="23">
        <v>0.155</v>
      </c>
      <c r="R1815" s="23" t="s">
        <v>27</v>
      </c>
      <c r="S1815" s="23" t="s">
        <v>27</v>
      </c>
      <c r="T1815" s="23" t="s">
        <v>27</v>
      </c>
      <c r="U1815" s="23" t="s">
        <v>27</v>
      </c>
      <c r="V1815" s="23" t="s">
        <v>73</v>
      </c>
      <c r="W1815" s="30" t="s">
        <v>27</v>
      </c>
      <c r="X1815" s="23">
        <v>99.226000000000013</v>
      </c>
      <c r="Z1815" s="18" t="s">
        <v>85</v>
      </c>
      <c r="AB1815" s="501"/>
      <c r="AC1815" s="18">
        <v>48.822641048026782</v>
      </c>
      <c r="AD1815" s="18">
        <v>50.204036335018955</v>
      </c>
      <c r="AE1815" s="18">
        <v>5.8280185232699649E-2</v>
      </c>
      <c r="AF1815" s="18" t="s">
        <v>27</v>
      </c>
      <c r="AG1815" s="18" t="s">
        <v>27</v>
      </c>
      <c r="AH1815" s="18">
        <v>0.11917002599840815</v>
      </c>
      <c r="AI1815" s="18">
        <v>3.4216360788576629E-2</v>
      </c>
      <c r="AJ1815" s="18">
        <v>0.5584793294856748</v>
      </c>
      <c r="AK1815" s="18">
        <v>7.1308815002074283E-2</v>
      </c>
      <c r="AL1815" s="18">
        <v>0.13186790044681951</v>
      </c>
      <c r="AM1815" s="18" t="s">
        <v>27</v>
      </c>
      <c r="AN1815" s="18" t="s">
        <v>27</v>
      </c>
      <c r="AO1815" s="18" t="s">
        <v>27</v>
      </c>
      <c r="AP1815" s="18" t="s">
        <v>27</v>
      </c>
      <c r="AQ1815" s="18" t="s">
        <v>27</v>
      </c>
      <c r="AR1815" s="18">
        <v>100</v>
      </c>
      <c r="AT1815" s="53" t="s">
        <v>134</v>
      </c>
      <c r="AU1815" s="53" t="str">
        <f t="shared" si="176"/>
        <v>po</v>
      </c>
      <c r="AV1815" s="44">
        <f t="shared" si="177"/>
        <v>0.9724843779935558</v>
      </c>
      <c r="AW1815" s="86">
        <f t="shared" si="178"/>
        <v>0.98765558932508957</v>
      </c>
      <c r="AX1815" s="18"/>
      <c r="AY1815" s="18"/>
    </row>
    <row r="1816" spans="1:51" s="21" customFormat="1" x14ac:dyDescent="0.2">
      <c r="A1816" s="24" t="s">
        <v>595</v>
      </c>
      <c r="B1816" s="23" t="s">
        <v>606</v>
      </c>
      <c r="C1816" s="21" t="s">
        <v>75</v>
      </c>
      <c r="D1816" s="23" t="s">
        <v>72</v>
      </c>
      <c r="E1816" s="23" t="s">
        <v>54</v>
      </c>
      <c r="F1816" s="23" t="s">
        <v>43</v>
      </c>
      <c r="G1816" s="24">
        <v>281</v>
      </c>
      <c r="H1816" s="30">
        <v>61.781999999999996</v>
      </c>
      <c r="I1816" s="30">
        <v>36.451999999999998</v>
      </c>
      <c r="J1816" s="23">
        <v>4.4999999999999998E-2</v>
      </c>
      <c r="K1816" s="23" t="s">
        <v>27</v>
      </c>
      <c r="L1816" s="23" t="s">
        <v>27</v>
      </c>
      <c r="M1816" s="23" t="s">
        <v>27</v>
      </c>
      <c r="N1816" s="23" t="s">
        <v>27</v>
      </c>
      <c r="O1816" s="23">
        <v>0.73499999999999999</v>
      </c>
      <c r="P1816" s="23">
        <v>0.111</v>
      </c>
      <c r="Q1816" s="23">
        <v>0.112</v>
      </c>
      <c r="R1816" s="23" t="s">
        <v>27</v>
      </c>
      <c r="S1816" s="23" t="s">
        <v>27</v>
      </c>
      <c r="T1816" s="23" t="s">
        <v>27</v>
      </c>
      <c r="U1816" s="23" t="s">
        <v>27</v>
      </c>
      <c r="V1816" s="23" t="s">
        <v>27</v>
      </c>
      <c r="W1816" s="30" t="s">
        <v>27</v>
      </c>
      <c r="X1816" s="23">
        <v>99.236999999999995</v>
      </c>
      <c r="Z1816" s="18" t="s">
        <v>85</v>
      </c>
      <c r="AB1816" s="501"/>
      <c r="AC1816" s="18">
        <v>48.919324335810494</v>
      </c>
      <c r="AD1816" s="18">
        <v>50.277557604335833</v>
      </c>
      <c r="AE1816" s="18">
        <v>7.0852688077155168E-2</v>
      </c>
      <c r="AF1816" s="18" t="s">
        <v>27</v>
      </c>
      <c r="AG1816" s="18" t="s">
        <v>27</v>
      </c>
      <c r="AH1816" s="18" t="s">
        <v>27</v>
      </c>
      <c r="AI1816" s="18" t="s">
        <v>27</v>
      </c>
      <c r="AJ1816" s="18">
        <v>0.55373356973687249</v>
      </c>
      <c r="AK1816" s="18">
        <v>8.3285080800769851E-2</v>
      </c>
      <c r="AL1816" s="18">
        <v>9.5246721238874316E-2</v>
      </c>
      <c r="AM1816" s="18" t="s">
        <v>27</v>
      </c>
      <c r="AN1816" s="18" t="s">
        <v>27</v>
      </c>
      <c r="AO1816" s="18" t="s">
        <v>27</v>
      </c>
      <c r="AP1816" s="18" t="s">
        <v>27</v>
      </c>
      <c r="AQ1816" s="18" t="s">
        <v>27</v>
      </c>
      <c r="AR1816" s="18">
        <v>100</v>
      </c>
      <c r="AT1816" s="53" t="s">
        <v>134</v>
      </c>
      <c r="AU1816" s="53" t="str">
        <f t="shared" si="176"/>
        <v>po</v>
      </c>
      <c r="AV1816" s="44">
        <f t="shared" si="177"/>
        <v>0.97298529735246708</v>
      </c>
      <c r="AW1816" s="86">
        <f t="shared" si="178"/>
        <v>0.98754975526705291</v>
      </c>
      <c r="AX1816" s="18"/>
      <c r="AY1816" s="18"/>
    </row>
    <row r="1817" spans="1:51" s="21" customFormat="1" x14ac:dyDescent="0.2">
      <c r="A1817" s="24" t="s">
        <v>595</v>
      </c>
      <c r="B1817" s="23" t="s">
        <v>606</v>
      </c>
      <c r="C1817" s="21" t="s">
        <v>75</v>
      </c>
      <c r="D1817" s="23" t="s">
        <v>72</v>
      </c>
      <c r="E1817" s="23" t="s">
        <v>32</v>
      </c>
      <c r="F1817" s="23" t="s">
        <v>34</v>
      </c>
      <c r="G1817" s="24">
        <v>192</v>
      </c>
      <c r="H1817" s="30">
        <v>62.716000000000001</v>
      </c>
      <c r="I1817" s="30">
        <v>36.994</v>
      </c>
      <c r="J1817" s="23">
        <v>3.6999999999999998E-2</v>
      </c>
      <c r="K1817" s="23" t="s">
        <v>27</v>
      </c>
      <c r="L1817" s="23" t="s">
        <v>27</v>
      </c>
      <c r="M1817" s="23" t="s">
        <v>27</v>
      </c>
      <c r="N1817" s="23">
        <v>3.4000000000000002E-2</v>
      </c>
      <c r="O1817" s="23">
        <v>0.32500000000000001</v>
      </c>
      <c r="P1817" s="23" t="s">
        <v>27</v>
      </c>
      <c r="Q1817" s="23" t="s">
        <v>27</v>
      </c>
      <c r="R1817" s="23" t="s">
        <v>27</v>
      </c>
      <c r="S1817" s="23" t="s">
        <v>27</v>
      </c>
      <c r="T1817" s="23" t="s">
        <v>27</v>
      </c>
      <c r="U1817" s="23" t="s">
        <v>27</v>
      </c>
      <c r="V1817" s="23" t="s">
        <v>27</v>
      </c>
      <c r="W1817" s="30" t="s">
        <v>27</v>
      </c>
      <c r="X1817" s="23">
        <v>100.10600000000002</v>
      </c>
      <c r="Z1817" s="18" t="s">
        <v>85</v>
      </c>
      <c r="AB1817" s="501"/>
      <c r="AC1817" s="18">
        <v>49.155218426903978</v>
      </c>
      <c r="AD1817" s="18">
        <v>50.507618894132456</v>
      </c>
      <c r="AE1817" s="18">
        <v>5.7665801650011297E-2</v>
      </c>
      <c r="AF1817" s="18" t="s">
        <v>27</v>
      </c>
      <c r="AG1817" s="18" t="s">
        <v>27</v>
      </c>
      <c r="AH1817" s="18" t="s">
        <v>27</v>
      </c>
      <c r="AI1817" s="18">
        <v>3.7132009271328474E-2</v>
      </c>
      <c r="AJ1817" s="18">
        <v>0.24236486804223217</v>
      </c>
      <c r="AK1817" s="18" t="s">
        <v>27</v>
      </c>
      <c r="AL1817" s="18" t="s">
        <v>27</v>
      </c>
      <c r="AM1817" s="18" t="s">
        <v>27</v>
      </c>
      <c r="AN1817" s="18" t="s">
        <v>27</v>
      </c>
      <c r="AO1817" s="18" t="s">
        <v>27</v>
      </c>
      <c r="AP1817" s="18" t="s">
        <v>27</v>
      </c>
      <c r="AQ1817" s="18" t="s">
        <v>27</v>
      </c>
      <c r="AR1817" s="18">
        <v>100.00000000000001</v>
      </c>
      <c r="AT1817" s="53" t="s">
        <v>134</v>
      </c>
      <c r="AU1817" s="53" t="str">
        <f t="shared" si="176"/>
        <v>po</v>
      </c>
      <c r="AV1817" s="44">
        <f t="shared" si="177"/>
        <v>0.97322383242688193</v>
      </c>
      <c r="AW1817" s="86">
        <f t="shared" si="178"/>
        <v>0.97802241278661428</v>
      </c>
      <c r="AX1817" s="18"/>
      <c r="AY1817" s="18"/>
    </row>
    <row r="1818" spans="1:51" s="21" customFormat="1" x14ac:dyDescent="0.2">
      <c r="A1818" s="24" t="s">
        <v>595</v>
      </c>
      <c r="B1818" s="23" t="s">
        <v>606</v>
      </c>
      <c r="C1818" s="21" t="s">
        <v>75</v>
      </c>
      <c r="D1818" s="23" t="s">
        <v>52</v>
      </c>
      <c r="E1818" s="23" t="s">
        <v>32</v>
      </c>
      <c r="F1818" s="23" t="s">
        <v>34</v>
      </c>
      <c r="G1818" s="24" t="s">
        <v>102</v>
      </c>
      <c r="H1818" s="30">
        <v>62.119</v>
      </c>
      <c r="I1818" s="30">
        <v>36.639000000000003</v>
      </c>
      <c r="J1818" s="23" t="s">
        <v>27</v>
      </c>
      <c r="K1818" s="23" t="s">
        <v>27</v>
      </c>
      <c r="L1818" s="23" t="s">
        <v>27</v>
      </c>
      <c r="M1818" s="23">
        <v>7.8E-2</v>
      </c>
      <c r="N1818" s="23" t="s">
        <v>27</v>
      </c>
      <c r="O1818" s="23">
        <v>0.66500000000000004</v>
      </c>
      <c r="P1818" s="23">
        <v>9.9000000000000005E-2</v>
      </c>
      <c r="Q1818" s="23">
        <v>0.06</v>
      </c>
      <c r="R1818" s="23" t="s">
        <v>27</v>
      </c>
      <c r="S1818" s="23" t="s">
        <v>27</v>
      </c>
      <c r="T1818" s="23" t="s">
        <v>27</v>
      </c>
      <c r="U1818" s="23" t="s">
        <v>27</v>
      </c>
      <c r="V1818" s="23" t="s">
        <v>27</v>
      </c>
      <c r="W1818" s="30" t="s">
        <v>27</v>
      </c>
      <c r="X1818" s="23">
        <v>99.660000000000025</v>
      </c>
      <c r="Z1818" s="18" t="s">
        <v>85</v>
      </c>
      <c r="AB1818" s="501"/>
      <c r="AC1818" s="18">
        <v>48.984966925096444</v>
      </c>
      <c r="AD1818" s="18">
        <v>50.328767946664023</v>
      </c>
      <c r="AE1818" s="18" t="s">
        <v>27</v>
      </c>
      <c r="AF1818" s="18" t="s">
        <v>27</v>
      </c>
      <c r="AG1818" s="18" t="s">
        <v>27</v>
      </c>
      <c r="AH1818" s="18">
        <v>6.2523663391045786E-2</v>
      </c>
      <c r="AI1818" s="18" t="s">
        <v>27</v>
      </c>
      <c r="AJ1818" s="18">
        <v>0.49894771243791769</v>
      </c>
      <c r="AK1818" s="18">
        <v>7.3977440900585958E-2</v>
      </c>
      <c r="AL1818" s="18">
        <v>5.0816311510009315E-2</v>
      </c>
      <c r="AM1818" s="18" t="s">
        <v>27</v>
      </c>
      <c r="AN1818" s="18" t="s">
        <v>27</v>
      </c>
      <c r="AO1818" s="18" t="s">
        <v>27</v>
      </c>
      <c r="AP1818" s="18" t="s">
        <v>27</v>
      </c>
      <c r="AQ1818" s="18" t="s">
        <v>27</v>
      </c>
      <c r="AR1818" s="18">
        <v>100.00000000000001</v>
      </c>
      <c r="AT1818" s="53" t="s">
        <v>134</v>
      </c>
      <c r="AU1818" s="53" t="str">
        <f t="shared" si="176"/>
        <v>po</v>
      </c>
      <c r="AV1818" s="44">
        <f t="shared" si="177"/>
        <v>0.9732995446462811</v>
      </c>
      <c r="AW1818" s="86">
        <f t="shared" si="178"/>
        <v>0.98569288329326576</v>
      </c>
      <c r="AX1818" s="18"/>
      <c r="AY1818" s="18"/>
    </row>
    <row r="1819" spans="1:51" s="21" customFormat="1" x14ac:dyDescent="0.2">
      <c r="A1819" s="24" t="s">
        <v>595</v>
      </c>
      <c r="B1819" s="23" t="s">
        <v>606</v>
      </c>
      <c r="C1819" s="21" t="s">
        <v>75</v>
      </c>
      <c r="D1819" s="23" t="s">
        <v>33</v>
      </c>
      <c r="E1819" s="23" t="s">
        <v>32</v>
      </c>
      <c r="F1819" s="23" t="s">
        <v>39</v>
      </c>
      <c r="G1819" s="24">
        <v>24</v>
      </c>
      <c r="H1819" s="30">
        <v>62.23</v>
      </c>
      <c r="I1819" s="30">
        <v>36.698</v>
      </c>
      <c r="J1819" s="23" t="s">
        <v>27</v>
      </c>
      <c r="K1819" s="23" t="s">
        <v>27</v>
      </c>
      <c r="L1819" s="23" t="s">
        <v>27</v>
      </c>
      <c r="M1819" s="23" t="s">
        <v>27</v>
      </c>
      <c r="N1819" s="23">
        <v>3.5999999999999997E-2</v>
      </c>
      <c r="O1819" s="23">
        <v>0.45600000000000002</v>
      </c>
      <c r="P1819" s="23" t="s">
        <v>27</v>
      </c>
      <c r="Q1819" s="23" t="s">
        <v>27</v>
      </c>
      <c r="R1819" s="23" t="s">
        <v>27</v>
      </c>
      <c r="S1819" s="23" t="s">
        <v>27</v>
      </c>
      <c r="T1819" s="23" t="s">
        <v>27</v>
      </c>
      <c r="U1819" s="23" t="s">
        <v>27</v>
      </c>
      <c r="V1819" s="23" t="s">
        <v>27</v>
      </c>
      <c r="W1819" s="30" t="s">
        <v>27</v>
      </c>
      <c r="X1819" s="23">
        <v>99.42</v>
      </c>
      <c r="Z1819" s="18" t="s">
        <v>85</v>
      </c>
      <c r="AB1819" s="501"/>
      <c r="AC1819" s="18">
        <v>49.139325988301657</v>
      </c>
      <c r="AD1819" s="18">
        <v>50.478462024514968</v>
      </c>
      <c r="AE1819" s="18" t="s">
        <v>27</v>
      </c>
      <c r="AF1819" s="18" t="s">
        <v>27</v>
      </c>
      <c r="AG1819" s="18" t="s">
        <v>27</v>
      </c>
      <c r="AH1819" s="18" t="s">
        <v>27</v>
      </c>
      <c r="AI1819" s="18">
        <v>3.9610484027222524E-2</v>
      </c>
      <c r="AJ1819" s="18">
        <v>0.34260150315614668</v>
      </c>
      <c r="AK1819" s="18" t="s">
        <v>27</v>
      </c>
      <c r="AL1819" s="18" t="s">
        <v>27</v>
      </c>
      <c r="AM1819" s="18" t="s">
        <v>27</v>
      </c>
      <c r="AN1819" s="18" t="s">
        <v>27</v>
      </c>
      <c r="AO1819" s="18" t="s">
        <v>27</v>
      </c>
      <c r="AP1819" s="18" t="s">
        <v>27</v>
      </c>
      <c r="AQ1819" s="18" t="s">
        <v>27</v>
      </c>
      <c r="AR1819" s="18">
        <v>99.999999999999986</v>
      </c>
      <c r="AT1819" s="53" t="s">
        <v>134</v>
      </c>
      <c r="AU1819" s="53" t="str">
        <f t="shared" si="176"/>
        <v>po</v>
      </c>
      <c r="AV1819" s="44">
        <f t="shared" si="177"/>
        <v>0.9734711403140025</v>
      </c>
      <c r="AW1819" s="86">
        <f t="shared" si="178"/>
        <v>0.98025822314924738</v>
      </c>
      <c r="AX1819" s="18"/>
      <c r="AY1819" s="18"/>
    </row>
    <row r="1820" spans="1:51" s="21" customFormat="1" x14ac:dyDescent="0.2">
      <c r="A1820" s="24" t="s">
        <v>595</v>
      </c>
      <c r="B1820" s="23" t="s">
        <v>606</v>
      </c>
      <c r="C1820" s="21" t="s">
        <v>75</v>
      </c>
      <c r="D1820" s="23" t="s">
        <v>45</v>
      </c>
      <c r="E1820" s="23" t="s">
        <v>54</v>
      </c>
      <c r="F1820" s="23" t="s">
        <v>43</v>
      </c>
      <c r="G1820" s="24">
        <v>321</v>
      </c>
      <c r="H1820" s="30">
        <v>61.719000000000001</v>
      </c>
      <c r="I1820" s="30">
        <v>36.393999999999998</v>
      </c>
      <c r="J1820" s="23">
        <v>4.5999999999999999E-2</v>
      </c>
      <c r="K1820" s="23" t="s">
        <v>27</v>
      </c>
      <c r="L1820" s="23" t="s">
        <v>27</v>
      </c>
      <c r="M1820" s="23">
        <v>0.32600000000000001</v>
      </c>
      <c r="N1820" s="23">
        <v>3.3000000000000002E-2</v>
      </c>
      <c r="O1820" s="23">
        <v>0.16200000000000001</v>
      </c>
      <c r="P1820" s="23">
        <v>0.156</v>
      </c>
      <c r="Q1820" s="23">
        <v>0.127</v>
      </c>
      <c r="R1820" s="23" t="s">
        <v>27</v>
      </c>
      <c r="S1820" s="23" t="s">
        <v>27</v>
      </c>
      <c r="T1820" s="23" t="s">
        <v>27</v>
      </c>
      <c r="U1820" s="23">
        <v>4.5999999999999999E-2</v>
      </c>
      <c r="V1820" s="23" t="s">
        <v>27</v>
      </c>
      <c r="W1820" s="30" t="s">
        <v>27</v>
      </c>
      <c r="X1820" s="23">
        <v>99.009000000000015</v>
      </c>
      <c r="Z1820" s="18" t="s">
        <v>85</v>
      </c>
      <c r="AB1820" s="501"/>
      <c r="AC1820" s="18">
        <v>48.93118923563928</v>
      </c>
      <c r="AD1820" s="18">
        <v>50.260986074239192</v>
      </c>
      <c r="AE1820" s="18">
        <v>7.2518707133810936E-2</v>
      </c>
      <c r="AF1820" s="18" t="s">
        <v>27</v>
      </c>
      <c r="AG1820" s="18" t="s">
        <v>27</v>
      </c>
      <c r="AH1820" s="18">
        <v>0.26272169694595587</v>
      </c>
      <c r="AI1820" s="18">
        <v>3.6455166364619547E-2</v>
      </c>
      <c r="AJ1820" s="18">
        <v>0.12220161118983799</v>
      </c>
      <c r="AK1820" s="18">
        <v>0.11719719958285998</v>
      </c>
      <c r="AL1820" s="18">
        <v>0.10813944496319464</v>
      </c>
      <c r="AM1820" s="18" t="s">
        <v>27</v>
      </c>
      <c r="AN1820" s="18" t="s">
        <v>27</v>
      </c>
      <c r="AO1820" s="18" t="s">
        <v>27</v>
      </c>
      <c r="AP1820" s="18">
        <v>8.8590863941273912E-2</v>
      </c>
      <c r="AQ1820" s="18" t="s">
        <v>27</v>
      </c>
      <c r="AR1820" s="18">
        <v>100.00000000000004</v>
      </c>
      <c r="AT1820" s="53" t="s">
        <v>134</v>
      </c>
      <c r="AU1820" s="53" t="str">
        <f t="shared" si="176"/>
        <v>po</v>
      </c>
      <c r="AV1820" s="44">
        <f t="shared" si="177"/>
        <v>0.97354216575385721</v>
      </c>
      <c r="AW1820" s="86">
        <f t="shared" si="178"/>
        <v>0.98045683820422558</v>
      </c>
      <c r="AX1820" s="18"/>
      <c r="AY1820" s="18"/>
    </row>
    <row r="1821" spans="1:51" s="21" customFormat="1" x14ac:dyDescent="0.2">
      <c r="A1821" s="24" t="s">
        <v>595</v>
      </c>
      <c r="B1821" s="23" t="s">
        <v>606</v>
      </c>
      <c r="C1821" s="21" t="s">
        <v>75</v>
      </c>
      <c r="D1821" s="23" t="s">
        <v>36</v>
      </c>
      <c r="E1821" s="23" t="s">
        <v>101</v>
      </c>
      <c r="F1821" s="23" t="s">
        <v>34</v>
      </c>
      <c r="G1821" s="24">
        <v>20</v>
      </c>
      <c r="H1821" s="30">
        <v>61.56</v>
      </c>
      <c r="I1821" s="30">
        <v>36.280999999999999</v>
      </c>
      <c r="J1821" s="23" t="s">
        <v>27</v>
      </c>
      <c r="K1821" s="23" t="s">
        <v>27</v>
      </c>
      <c r="L1821" s="23" t="s">
        <v>27</v>
      </c>
      <c r="M1821" s="23" t="s">
        <v>27</v>
      </c>
      <c r="N1821" s="23" t="s">
        <v>27</v>
      </c>
      <c r="O1821" s="23">
        <v>0.77</v>
      </c>
      <c r="P1821" s="23">
        <v>0.1</v>
      </c>
      <c r="Q1821" s="23">
        <v>5.7000000000000002E-2</v>
      </c>
      <c r="R1821" s="23" t="s">
        <v>27</v>
      </c>
      <c r="S1821" s="23" t="s">
        <v>27</v>
      </c>
      <c r="T1821" s="23">
        <v>0.16600000000000001</v>
      </c>
      <c r="U1821" s="23">
        <v>5.8999999999999997E-2</v>
      </c>
      <c r="V1821" s="23" t="s">
        <v>27</v>
      </c>
      <c r="W1821" s="30" t="s">
        <v>27</v>
      </c>
      <c r="X1821" s="23">
        <v>98.992999999999995</v>
      </c>
      <c r="Z1821" s="18" t="s">
        <v>85</v>
      </c>
      <c r="AB1821" s="501"/>
      <c r="AC1821" s="18">
        <v>48.881464483372</v>
      </c>
      <c r="AD1821" s="18">
        <v>50.183294644505814</v>
      </c>
      <c r="AE1821" s="18" t="s">
        <v>27</v>
      </c>
      <c r="AF1821" s="18" t="s">
        <v>27</v>
      </c>
      <c r="AG1821" s="18" t="s">
        <v>27</v>
      </c>
      <c r="AH1821" s="18" t="s">
        <v>27</v>
      </c>
      <c r="AI1821" s="18" t="s">
        <v>27</v>
      </c>
      <c r="AJ1821" s="18">
        <v>0.58174324620925555</v>
      </c>
      <c r="AK1821" s="18">
        <v>7.5243907944457122E-2</v>
      </c>
      <c r="AL1821" s="18">
        <v>4.8610935422612349E-2</v>
      </c>
      <c r="AM1821" s="18" t="s">
        <v>27</v>
      </c>
      <c r="AN1821" s="18" t="s">
        <v>27</v>
      </c>
      <c r="AO1821" s="18">
        <v>0.11583765644790464</v>
      </c>
      <c r="AP1821" s="18">
        <v>0.11380512609793847</v>
      </c>
      <c r="AQ1821" s="18" t="s">
        <v>27</v>
      </c>
      <c r="AR1821" s="18">
        <v>99.999999999999986</v>
      </c>
      <c r="AT1821" s="53" t="s">
        <v>134</v>
      </c>
      <c r="AU1821" s="53" t="str">
        <f t="shared" ref="AU1821:AU1884" si="179">Z1821</f>
        <v>po</v>
      </c>
      <c r="AV1821" s="44">
        <f t="shared" ref="AV1821:AV1884" si="180">AC1821/AD1821</f>
        <v>0.97405849555403112</v>
      </c>
      <c r="AW1821" s="86">
        <f t="shared" ref="AW1821:AW1884" si="181">SUM(AC1821,AJ1821,AK1821,AL1821,AO1821,AG1821)/AD1821</f>
        <v>0.99042720454062139</v>
      </c>
      <c r="AX1821" s="18"/>
      <c r="AY1821" s="18"/>
    </row>
    <row r="1822" spans="1:51" s="21" customFormat="1" x14ac:dyDescent="0.2">
      <c r="A1822" s="24" t="s">
        <v>595</v>
      </c>
      <c r="B1822" s="23" t="s">
        <v>606</v>
      </c>
      <c r="C1822" s="21" t="s">
        <v>75</v>
      </c>
      <c r="D1822" s="23" t="s">
        <v>60</v>
      </c>
      <c r="E1822" s="23" t="s">
        <v>32</v>
      </c>
      <c r="F1822" s="23" t="s">
        <v>28</v>
      </c>
      <c r="G1822" s="24">
        <v>359</v>
      </c>
      <c r="H1822" s="30">
        <v>61.271000000000001</v>
      </c>
      <c r="I1822" s="30">
        <v>36.106999999999999</v>
      </c>
      <c r="J1822" s="23">
        <v>3.9E-2</v>
      </c>
      <c r="K1822" s="23" t="s">
        <v>27</v>
      </c>
      <c r="L1822" s="23" t="s">
        <v>27</v>
      </c>
      <c r="M1822" s="23" t="s">
        <v>27</v>
      </c>
      <c r="N1822" s="23" t="s">
        <v>27</v>
      </c>
      <c r="O1822" s="23">
        <v>0.90700000000000003</v>
      </c>
      <c r="P1822" s="23">
        <v>0.215</v>
      </c>
      <c r="Q1822" s="23" t="s">
        <v>27</v>
      </c>
      <c r="R1822" s="23" t="s">
        <v>27</v>
      </c>
      <c r="S1822" s="23" t="s">
        <v>27</v>
      </c>
      <c r="T1822" s="23" t="s">
        <v>27</v>
      </c>
      <c r="U1822" s="23" t="s">
        <v>27</v>
      </c>
      <c r="V1822" s="23" t="s">
        <v>27</v>
      </c>
      <c r="W1822" s="30" t="s">
        <v>27</v>
      </c>
      <c r="X1822" s="23">
        <v>98.539000000000001</v>
      </c>
      <c r="Z1822" s="18" t="s">
        <v>85</v>
      </c>
      <c r="AB1822" s="501"/>
      <c r="AC1822" s="18">
        <v>48.894891180863063</v>
      </c>
      <c r="AD1822" s="18">
        <v>50.191970392375381</v>
      </c>
      <c r="AE1822" s="18">
        <v>6.1886860746783054E-2</v>
      </c>
      <c r="AF1822" s="18" t="s">
        <v>27</v>
      </c>
      <c r="AG1822" s="18" t="s">
        <v>27</v>
      </c>
      <c r="AH1822" s="18" t="s">
        <v>27</v>
      </c>
      <c r="AI1822" s="18" t="s">
        <v>27</v>
      </c>
      <c r="AJ1822" s="18">
        <v>0.68866946891765068</v>
      </c>
      <c r="AK1822" s="18">
        <v>0.16258209709710369</v>
      </c>
      <c r="AL1822" s="18" t="s">
        <v>27</v>
      </c>
      <c r="AM1822" s="18" t="s">
        <v>27</v>
      </c>
      <c r="AN1822" s="18" t="s">
        <v>27</v>
      </c>
      <c r="AO1822" s="18" t="s">
        <v>27</v>
      </c>
      <c r="AP1822" s="18" t="s">
        <v>27</v>
      </c>
      <c r="AQ1822" s="18" t="s">
        <v>27</v>
      </c>
      <c r="AR1822" s="18">
        <v>99.999999999999986</v>
      </c>
      <c r="AT1822" s="53" t="s">
        <v>134</v>
      </c>
      <c r="AU1822" s="53" t="str">
        <f t="shared" si="179"/>
        <v>po</v>
      </c>
      <c r="AV1822" s="44">
        <f t="shared" si="180"/>
        <v>0.97415763514816389</v>
      </c>
      <c r="AW1822" s="86">
        <f t="shared" si="181"/>
        <v>0.99111755043660743</v>
      </c>
      <c r="AX1822" s="18"/>
      <c r="AY1822" s="18"/>
    </row>
    <row r="1823" spans="1:51" s="21" customFormat="1" x14ac:dyDescent="0.2">
      <c r="A1823" s="24" t="s">
        <v>595</v>
      </c>
      <c r="B1823" s="23" t="s">
        <v>606</v>
      </c>
      <c r="C1823" s="21" t="s">
        <v>75</v>
      </c>
      <c r="D1823" s="23" t="s">
        <v>64</v>
      </c>
      <c r="E1823" s="23" t="s">
        <v>48</v>
      </c>
      <c r="F1823" s="23" t="s">
        <v>43</v>
      </c>
      <c r="G1823" s="24">
        <v>150</v>
      </c>
      <c r="H1823" s="30">
        <v>62.194000000000003</v>
      </c>
      <c r="I1823" s="30">
        <v>36.642000000000003</v>
      </c>
      <c r="J1823" s="23" t="s">
        <v>27</v>
      </c>
      <c r="K1823" s="23" t="s">
        <v>27</v>
      </c>
      <c r="L1823" s="23" t="s">
        <v>27</v>
      </c>
      <c r="M1823" s="23">
        <v>0.105</v>
      </c>
      <c r="N1823" s="23" t="s">
        <v>27</v>
      </c>
      <c r="O1823" s="23">
        <v>0.81599999999999995</v>
      </c>
      <c r="P1823" s="23">
        <v>0.13700000000000001</v>
      </c>
      <c r="Q1823" s="23">
        <v>0.5</v>
      </c>
      <c r="R1823" s="23" t="s">
        <v>27</v>
      </c>
      <c r="S1823" s="23" t="s">
        <v>27</v>
      </c>
      <c r="T1823" s="23" t="s">
        <v>27</v>
      </c>
      <c r="U1823" s="23" t="s">
        <v>27</v>
      </c>
      <c r="V1823" s="23" t="s">
        <v>73</v>
      </c>
      <c r="W1823" s="30" t="s">
        <v>27</v>
      </c>
      <c r="X1823" s="23">
        <v>100.39400000000002</v>
      </c>
      <c r="Z1823" s="18" t="s">
        <v>85</v>
      </c>
      <c r="AB1823" s="501"/>
      <c r="AC1823" s="18">
        <v>48.751963547670115</v>
      </c>
      <c r="AD1823" s="18">
        <v>50.033065994709169</v>
      </c>
      <c r="AE1823" s="18" t="s">
        <v>27</v>
      </c>
      <c r="AF1823" s="18" t="s">
        <v>27</v>
      </c>
      <c r="AG1823" s="18" t="s">
        <v>27</v>
      </c>
      <c r="AH1823" s="18">
        <v>8.3665107259624005E-2</v>
      </c>
      <c r="AI1823" s="18" t="s">
        <v>27</v>
      </c>
      <c r="AJ1823" s="18">
        <v>0.60859560078799269</v>
      </c>
      <c r="AK1823" s="18">
        <v>0.1017630079970077</v>
      </c>
      <c r="AL1823" s="18">
        <v>0.42094674157605994</v>
      </c>
      <c r="AM1823" s="18" t="s">
        <v>27</v>
      </c>
      <c r="AN1823" s="18" t="s">
        <v>27</v>
      </c>
      <c r="AO1823" s="18" t="s">
        <v>27</v>
      </c>
      <c r="AP1823" s="18" t="s">
        <v>27</v>
      </c>
      <c r="AQ1823" s="18" t="s">
        <v>27</v>
      </c>
      <c r="AR1823" s="18">
        <v>99.999999999999957</v>
      </c>
      <c r="AT1823" s="53" t="s">
        <v>134</v>
      </c>
      <c r="AU1823" s="53" t="str">
        <f t="shared" si="179"/>
        <v>po</v>
      </c>
      <c r="AV1823" s="44">
        <f t="shared" si="180"/>
        <v>0.97439488423166942</v>
      </c>
      <c r="AW1823" s="86">
        <f t="shared" si="181"/>
        <v>0.99700603803305132</v>
      </c>
      <c r="AX1823" s="18"/>
      <c r="AY1823" s="18"/>
    </row>
    <row r="1824" spans="1:51" s="21" customFormat="1" x14ac:dyDescent="0.2">
      <c r="A1824" s="24" t="s">
        <v>595</v>
      </c>
      <c r="B1824" s="23" t="s">
        <v>606</v>
      </c>
      <c r="C1824" s="21" t="s">
        <v>75</v>
      </c>
      <c r="D1824" s="23" t="s">
        <v>72</v>
      </c>
      <c r="E1824" s="23" t="s">
        <v>42</v>
      </c>
      <c r="F1824" s="23" t="s">
        <v>59</v>
      </c>
      <c r="G1824" s="24">
        <v>266</v>
      </c>
      <c r="H1824" s="30">
        <v>61.970999999999997</v>
      </c>
      <c r="I1824" s="30">
        <v>36.502000000000002</v>
      </c>
      <c r="J1824" s="23" t="s">
        <v>27</v>
      </c>
      <c r="K1824" s="23" t="s">
        <v>27</v>
      </c>
      <c r="L1824" s="23" t="s">
        <v>27</v>
      </c>
      <c r="M1824" s="23">
        <v>6.8000000000000005E-2</v>
      </c>
      <c r="N1824" s="23" t="s">
        <v>27</v>
      </c>
      <c r="O1824" s="23">
        <v>0.70499999999999996</v>
      </c>
      <c r="P1824" s="23">
        <v>0.114</v>
      </c>
      <c r="Q1824" s="23">
        <v>4.5999999999999999E-2</v>
      </c>
      <c r="R1824" s="23" t="s">
        <v>27</v>
      </c>
      <c r="S1824" s="23" t="s">
        <v>27</v>
      </c>
      <c r="T1824" s="23">
        <v>0.13100000000000001</v>
      </c>
      <c r="U1824" s="23" t="s">
        <v>27</v>
      </c>
      <c r="V1824" s="23" t="s">
        <v>27</v>
      </c>
      <c r="W1824" s="30" t="s">
        <v>27</v>
      </c>
      <c r="X1824" s="23">
        <v>99.537000000000006</v>
      </c>
      <c r="Z1824" s="18" t="s">
        <v>85</v>
      </c>
      <c r="AB1824" s="501"/>
      <c r="AC1824" s="18">
        <v>48.962642190599972</v>
      </c>
      <c r="AD1824" s="18">
        <v>50.237419822081819</v>
      </c>
      <c r="AE1824" s="18" t="s">
        <v>27</v>
      </c>
      <c r="AF1824" s="18" t="s">
        <v>27</v>
      </c>
      <c r="AG1824" s="18" t="s">
        <v>27</v>
      </c>
      <c r="AH1824" s="18">
        <v>5.4613084335628032E-2</v>
      </c>
      <c r="AI1824" s="18" t="s">
        <v>27</v>
      </c>
      <c r="AJ1824" s="18">
        <v>0.52998122626816713</v>
      </c>
      <c r="AK1824" s="18">
        <v>8.5350670777758486E-2</v>
      </c>
      <c r="AL1824" s="18">
        <v>3.9034417075798133E-2</v>
      </c>
      <c r="AM1824" s="18" t="s">
        <v>27</v>
      </c>
      <c r="AN1824" s="18" t="s">
        <v>27</v>
      </c>
      <c r="AO1824" s="18">
        <v>9.0958588860877529E-2</v>
      </c>
      <c r="AP1824" s="18" t="s">
        <v>27</v>
      </c>
      <c r="AQ1824" s="18" t="s">
        <v>27</v>
      </c>
      <c r="AR1824" s="18">
        <v>100.00000000000001</v>
      </c>
      <c r="AT1824" s="53" t="s">
        <v>134</v>
      </c>
      <c r="AU1824" s="53" t="str">
        <f t="shared" si="179"/>
        <v>po</v>
      </c>
      <c r="AV1824" s="44">
        <f t="shared" si="180"/>
        <v>0.97462493822340934</v>
      </c>
      <c r="AW1824" s="86">
        <f t="shared" si="181"/>
        <v>0.98946098883313827</v>
      </c>
      <c r="AX1824" s="18"/>
      <c r="AY1824" s="18"/>
    </row>
    <row r="1825" spans="1:51" s="21" customFormat="1" x14ac:dyDescent="0.2">
      <c r="A1825" s="24" t="s">
        <v>595</v>
      </c>
      <c r="B1825" s="23" t="s">
        <v>606</v>
      </c>
      <c r="C1825" s="21" t="s">
        <v>75</v>
      </c>
      <c r="D1825" s="23" t="s">
        <v>62</v>
      </c>
      <c r="E1825" s="23" t="s">
        <v>32</v>
      </c>
      <c r="F1825" s="23" t="s">
        <v>38</v>
      </c>
      <c r="G1825" s="24">
        <v>205</v>
      </c>
      <c r="H1825" s="30">
        <v>62.392000000000003</v>
      </c>
      <c r="I1825" s="30">
        <v>36.747999999999998</v>
      </c>
      <c r="J1825" s="23">
        <v>2.9000000000000001E-2</v>
      </c>
      <c r="K1825" s="23" t="s">
        <v>27</v>
      </c>
      <c r="L1825" s="23" t="s">
        <v>27</v>
      </c>
      <c r="M1825" s="23" t="s">
        <v>27</v>
      </c>
      <c r="N1825" s="23" t="s">
        <v>27</v>
      </c>
      <c r="O1825" s="23">
        <v>0.84</v>
      </c>
      <c r="P1825" s="23" t="s">
        <v>27</v>
      </c>
      <c r="Q1825" s="23" t="s">
        <v>27</v>
      </c>
      <c r="R1825" s="23" t="s">
        <v>27</v>
      </c>
      <c r="S1825" s="23" t="s">
        <v>27</v>
      </c>
      <c r="T1825" s="23" t="s">
        <v>27</v>
      </c>
      <c r="U1825" s="23" t="s">
        <v>27</v>
      </c>
      <c r="V1825" s="23" t="s">
        <v>27</v>
      </c>
      <c r="W1825" s="30" t="s">
        <v>27</v>
      </c>
      <c r="X1825" s="23">
        <v>100.009</v>
      </c>
      <c r="Z1825" s="18" t="s">
        <v>85</v>
      </c>
      <c r="AB1825" s="501"/>
      <c r="AC1825" s="18">
        <v>49.026464524699243</v>
      </c>
      <c r="AD1825" s="18">
        <v>50.300198622172019</v>
      </c>
      <c r="AE1825" s="18">
        <v>4.5313227581187394E-2</v>
      </c>
      <c r="AF1825" s="18" t="s">
        <v>27</v>
      </c>
      <c r="AG1825" s="18" t="s">
        <v>27</v>
      </c>
      <c r="AH1825" s="18" t="s">
        <v>27</v>
      </c>
      <c r="AI1825" s="18" t="s">
        <v>27</v>
      </c>
      <c r="AJ1825" s="18">
        <v>0.62802362554754509</v>
      </c>
      <c r="AK1825" s="18" t="s">
        <v>27</v>
      </c>
      <c r="AL1825" s="18" t="s">
        <v>27</v>
      </c>
      <c r="AM1825" s="18" t="s">
        <v>27</v>
      </c>
      <c r="AN1825" s="18" t="s">
        <v>27</v>
      </c>
      <c r="AO1825" s="18" t="s">
        <v>27</v>
      </c>
      <c r="AP1825" s="18" t="s">
        <v>27</v>
      </c>
      <c r="AQ1825" s="18" t="s">
        <v>27</v>
      </c>
      <c r="AR1825" s="18">
        <v>99.999999999999986</v>
      </c>
      <c r="AT1825" s="53" t="s">
        <v>134</v>
      </c>
      <c r="AU1825" s="53" t="str">
        <f t="shared" si="179"/>
        <v>po</v>
      </c>
      <c r="AV1825" s="44">
        <f t="shared" si="180"/>
        <v>0.97467735451622406</v>
      </c>
      <c r="AW1825" s="86">
        <f t="shared" si="181"/>
        <v>0.98716286437007028</v>
      </c>
      <c r="AX1825" s="18"/>
      <c r="AY1825" s="18"/>
    </row>
    <row r="1826" spans="1:51" s="21" customFormat="1" x14ac:dyDescent="0.2">
      <c r="A1826" s="24" t="s">
        <v>595</v>
      </c>
      <c r="B1826" s="23" t="s">
        <v>606</v>
      </c>
      <c r="C1826" s="21" t="s">
        <v>75</v>
      </c>
      <c r="D1826" s="23" t="s">
        <v>50</v>
      </c>
      <c r="E1826" s="23" t="s">
        <v>32</v>
      </c>
      <c r="F1826" s="23" t="s">
        <v>31</v>
      </c>
      <c r="G1826" s="24">
        <v>274</v>
      </c>
      <c r="H1826" s="30">
        <v>62.182000000000002</v>
      </c>
      <c r="I1826" s="30">
        <v>36.622</v>
      </c>
      <c r="J1826" s="23" t="s">
        <v>27</v>
      </c>
      <c r="K1826" s="23" t="s">
        <v>27</v>
      </c>
      <c r="L1826" s="23" t="s">
        <v>27</v>
      </c>
      <c r="M1826" s="23" t="s">
        <v>27</v>
      </c>
      <c r="N1826" s="23" t="s">
        <v>27</v>
      </c>
      <c r="O1826" s="23">
        <v>0.90200000000000002</v>
      </c>
      <c r="P1826" s="23" t="s">
        <v>27</v>
      </c>
      <c r="Q1826" s="23">
        <v>8.1000000000000003E-2</v>
      </c>
      <c r="R1826" s="23" t="s">
        <v>27</v>
      </c>
      <c r="S1826" s="23" t="s">
        <v>27</v>
      </c>
      <c r="T1826" s="23" t="s">
        <v>27</v>
      </c>
      <c r="U1826" s="23" t="s">
        <v>27</v>
      </c>
      <c r="V1826" s="23" t="s">
        <v>27</v>
      </c>
      <c r="W1826" s="30" t="s">
        <v>27</v>
      </c>
      <c r="X1826" s="23">
        <v>99.787000000000006</v>
      </c>
      <c r="Z1826" s="18" t="s">
        <v>85</v>
      </c>
      <c r="AB1826" s="501"/>
      <c r="AC1826" s="18">
        <v>48.992790659897715</v>
      </c>
      <c r="AD1826" s="18">
        <v>50.262475391966845</v>
      </c>
      <c r="AE1826" s="18" t="s">
        <v>27</v>
      </c>
      <c r="AF1826" s="18" t="s">
        <v>27</v>
      </c>
      <c r="AG1826" s="18" t="s">
        <v>27</v>
      </c>
      <c r="AH1826" s="18" t="s">
        <v>27</v>
      </c>
      <c r="AI1826" s="18" t="s">
        <v>27</v>
      </c>
      <c r="AJ1826" s="18">
        <v>0.67619048626055578</v>
      </c>
      <c r="AK1826" s="18" t="s">
        <v>27</v>
      </c>
      <c r="AL1826" s="18">
        <v>6.8543461874878336E-2</v>
      </c>
      <c r="AM1826" s="18" t="s">
        <v>27</v>
      </c>
      <c r="AN1826" s="18" t="s">
        <v>27</v>
      </c>
      <c r="AO1826" s="18" t="s">
        <v>27</v>
      </c>
      <c r="AP1826" s="18" t="s">
        <v>27</v>
      </c>
      <c r="AQ1826" s="18" t="s">
        <v>27</v>
      </c>
      <c r="AR1826" s="18">
        <v>100</v>
      </c>
      <c r="AT1826" s="53" t="s">
        <v>134</v>
      </c>
      <c r="AU1826" s="53" t="str">
        <f t="shared" si="179"/>
        <v>po</v>
      </c>
      <c r="AV1826" s="44">
        <f t="shared" si="180"/>
        <v>0.97473891362954923</v>
      </c>
      <c r="AW1826" s="86">
        <f t="shared" si="181"/>
        <v>0.98955581117245195</v>
      </c>
      <c r="AX1826" s="18"/>
      <c r="AY1826" s="18"/>
    </row>
    <row r="1827" spans="1:51" s="21" customFormat="1" x14ac:dyDescent="0.2">
      <c r="A1827" s="24" t="s">
        <v>595</v>
      </c>
      <c r="B1827" s="23" t="s">
        <v>606</v>
      </c>
      <c r="C1827" s="21" t="s">
        <v>75</v>
      </c>
      <c r="D1827" s="23" t="s">
        <v>72</v>
      </c>
      <c r="E1827" s="23" t="s">
        <v>54</v>
      </c>
      <c r="F1827" s="23" t="s">
        <v>41</v>
      </c>
      <c r="G1827" s="24">
        <v>292</v>
      </c>
      <c r="H1827" s="30">
        <v>62.143000000000001</v>
      </c>
      <c r="I1827" s="30">
        <v>36.594999999999999</v>
      </c>
      <c r="J1827" s="23">
        <v>5.5E-2</v>
      </c>
      <c r="K1827" s="23" t="s">
        <v>27</v>
      </c>
      <c r="L1827" s="23" t="s">
        <v>27</v>
      </c>
      <c r="M1827" s="23" t="s">
        <v>27</v>
      </c>
      <c r="N1827" s="23">
        <v>2.9000000000000001E-2</v>
      </c>
      <c r="O1827" s="23">
        <v>0.48099999999999998</v>
      </c>
      <c r="P1827" s="23" t="s">
        <v>27</v>
      </c>
      <c r="Q1827" s="23">
        <v>6.2E-2</v>
      </c>
      <c r="R1827" s="23" t="s">
        <v>27</v>
      </c>
      <c r="S1827" s="23" t="s">
        <v>27</v>
      </c>
      <c r="T1827" s="23" t="s">
        <v>27</v>
      </c>
      <c r="U1827" s="23" t="s">
        <v>27</v>
      </c>
      <c r="V1827" s="23" t="s">
        <v>27</v>
      </c>
      <c r="W1827" s="30" t="s">
        <v>27</v>
      </c>
      <c r="X1827" s="23">
        <v>99.364999999999995</v>
      </c>
      <c r="Z1827" s="18" t="s">
        <v>85</v>
      </c>
      <c r="AB1827" s="501"/>
      <c r="AC1827" s="18">
        <v>49.100260577243219</v>
      </c>
      <c r="AD1827" s="18">
        <v>50.367182435740531</v>
      </c>
      <c r="AE1827" s="18">
        <v>8.6413103314835732E-2</v>
      </c>
      <c r="AF1827" s="18" t="s">
        <v>27</v>
      </c>
      <c r="AG1827" s="18" t="s">
        <v>27</v>
      </c>
      <c r="AH1827" s="18" t="s">
        <v>27</v>
      </c>
      <c r="AI1827" s="18">
        <v>3.1927714688775768E-2</v>
      </c>
      <c r="AJ1827" s="18">
        <v>0.36160271713082198</v>
      </c>
      <c r="AK1827" s="18" t="s">
        <v>27</v>
      </c>
      <c r="AL1827" s="18">
        <v>5.2613451881834659E-2</v>
      </c>
      <c r="AM1827" s="18" t="s">
        <v>27</v>
      </c>
      <c r="AN1827" s="18" t="s">
        <v>27</v>
      </c>
      <c r="AO1827" s="18" t="s">
        <v>27</v>
      </c>
      <c r="AP1827" s="18" t="s">
        <v>27</v>
      </c>
      <c r="AQ1827" s="18" t="s">
        <v>27</v>
      </c>
      <c r="AR1827" s="18">
        <v>100.00000000000003</v>
      </c>
      <c r="AT1827" s="53" t="s">
        <v>134</v>
      </c>
      <c r="AU1827" s="53" t="str">
        <f t="shared" si="179"/>
        <v>po</v>
      </c>
      <c r="AV1827" s="44">
        <f t="shared" si="180"/>
        <v>0.97484628289236397</v>
      </c>
      <c r="AW1827" s="86">
        <f t="shared" si="181"/>
        <v>0.98307021262162997</v>
      </c>
      <c r="AX1827" s="18"/>
      <c r="AY1827" s="18"/>
    </row>
    <row r="1828" spans="1:51" s="21" customFormat="1" x14ac:dyDescent="0.2">
      <c r="A1828" s="24" t="s">
        <v>595</v>
      </c>
      <c r="B1828" s="23" t="s">
        <v>606</v>
      </c>
      <c r="C1828" s="21" t="s">
        <v>75</v>
      </c>
      <c r="D1828" s="23" t="s">
        <v>33</v>
      </c>
      <c r="E1828" s="23" t="s">
        <v>32</v>
      </c>
      <c r="F1828" s="23" t="s">
        <v>38</v>
      </c>
      <c r="G1828" s="24">
        <v>29</v>
      </c>
      <c r="H1828" s="30">
        <v>62.25</v>
      </c>
      <c r="I1828" s="30">
        <v>36.652999999999999</v>
      </c>
      <c r="J1828" s="23" t="s">
        <v>27</v>
      </c>
      <c r="K1828" s="23" t="s">
        <v>27</v>
      </c>
      <c r="L1828" s="23" t="s">
        <v>27</v>
      </c>
      <c r="M1828" s="23" t="s">
        <v>27</v>
      </c>
      <c r="N1828" s="23" t="s">
        <v>27</v>
      </c>
      <c r="O1828" s="23">
        <v>0.66100000000000003</v>
      </c>
      <c r="P1828" s="23" t="s">
        <v>27</v>
      </c>
      <c r="Q1828" s="23" t="s">
        <v>27</v>
      </c>
      <c r="R1828" s="23" t="s">
        <v>27</v>
      </c>
      <c r="S1828" s="23">
        <v>2.5000000000000001E-2</v>
      </c>
      <c r="T1828" s="23" t="s">
        <v>27</v>
      </c>
      <c r="U1828" s="23" t="s">
        <v>27</v>
      </c>
      <c r="V1828" s="23" t="s">
        <v>27</v>
      </c>
      <c r="W1828" s="30" t="s">
        <v>27</v>
      </c>
      <c r="X1828" s="23">
        <v>99.588999999999999</v>
      </c>
      <c r="Z1828" s="18" t="s">
        <v>85</v>
      </c>
      <c r="AB1828" s="501"/>
      <c r="AC1828" s="18">
        <v>49.101517352941954</v>
      </c>
      <c r="AD1828" s="18">
        <v>50.361587085450289</v>
      </c>
      <c r="AE1828" s="18" t="s">
        <v>27</v>
      </c>
      <c r="AF1828" s="18" t="s">
        <v>27</v>
      </c>
      <c r="AG1828" s="18" t="s">
        <v>27</v>
      </c>
      <c r="AH1828" s="18" t="s">
        <v>27</v>
      </c>
      <c r="AI1828" s="18" t="s">
        <v>27</v>
      </c>
      <c r="AJ1828" s="18">
        <v>0.49608037191270127</v>
      </c>
      <c r="AK1828" s="18" t="s">
        <v>27</v>
      </c>
      <c r="AL1828" s="18" t="s">
        <v>27</v>
      </c>
      <c r="AM1828" s="18" t="s">
        <v>27</v>
      </c>
      <c r="AN1828" s="18">
        <v>4.0815189695069413E-2</v>
      </c>
      <c r="AO1828" s="18" t="s">
        <v>27</v>
      </c>
      <c r="AP1828" s="18" t="s">
        <v>27</v>
      </c>
      <c r="AQ1828" s="18" t="s">
        <v>27</v>
      </c>
      <c r="AR1828" s="18">
        <v>100</v>
      </c>
      <c r="AT1828" s="53" t="s">
        <v>134</v>
      </c>
      <c r="AU1828" s="53" t="str">
        <f t="shared" si="179"/>
        <v>po</v>
      </c>
      <c r="AV1828" s="44">
        <f t="shared" si="180"/>
        <v>0.97497954680478338</v>
      </c>
      <c r="AW1828" s="86">
        <f t="shared" si="181"/>
        <v>0.98482991889633376</v>
      </c>
      <c r="AX1828" s="18"/>
      <c r="AY1828" s="18"/>
    </row>
    <row r="1829" spans="1:51" s="21" customFormat="1" x14ac:dyDescent="0.2">
      <c r="A1829" s="24" t="s">
        <v>595</v>
      </c>
      <c r="B1829" s="23" t="s">
        <v>606</v>
      </c>
      <c r="C1829" s="21" t="s">
        <v>75</v>
      </c>
      <c r="D1829" s="23" t="s">
        <v>44</v>
      </c>
      <c r="E1829" s="23" t="s">
        <v>42</v>
      </c>
      <c r="F1829" s="23" t="s">
        <v>28</v>
      </c>
      <c r="G1829" s="24">
        <v>53</v>
      </c>
      <c r="H1829" s="30">
        <v>61.835000000000001</v>
      </c>
      <c r="I1829" s="30">
        <v>36.405000000000001</v>
      </c>
      <c r="J1829" s="23">
        <v>5.3999999999999999E-2</v>
      </c>
      <c r="K1829" s="23" t="s">
        <v>27</v>
      </c>
      <c r="L1829" s="23" t="s">
        <v>27</v>
      </c>
      <c r="M1829" s="23" t="s">
        <v>27</v>
      </c>
      <c r="N1829" s="23">
        <v>6.8000000000000005E-2</v>
      </c>
      <c r="O1829" s="23">
        <v>0.188</v>
      </c>
      <c r="P1829" s="23">
        <v>0.13200000000000001</v>
      </c>
      <c r="Q1829" s="23">
        <v>0.19800000000000001</v>
      </c>
      <c r="R1829" s="23" t="s">
        <v>27</v>
      </c>
      <c r="S1829" s="23" t="s">
        <v>27</v>
      </c>
      <c r="T1829" s="23" t="s">
        <v>27</v>
      </c>
      <c r="U1829" s="23" t="s">
        <v>27</v>
      </c>
      <c r="V1829" s="23" t="s">
        <v>27</v>
      </c>
      <c r="W1829" s="30" t="s">
        <v>27</v>
      </c>
      <c r="X1829" s="23">
        <v>98.88000000000001</v>
      </c>
      <c r="Z1829" s="18" t="s">
        <v>85</v>
      </c>
      <c r="AB1829" s="501"/>
      <c r="AC1829" s="18">
        <v>49.087381199919214</v>
      </c>
      <c r="AD1829" s="18">
        <v>50.34204543079737</v>
      </c>
      <c r="AE1829" s="18">
        <v>8.5242188028846491E-2</v>
      </c>
      <c r="AF1829" s="18" t="s">
        <v>27</v>
      </c>
      <c r="AG1829" s="18" t="s">
        <v>27</v>
      </c>
      <c r="AH1829" s="18" t="s">
        <v>27</v>
      </c>
      <c r="AI1829" s="18">
        <v>7.521815302056567E-2</v>
      </c>
      <c r="AJ1829" s="18">
        <v>0.14200000984942576</v>
      </c>
      <c r="AK1829" s="18">
        <v>9.9296782201344927E-2</v>
      </c>
      <c r="AL1829" s="18">
        <v>0.16881623618324818</v>
      </c>
      <c r="AM1829" s="18" t="s">
        <v>27</v>
      </c>
      <c r="AN1829" s="18" t="s">
        <v>27</v>
      </c>
      <c r="AO1829" s="18" t="s">
        <v>27</v>
      </c>
      <c r="AP1829" s="18" t="s">
        <v>27</v>
      </c>
      <c r="AQ1829" s="18" t="s">
        <v>27</v>
      </c>
      <c r="AR1829" s="18">
        <v>100.00000000000003</v>
      </c>
      <c r="AT1829" s="53" t="s">
        <v>134</v>
      </c>
      <c r="AU1829" s="53" t="str">
        <f t="shared" si="179"/>
        <v>po</v>
      </c>
      <c r="AV1829" s="44">
        <f t="shared" si="180"/>
        <v>0.97507720991188418</v>
      </c>
      <c r="AW1829" s="86">
        <f t="shared" si="181"/>
        <v>0.98322374080319996</v>
      </c>
      <c r="AX1829" s="18"/>
      <c r="AY1829" s="18"/>
    </row>
    <row r="1830" spans="1:51" s="21" customFormat="1" x14ac:dyDescent="0.2">
      <c r="A1830" s="24" t="s">
        <v>595</v>
      </c>
      <c r="B1830" s="23" t="s">
        <v>606</v>
      </c>
      <c r="C1830" s="21" t="s">
        <v>75</v>
      </c>
      <c r="D1830" s="23" t="s">
        <v>60</v>
      </c>
      <c r="E1830" s="23" t="s">
        <v>29</v>
      </c>
      <c r="F1830" s="23" t="s">
        <v>31</v>
      </c>
      <c r="G1830" s="24">
        <v>410</v>
      </c>
      <c r="H1830" s="30">
        <v>61.954999999999998</v>
      </c>
      <c r="I1830" s="30">
        <v>36.475000000000001</v>
      </c>
      <c r="J1830" s="23">
        <v>6.6000000000000003E-2</v>
      </c>
      <c r="K1830" s="23" t="s">
        <v>27</v>
      </c>
      <c r="L1830" s="23" t="s">
        <v>27</v>
      </c>
      <c r="M1830" s="23" t="s">
        <v>27</v>
      </c>
      <c r="N1830" s="23">
        <v>2.7E-2</v>
      </c>
      <c r="O1830" s="23">
        <v>0.111</v>
      </c>
      <c r="P1830" s="23" t="s">
        <v>27</v>
      </c>
      <c r="Q1830" s="23">
        <v>0.121</v>
      </c>
      <c r="R1830" s="23" t="s">
        <v>27</v>
      </c>
      <c r="S1830" s="23" t="s">
        <v>27</v>
      </c>
      <c r="T1830" s="23" t="s">
        <v>27</v>
      </c>
      <c r="U1830" s="23" t="s">
        <v>27</v>
      </c>
      <c r="V1830" s="23" t="s">
        <v>27</v>
      </c>
      <c r="W1830" s="30" t="s">
        <v>27</v>
      </c>
      <c r="X1830" s="23">
        <v>98.75500000000001</v>
      </c>
      <c r="Z1830" s="18" t="s">
        <v>85</v>
      </c>
      <c r="AB1830" s="501"/>
      <c r="AC1830" s="18">
        <v>49.210917595915042</v>
      </c>
      <c r="AD1830" s="18">
        <v>50.46784099204654</v>
      </c>
      <c r="AE1830" s="18">
        <v>0.10424479225402744</v>
      </c>
      <c r="AF1830" s="18" t="s">
        <v>27</v>
      </c>
      <c r="AG1830" s="18" t="s">
        <v>27</v>
      </c>
      <c r="AH1830" s="18" t="s">
        <v>27</v>
      </c>
      <c r="AI1830" s="18">
        <v>2.9883201292659936E-2</v>
      </c>
      <c r="AJ1830" s="18">
        <v>8.3888631112541023E-2</v>
      </c>
      <c r="AK1830" s="18" t="s">
        <v>27</v>
      </c>
      <c r="AL1830" s="18">
        <v>0.1032247873791918</v>
      </c>
      <c r="AM1830" s="18" t="s">
        <v>27</v>
      </c>
      <c r="AN1830" s="18" t="s">
        <v>27</v>
      </c>
      <c r="AO1830" s="18" t="s">
        <v>27</v>
      </c>
      <c r="AP1830" s="18" t="s">
        <v>27</v>
      </c>
      <c r="AQ1830" s="18" t="s">
        <v>27</v>
      </c>
      <c r="AR1830" s="18">
        <v>100</v>
      </c>
      <c r="AT1830" s="53" t="s">
        <v>134</v>
      </c>
      <c r="AU1830" s="53" t="str">
        <f t="shared" si="179"/>
        <v>po</v>
      </c>
      <c r="AV1830" s="44">
        <f t="shared" si="180"/>
        <v>0.97509456772027192</v>
      </c>
      <c r="AW1830" s="86">
        <f t="shared" si="181"/>
        <v>0.97880214495784834</v>
      </c>
      <c r="AX1830" s="18"/>
      <c r="AY1830" s="18"/>
    </row>
    <row r="1831" spans="1:51" s="21" customFormat="1" x14ac:dyDescent="0.2">
      <c r="A1831" s="24" t="s">
        <v>595</v>
      </c>
      <c r="B1831" s="23" t="s">
        <v>606</v>
      </c>
      <c r="C1831" s="21" t="s">
        <v>75</v>
      </c>
      <c r="D1831" s="23" t="s">
        <v>33</v>
      </c>
      <c r="E1831" s="23" t="s">
        <v>32</v>
      </c>
      <c r="F1831" s="23" t="s">
        <v>34</v>
      </c>
      <c r="G1831" s="24">
        <v>10</v>
      </c>
      <c r="H1831" s="30">
        <v>61.927</v>
      </c>
      <c r="I1831" s="30">
        <v>36.457999999999998</v>
      </c>
      <c r="J1831" s="23" t="s">
        <v>27</v>
      </c>
      <c r="K1831" s="23" t="s">
        <v>27</v>
      </c>
      <c r="L1831" s="23" t="s">
        <v>27</v>
      </c>
      <c r="M1831" s="23" t="s">
        <v>27</v>
      </c>
      <c r="N1831" s="23" t="s">
        <v>27</v>
      </c>
      <c r="O1831" s="23">
        <v>0.62</v>
      </c>
      <c r="P1831" s="23" t="s">
        <v>27</v>
      </c>
      <c r="Q1831" s="23">
        <v>0.124</v>
      </c>
      <c r="R1831" s="23" t="s">
        <v>27</v>
      </c>
      <c r="S1831" s="23">
        <v>4.3999999999999997E-2</v>
      </c>
      <c r="T1831" s="23" t="s">
        <v>27</v>
      </c>
      <c r="U1831" s="23" t="s">
        <v>27</v>
      </c>
      <c r="V1831" s="23" t="s">
        <v>27</v>
      </c>
      <c r="W1831" s="30" t="s">
        <v>27</v>
      </c>
      <c r="X1831" s="23">
        <v>99.172999999999988</v>
      </c>
      <c r="Z1831" s="18" t="s">
        <v>85</v>
      </c>
      <c r="AB1831" s="501"/>
      <c r="AC1831" s="18">
        <v>49.051487379704938</v>
      </c>
      <c r="AD1831" s="18">
        <v>50.303627471440649</v>
      </c>
      <c r="AE1831" s="18" t="s">
        <v>27</v>
      </c>
      <c r="AF1831" s="18" t="s">
        <v>27</v>
      </c>
      <c r="AG1831" s="18" t="s">
        <v>27</v>
      </c>
      <c r="AH1831" s="18" t="s">
        <v>27</v>
      </c>
      <c r="AI1831" s="18" t="s">
        <v>27</v>
      </c>
      <c r="AJ1831" s="18">
        <v>0.46726027055234959</v>
      </c>
      <c r="AK1831" s="18" t="s">
        <v>27</v>
      </c>
      <c r="AL1831" s="18">
        <v>0.10548904230754722</v>
      </c>
      <c r="AM1831" s="18" t="s">
        <v>27</v>
      </c>
      <c r="AN1831" s="18">
        <v>7.2135835994507486E-2</v>
      </c>
      <c r="AO1831" s="18" t="s">
        <v>27</v>
      </c>
      <c r="AP1831" s="18" t="s">
        <v>27</v>
      </c>
      <c r="AQ1831" s="18" t="s">
        <v>27</v>
      </c>
      <c r="AR1831" s="18">
        <v>99.999999999999986</v>
      </c>
      <c r="AT1831" s="53" t="s">
        <v>134</v>
      </c>
      <c r="AU1831" s="53" t="str">
        <f t="shared" si="179"/>
        <v>po</v>
      </c>
      <c r="AV1831" s="44">
        <f t="shared" si="180"/>
        <v>0.97510835391649242</v>
      </c>
      <c r="AW1831" s="86">
        <f t="shared" si="181"/>
        <v>0.98649419906622982</v>
      </c>
      <c r="AX1831" s="18"/>
      <c r="AY1831" s="18"/>
    </row>
    <row r="1832" spans="1:51" s="21" customFormat="1" x14ac:dyDescent="0.2">
      <c r="A1832" s="24" t="s">
        <v>595</v>
      </c>
      <c r="B1832" s="23" t="s">
        <v>606</v>
      </c>
      <c r="C1832" s="21" t="s">
        <v>75</v>
      </c>
      <c r="D1832" s="23" t="s">
        <v>36</v>
      </c>
      <c r="E1832" s="23" t="s">
        <v>71</v>
      </c>
      <c r="F1832" s="23" t="s">
        <v>100</v>
      </c>
      <c r="G1832" s="24">
        <v>110</v>
      </c>
      <c r="H1832" s="30">
        <v>61.335000000000001</v>
      </c>
      <c r="I1832" s="30">
        <v>36.107999999999997</v>
      </c>
      <c r="J1832" s="23">
        <v>3.2000000000000001E-2</v>
      </c>
      <c r="K1832" s="23" t="s">
        <v>27</v>
      </c>
      <c r="L1832" s="23" t="s">
        <v>27</v>
      </c>
      <c r="M1832" s="23">
        <v>0.38600000000000001</v>
      </c>
      <c r="N1832" s="23">
        <v>3.6999999999999998E-2</v>
      </c>
      <c r="O1832" s="23">
        <v>0.41599999999999998</v>
      </c>
      <c r="P1832" s="23" t="s">
        <v>27</v>
      </c>
      <c r="Q1832" s="23">
        <v>0.193</v>
      </c>
      <c r="R1832" s="23" t="s">
        <v>27</v>
      </c>
      <c r="S1832" s="23">
        <v>5.1999999999999998E-2</v>
      </c>
      <c r="T1832" s="23" t="s">
        <v>27</v>
      </c>
      <c r="U1832" s="23" t="s">
        <v>27</v>
      </c>
      <c r="V1832" s="23" t="s">
        <v>27</v>
      </c>
      <c r="W1832" s="30" t="s">
        <v>27</v>
      </c>
      <c r="X1832" s="23">
        <v>98.558999999999997</v>
      </c>
      <c r="Z1832" s="18" t="s">
        <v>85</v>
      </c>
      <c r="AB1832" s="501"/>
      <c r="AC1832" s="18">
        <v>48.891434994618663</v>
      </c>
      <c r="AD1832" s="18">
        <v>50.137441957061199</v>
      </c>
      <c r="AE1832" s="18">
        <v>5.0722391741720038E-2</v>
      </c>
      <c r="AF1832" s="18" t="s">
        <v>27</v>
      </c>
      <c r="AG1832" s="18" t="s">
        <v>27</v>
      </c>
      <c r="AH1832" s="18">
        <v>0.31276861688081548</v>
      </c>
      <c r="AI1832" s="18">
        <v>4.1096458030243539E-2</v>
      </c>
      <c r="AJ1832" s="18">
        <v>0.31550974122760056</v>
      </c>
      <c r="AK1832" s="18" t="s">
        <v>27</v>
      </c>
      <c r="AL1832" s="18">
        <v>0.16523241429836316</v>
      </c>
      <c r="AM1832" s="18" t="s">
        <v>27</v>
      </c>
      <c r="AN1832" s="18">
        <v>8.579342614139604E-2</v>
      </c>
      <c r="AO1832" s="18" t="s">
        <v>27</v>
      </c>
      <c r="AP1832" s="18" t="s">
        <v>27</v>
      </c>
      <c r="AQ1832" s="18" t="s">
        <v>27</v>
      </c>
      <c r="AR1832" s="18">
        <v>99.999999999999986</v>
      </c>
      <c r="AT1832" s="53" t="s">
        <v>134</v>
      </c>
      <c r="AU1832" s="53" t="str">
        <f t="shared" si="179"/>
        <v>po</v>
      </c>
      <c r="AV1832" s="44">
        <f t="shared" si="180"/>
        <v>0.97514817442202884</v>
      </c>
      <c r="AW1832" s="86">
        <f t="shared" si="181"/>
        <v>0.98473666032718699</v>
      </c>
      <c r="AX1832" s="18"/>
      <c r="AY1832" s="18"/>
    </row>
    <row r="1833" spans="1:51" s="21" customFormat="1" x14ac:dyDescent="0.2">
      <c r="A1833" s="24" t="s">
        <v>595</v>
      </c>
      <c r="B1833" s="23" t="s">
        <v>606</v>
      </c>
      <c r="C1833" s="21" t="s">
        <v>75</v>
      </c>
      <c r="D1833" s="23" t="s">
        <v>36</v>
      </c>
      <c r="E1833" s="23" t="s">
        <v>37</v>
      </c>
      <c r="F1833" s="23" t="s">
        <v>34</v>
      </c>
      <c r="G1833" s="24">
        <v>60</v>
      </c>
      <c r="H1833" s="30">
        <v>61.74</v>
      </c>
      <c r="I1833" s="30">
        <v>36.341999999999999</v>
      </c>
      <c r="J1833" s="23">
        <v>3.1E-2</v>
      </c>
      <c r="K1833" s="23">
        <v>4.8000000000000001E-2</v>
      </c>
      <c r="L1833" s="23" t="s">
        <v>27</v>
      </c>
      <c r="M1833" s="23" t="s">
        <v>27</v>
      </c>
      <c r="N1833" s="23">
        <v>9.2999999999999999E-2</v>
      </c>
      <c r="O1833" s="23">
        <v>0.125</v>
      </c>
      <c r="P1833" s="23" t="s">
        <v>27</v>
      </c>
      <c r="Q1833" s="23">
        <v>5.5E-2</v>
      </c>
      <c r="R1833" s="23" t="s">
        <v>27</v>
      </c>
      <c r="S1833" s="23">
        <v>2.5999999999999999E-2</v>
      </c>
      <c r="T1833" s="23" t="s">
        <v>27</v>
      </c>
      <c r="U1833" s="23">
        <v>4.9000000000000002E-2</v>
      </c>
      <c r="V1833" s="23" t="s">
        <v>27</v>
      </c>
      <c r="W1833" s="30" t="s">
        <v>27</v>
      </c>
      <c r="X1833" s="23">
        <v>98.509000000000015</v>
      </c>
      <c r="Z1833" s="18" t="s">
        <v>85</v>
      </c>
      <c r="AB1833" s="501"/>
      <c r="AC1833" s="18">
        <v>49.126960248307192</v>
      </c>
      <c r="AD1833" s="18">
        <v>50.372837516504035</v>
      </c>
      <c r="AE1833" s="18">
        <v>4.9050144643968605E-2</v>
      </c>
      <c r="AF1833" s="18">
        <v>6.8864520487352976E-2</v>
      </c>
      <c r="AG1833" s="18" t="s">
        <v>27</v>
      </c>
      <c r="AH1833" s="18" t="s">
        <v>27</v>
      </c>
      <c r="AI1833" s="18">
        <v>0.10311324882837573</v>
      </c>
      <c r="AJ1833" s="18">
        <v>9.4636421049842614E-2</v>
      </c>
      <c r="AK1833" s="18" t="s">
        <v>27</v>
      </c>
      <c r="AL1833" s="18">
        <v>4.7003422539548277E-2</v>
      </c>
      <c r="AM1833" s="18" t="s">
        <v>27</v>
      </c>
      <c r="AN1833" s="18">
        <v>4.2820611896198839E-2</v>
      </c>
      <c r="AO1833" s="18" t="s">
        <v>27</v>
      </c>
      <c r="AP1833" s="18">
        <v>9.4713865743475484E-2</v>
      </c>
      <c r="AQ1833" s="18" t="s">
        <v>27</v>
      </c>
      <c r="AR1833" s="18">
        <v>100</v>
      </c>
      <c r="AT1833" s="53" t="s">
        <v>134</v>
      </c>
      <c r="AU1833" s="53" t="str">
        <f t="shared" si="179"/>
        <v>po</v>
      </c>
      <c r="AV1833" s="44">
        <f t="shared" si="180"/>
        <v>0.97526688331208966</v>
      </c>
      <c r="AW1833" s="86">
        <f t="shared" si="181"/>
        <v>0.9780787130713916</v>
      </c>
      <c r="AX1833" s="18"/>
      <c r="AY1833" s="18"/>
    </row>
    <row r="1834" spans="1:51" s="21" customFormat="1" x14ac:dyDescent="0.2">
      <c r="A1834" s="24" t="s">
        <v>595</v>
      </c>
      <c r="B1834" s="23" t="s">
        <v>606</v>
      </c>
      <c r="C1834" s="21" t="s">
        <v>75</v>
      </c>
      <c r="D1834" s="23" t="s">
        <v>33</v>
      </c>
      <c r="E1834" s="23" t="s">
        <v>32</v>
      </c>
      <c r="F1834" s="23" t="s">
        <v>38</v>
      </c>
      <c r="G1834" s="24">
        <v>28</v>
      </c>
      <c r="H1834" s="30">
        <v>62.267000000000003</v>
      </c>
      <c r="I1834" s="30">
        <v>36.652000000000001</v>
      </c>
      <c r="J1834" s="23" t="s">
        <v>27</v>
      </c>
      <c r="K1834" s="23" t="s">
        <v>27</v>
      </c>
      <c r="L1834" s="23" t="s">
        <v>27</v>
      </c>
      <c r="M1834" s="23" t="s">
        <v>27</v>
      </c>
      <c r="N1834" s="23">
        <v>3.1E-2</v>
      </c>
      <c r="O1834" s="23">
        <v>0.434</v>
      </c>
      <c r="P1834" s="23" t="s">
        <v>27</v>
      </c>
      <c r="Q1834" s="23">
        <v>4.2999999999999997E-2</v>
      </c>
      <c r="R1834" s="23" t="s">
        <v>27</v>
      </c>
      <c r="S1834" s="23" t="s">
        <v>27</v>
      </c>
      <c r="T1834" s="23" t="s">
        <v>27</v>
      </c>
      <c r="U1834" s="23" t="s">
        <v>27</v>
      </c>
      <c r="V1834" s="23" t="s">
        <v>27</v>
      </c>
      <c r="W1834" s="30" t="s">
        <v>27</v>
      </c>
      <c r="X1834" s="23">
        <v>99.427000000000021</v>
      </c>
      <c r="Z1834" s="18" t="s">
        <v>85</v>
      </c>
      <c r="AB1834" s="501"/>
      <c r="AC1834" s="18">
        <v>49.17819109336434</v>
      </c>
      <c r="AD1834" s="18">
        <v>50.425081608384318</v>
      </c>
      <c r="AE1834" s="18" t="s">
        <v>27</v>
      </c>
      <c r="AF1834" s="18" t="s">
        <v>27</v>
      </c>
      <c r="AG1834" s="18" t="s">
        <v>27</v>
      </c>
      <c r="AH1834" s="18" t="s">
        <v>27</v>
      </c>
      <c r="AI1834" s="18">
        <v>3.4115721171840904E-2</v>
      </c>
      <c r="AJ1834" s="18">
        <v>0.32613646890026071</v>
      </c>
      <c r="AK1834" s="18" t="s">
        <v>27</v>
      </c>
      <c r="AL1834" s="18">
        <v>3.6475108179252848E-2</v>
      </c>
      <c r="AM1834" s="18" t="s">
        <v>27</v>
      </c>
      <c r="AN1834" s="18" t="s">
        <v>27</v>
      </c>
      <c r="AO1834" s="18" t="s">
        <v>27</v>
      </c>
      <c r="AP1834" s="18" t="s">
        <v>27</v>
      </c>
      <c r="AQ1834" s="18" t="s">
        <v>27</v>
      </c>
      <c r="AR1834" s="18">
        <v>100.00000000000001</v>
      </c>
      <c r="AT1834" s="53" t="s">
        <v>134</v>
      </c>
      <c r="AU1834" s="53" t="str">
        <f t="shared" si="179"/>
        <v>po</v>
      </c>
      <c r="AV1834" s="44">
        <f t="shared" si="180"/>
        <v>0.97527241453561364</v>
      </c>
      <c r="AW1834" s="86">
        <f t="shared" si="181"/>
        <v>0.98246351002844123</v>
      </c>
      <c r="AX1834" s="18"/>
      <c r="AY1834" s="18"/>
    </row>
    <row r="1835" spans="1:51" s="21" customFormat="1" x14ac:dyDescent="0.2">
      <c r="A1835" s="24" t="s">
        <v>595</v>
      </c>
      <c r="B1835" s="23" t="s">
        <v>606</v>
      </c>
      <c r="C1835" s="21" t="s">
        <v>75</v>
      </c>
      <c r="D1835" s="23" t="s">
        <v>60</v>
      </c>
      <c r="E1835" s="23" t="s">
        <v>86</v>
      </c>
      <c r="F1835" s="23" t="s">
        <v>34</v>
      </c>
      <c r="G1835" s="24">
        <v>468</v>
      </c>
      <c r="H1835" s="30">
        <v>62.353999999999999</v>
      </c>
      <c r="I1835" s="30">
        <v>36.703000000000003</v>
      </c>
      <c r="J1835" s="23">
        <v>2.8000000000000001E-2</v>
      </c>
      <c r="K1835" s="23" t="s">
        <v>27</v>
      </c>
      <c r="L1835" s="23" t="s">
        <v>27</v>
      </c>
      <c r="M1835" s="23" t="s">
        <v>27</v>
      </c>
      <c r="N1835" s="23">
        <v>3.5000000000000003E-2</v>
      </c>
      <c r="O1835" s="23">
        <v>0.61499999999999999</v>
      </c>
      <c r="P1835" s="23" t="s">
        <v>27</v>
      </c>
      <c r="Q1835" s="23">
        <v>6.0999999999999999E-2</v>
      </c>
      <c r="R1835" s="23" t="s">
        <v>27</v>
      </c>
      <c r="S1835" s="23" t="s">
        <v>27</v>
      </c>
      <c r="T1835" s="23" t="s">
        <v>27</v>
      </c>
      <c r="U1835" s="23" t="s">
        <v>27</v>
      </c>
      <c r="V1835" s="23" t="s">
        <v>27</v>
      </c>
      <c r="W1835" s="30" t="s">
        <v>27</v>
      </c>
      <c r="X1835" s="23">
        <v>99.796000000000006</v>
      </c>
      <c r="Z1835" s="18" t="s">
        <v>85</v>
      </c>
      <c r="AB1835" s="501"/>
      <c r="AC1835" s="18">
        <v>49.080746663795196</v>
      </c>
      <c r="AD1835" s="18">
        <v>50.324877899858933</v>
      </c>
      <c r="AE1835" s="18">
        <v>4.3825835535694024E-2</v>
      </c>
      <c r="AF1835" s="18" t="s">
        <v>27</v>
      </c>
      <c r="AG1835" s="18" t="s">
        <v>27</v>
      </c>
      <c r="AH1835" s="18" t="s">
        <v>27</v>
      </c>
      <c r="AI1835" s="18">
        <v>3.838779271621684E-2</v>
      </c>
      <c r="AJ1835" s="18">
        <v>0.46059263087528035</v>
      </c>
      <c r="AK1835" s="18" t="s">
        <v>27</v>
      </c>
      <c r="AL1835" s="18">
        <v>5.1569177218683072E-2</v>
      </c>
      <c r="AM1835" s="18" t="s">
        <v>27</v>
      </c>
      <c r="AN1835" s="18" t="s">
        <v>27</v>
      </c>
      <c r="AO1835" s="18" t="s">
        <v>27</v>
      </c>
      <c r="AP1835" s="18" t="s">
        <v>27</v>
      </c>
      <c r="AQ1835" s="18" t="s">
        <v>27</v>
      </c>
      <c r="AR1835" s="18">
        <v>100.00000000000001</v>
      </c>
      <c r="AT1835" s="53" t="s">
        <v>134</v>
      </c>
      <c r="AU1835" s="53" t="str">
        <f t="shared" si="179"/>
        <v>po</v>
      </c>
      <c r="AV1835" s="44">
        <f t="shared" si="180"/>
        <v>0.97527800785648355</v>
      </c>
      <c r="AW1835" s="86">
        <f t="shared" si="181"/>
        <v>0.98545511765718907</v>
      </c>
      <c r="AX1835" s="18"/>
      <c r="AY1835" s="18"/>
    </row>
    <row r="1836" spans="1:51" s="21" customFormat="1" x14ac:dyDescent="0.2">
      <c r="A1836" s="24" t="s">
        <v>595</v>
      </c>
      <c r="B1836" s="23" t="s">
        <v>606</v>
      </c>
      <c r="C1836" s="21" t="s">
        <v>75</v>
      </c>
      <c r="D1836" s="23" t="s">
        <v>45</v>
      </c>
      <c r="E1836" s="23" t="s">
        <v>48</v>
      </c>
      <c r="F1836" s="23" t="s">
        <v>43</v>
      </c>
      <c r="G1836" s="24">
        <v>300</v>
      </c>
      <c r="H1836" s="30">
        <v>61.756999999999998</v>
      </c>
      <c r="I1836" s="30">
        <v>36.347000000000001</v>
      </c>
      <c r="J1836" s="23">
        <v>2.7E-2</v>
      </c>
      <c r="K1836" s="23" t="s">
        <v>27</v>
      </c>
      <c r="L1836" s="23" t="s">
        <v>27</v>
      </c>
      <c r="M1836" s="23" t="s">
        <v>27</v>
      </c>
      <c r="N1836" s="23">
        <v>3.6999999999999998E-2</v>
      </c>
      <c r="O1836" s="23">
        <v>0.70099999999999996</v>
      </c>
      <c r="P1836" s="23">
        <v>0.16700000000000001</v>
      </c>
      <c r="Q1836" s="23" t="s">
        <v>27</v>
      </c>
      <c r="R1836" s="23" t="s">
        <v>27</v>
      </c>
      <c r="S1836" s="23" t="s">
        <v>27</v>
      </c>
      <c r="T1836" s="23" t="s">
        <v>27</v>
      </c>
      <c r="U1836" s="23" t="s">
        <v>27</v>
      </c>
      <c r="V1836" s="23" t="s">
        <v>27</v>
      </c>
      <c r="W1836" s="30" t="s">
        <v>27</v>
      </c>
      <c r="X1836" s="23">
        <v>99.036000000000001</v>
      </c>
      <c r="Z1836" s="18" t="s">
        <v>85</v>
      </c>
      <c r="AB1836" s="501"/>
      <c r="AC1836" s="18">
        <v>49.012739929496938</v>
      </c>
      <c r="AD1836" s="18">
        <v>50.248798887096193</v>
      </c>
      <c r="AE1836" s="18">
        <v>4.2610034463030466E-2</v>
      </c>
      <c r="AF1836" s="18" t="s">
        <v>27</v>
      </c>
      <c r="AG1836" s="18" t="s">
        <v>27</v>
      </c>
      <c r="AH1836" s="18" t="s">
        <v>27</v>
      </c>
      <c r="AI1836" s="18">
        <v>4.0916904342837623E-2</v>
      </c>
      <c r="AJ1836" s="18">
        <v>0.52934136812510757</v>
      </c>
      <c r="AK1836" s="18">
        <v>0.12559287647590883</v>
      </c>
      <c r="AL1836" s="18" t="s">
        <v>27</v>
      </c>
      <c r="AM1836" s="18" t="s">
        <v>27</v>
      </c>
      <c r="AN1836" s="18" t="s">
        <v>27</v>
      </c>
      <c r="AO1836" s="18" t="s">
        <v>27</v>
      </c>
      <c r="AP1836" s="18" t="s">
        <v>27</v>
      </c>
      <c r="AQ1836" s="18" t="s">
        <v>27</v>
      </c>
      <c r="AR1836" s="18">
        <v>100</v>
      </c>
      <c r="AT1836" s="53" t="s">
        <v>134</v>
      </c>
      <c r="AU1836" s="53" t="str">
        <f t="shared" si="179"/>
        <v>po</v>
      </c>
      <c r="AV1836" s="44">
        <f t="shared" si="180"/>
        <v>0.97540122381081085</v>
      </c>
      <c r="AW1836" s="86">
        <f t="shared" si="181"/>
        <v>0.98843505266058262</v>
      </c>
      <c r="AX1836" s="18"/>
      <c r="AY1836" s="18"/>
    </row>
    <row r="1837" spans="1:51" s="21" customFormat="1" x14ac:dyDescent="0.2">
      <c r="A1837" s="24" t="s">
        <v>595</v>
      </c>
      <c r="B1837" s="23" t="s">
        <v>606</v>
      </c>
      <c r="C1837" s="21" t="s">
        <v>75</v>
      </c>
      <c r="D1837" s="23" t="s">
        <v>60</v>
      </c>
      <c r="E1837" s="23" t="s">
        <v>86</v>
      </c>
      <c r="F1837" s="23" t="s">
        <v>43</v>
      </c>
      <c r="G1837" s="24">
        <v>465</v>
      </c>
      <c r="H1837" s="30">
        <v>62.295000000000002</v>
      </c>
      <c r="I1837" s="30">
        <v>36.661000000000001</v>
      </c>
      <c r="J1837" s="23">
        <v>2.5000000000000001E-2</v>
      </c>
      <c r="K1837" s="23" t="s">
        <v>27</v>
      </c>
      <c r="L1837" s="23" t="s">
        <v>27</v>
      </c>
      <c r="M1837" s="23" t="s">
        <v>27</v>
      </c>
      <c r="N1837" s="23" t="s">
        <v>27</v>
      </c>
      <c r="O1837" s="23">
        <v>0.32400000000000001</v>
      </c>
      <c r="P1837" s="23">
        <v>0.121</v>
      </c>
      <c r="Q1837" s="23">
        <v>8.5999999999999993E-2</v>
      </c>
      <c r="R1837" s="23" t="s">
        <v>27</v>
      </c>
      <c r="S1837" s="23" t="s">
        <v>27</v>
      </c>
      <c r="T1837" s="23" t="s">
        <v>27</v>
      </c>
      <c r="U1837" s="23" t="s">
        <v>27</v>
      </c>
      <c r="V1837" s="23" t="s">
        <v>27</v>
      </c>
      <c r="W1837" s="30" t="s">
        <v>27</v>
      </c>
      <c r="X1837" s="23">
        <v>99.512</v>
      </c>
      <c r="Z1837" s="18" t="s">
        <v>85</v>
      </c>
      <c r="AB1837" s="501"/>
      <c r="AC1837" s="18">
        <v>49.159004519968846</v>
      </c>
      <c r="AD1837" s="18">
        <v>50.395124257998923</v>
      </c>
      <c r="AE1837" s="18">
        <v>3.9229721877126873E-2</v>
      </c>
      <c r="AF1837" s="18" t="s">
        <v>27</v>
      </c>
      <c r="AG1837" s="18" t="s">
        <v>27</v>
      </c>
      <c r="AH1837" s="18" t="s">
        <v>27</v>
      </c>
      <c r="AI1837" s="18" t="s">
        <v>27</v>
      </c>
      <c r="AJ1837" s="18">
        <v>0.24327076842023321</v>
      </c>
      <c r="AK1837" s="18">
        <v>9.0481752914574151E-2</v>
      </c>
      <c r="AL1837" s="18">
        <v>7.2888978820305261E-2</v>
      </c>
      <c r="AM1837" s="18" t="s">
        <v>27</v>
      </c>
      <c r="AN1837" s="18" t="s">
        <v>27</v>
      </c>
      <c r="AO1837" s="18" t="s">
        <v>27</v>
      </c>
      <c r="AP1837" s="18" t="s">
        <v>27</v>
      </c>
      <c r="AQ1837" s="18" t="s">
        <v>27</v>
      </c>
      <c r="AR1837" s="18">
        <v>100</v>
      </c>
      <c r="AT1837" s="53" t="s">
        <v>134</v>
      </c>
      <c r="AU1837" s="53" t="str">
        <f t="shared" si="179"/>
        <v>po</v>
      </c>
      <c r="AV1837" s="44">
        <f t="shared" si="180"/>
        <v>0.97547144180651812</v>
      </c>
      <c r="AW1837" s="86">
        <f t="shared" si="181"/>
        <v>0.98354050614840371</v>
      </c>
      <c r="AX1837" s="18"/>
      <c r="AY1837" s="18"/>
    </row>
    <row r="1838" spans="1:51" s="21" customFormat="1" x14ac:dyDescent="0.2">
      <c r="A1838" s="24" t="s">
        <v>595</v>
      </c>
      <c r="B1838" s="23" t="s">
        <v>606</v>
      </c>
      <c r="C1838" s="21" t="s">
        <v>75</v>
      </c>
      <c r="D1838" s="23" t="s">
        <v>52</v>
      </c>
      <c r="E1838" s="23" t="s">
        <v>42</v>
      </c>
      <c r="F1838" s="23" t="s">
        <v>43</v>
      </c>
      <c r="G1838" s="24" t="s">
        <v>99</v>
      </c>
      <c r="H1838" s="30">
        <v>61.906999999999996</v>
      </c>
      <c r="I1838" s="30">
        <v>36.432000000000002</v>
      </c>
      <c r="J1838" s="23">
        <v>3.5999999999999997E-2</v>
      </c>
      <c r="K1838" s="23" t="s">
        <v>27</v>
      </c>
      <c r="L1838" s="23" t="s">
        <v>27</v>
      </c>
      <c r="M1838" s="23" t="s">
        <v>27</v>
      </c>
      <c r="N1838" s="23">
        <v>2.5999999999999999E-2</v>
      </c>
      <c r="O1838" s="23">
        <v>0.59</v>
      </c>
      <c r="P1838" s="23">
        <v>0.19400000000000001</v>
      </c>
      <c r="Q1838" s="23">
        <v>3.5999999999999997E-2</v>
      </c>
      <c r="R1838" s="23" t="s">
        <v>27</v>
      </c>
      <c r="S1838" s="23" t="s">
        <v>27</v>
      </c>
      <c r="T1838" s="23" t="s">
        <v>27</v>
      </c>
      <c r="U1838" s="23" t="s">
        <v>27</v>
      </c>
      <c r="V1838" s="23" t="s">
        <v>27</v>
      </c>
      <c r="W1838" s="30" t="s">
        <v>27</v>
      </c>
      <c r="X1838" s="23">
        <v>99.221000000000004</v>
      </c>
      <c r="Z1838" s="18" t="s">
        <v>85</v>
      </c>
      <c r="AB1838" s="501"/>
      <c r="AC1838" s="18">
        <v>49.030896006092455</v>
      </c>
      <c r="AD1838" s="18">
        <v>50.262884466326753</v>
      </c>
      <c r="AE1838" s="18">
        <v>5.6696715792274824E-2</v>
      </c>
      <c r="AF1838" s="18" t="s">
        <v>27</v>
      </c>
      <c r="AG1838" s="18" t="s">
        <v>27</v>
      </c>
      <c r="AH1838" s="18" t="s">
        <v>27</v>
      </c>
      <c r="AI1838" s="18">
        <v>2.8693377583203308E-2</v>
      </c>
      <c r="AJ1838" s="18">
        <v>0.44460783311763868</v>
      </c>
      <c r="AK1838" s="18">
        <v>0.14559871655768591</v>
      </c>
      <c r="AL1838" s="18">
        <v>3.0622884529998329E-2</v>
      </c>
      <c r="AM1838" s="18" t="s">
        <v>27</v>
      </c>
      <c r="AN1838" s="18" t="s">
        <v>27</v>
      </c>
      <c r="AO1838" s="18" t="s">
        <v>27</v>
      </c>
      <c r="AP1838" s="18" t="s">
        <v>27</v>
      </c>
      <c r="AQ1838" s="18" t="s">
        <v>27</v>
      </c>
      <c r="AR1838" s="18">
        <v>100.00000000000001</v>
      </c>
      <c r="AT1838" s="53" t="s">
        <v>134</v>
      </c>
      <c r="AU1838" s="53" t="str">
        <f t="shared" si="179"/>
        <v>po</v>
      </c>
      <c r="AV1838" s="44">
        <f t="shared" si="180"/>
        <v>0.97548910148482104</v>
      </c>
      <c r="AW1838" s="86">
        <f t="shared" si="181"/>
        <v>0.98784074904339358</v>
      </c>
      <c r="AX1838" s="18"/>
      <c r="AY1838" s="18"/>
    </row>
    <row r="1839" spans="1:51" s="21" customFormat="1" x14ac:dyDescent="0.2">
      <c r="A1839" s="24" t="s">
        <v>595</v>
      </c>
      <c r="B1839" s="23" t="s">
        <v>606</v>
      </c>
      <c r="C1839" s="21" t="s">
        <v>75</v>
      </c>
      <c r="D1839" s="23" t="s">
        <v>45</v>
      </c>
      <c r="E1839" s="23" t="s">
        <v>35</v>
      </c>
      <c r="F1839" s="23" t="s">
        <v>43</v>
      </c>
      <c r="G1839" s="24">
        <v>312</v>
      </c>
      <c r="H1839" s="30">
        <v>62.223999999999997</v>
      </c>
      <c r="I1839" s="30">
        <v>36.618000000000002</v>
      </c>
      <c r="J1839" s="23">
        <v>9.8000000000000004E-2</v>
      </c>
      <c r="K1839" s="23" t="s">
        <v>27</v>
      </c>
      <c r="L1839" s="23" t="s">
        <v>27</v>
      </c>
      <c r="M1839" s="23" t="s">
        <v>27</v>
      </c>
      <c r="N1839" s="23">
        <v>6.8000000000000005E-2</v>
      </c>
      <c r="O1839" s="23">
        <v>0.114</v>
      </c>
      <c r="P1839" s="23" t="s">
        <v>27</v>
      </c>
      <c r="Q1839" s="23">
        <v>5.3999999999999999E-2</v>
      </c>
      <c r="R1839" s="23" t="s">
        <v>27</v>
      </c>
      <c r="S1839" s="23" t="s">
        <v>27</v>
      </c>
      <c r="T1839" s="23" t="s">
        <v>27</v>
      </c>
      <c r="U1839" s="23" t="s">
        <v>27</v>
      </c>
      <c r="V1839" s="23" t="s">
        <v>27</v>
      </c>
      <c r="W1839" s="30" t="s">
        <v>27</v>
      </c>
      <c r="X1839" s="23">
        <v>99.176000000000002</v>
      </c>
      <c r="Z1839" s="18" t="s">
        <v>85</v>
      </c>
      <c r="AB1839" s="501"/>
      <c r="AC1839" s="18">
        <v>49.201918002054711</v>
      </c>
      <c r="AD1839" s="18">
        <v>50.43744182948754</v>
      </c>
      <c r="AE1839" s="18">
        <v>0.15409037556728455</v>
      </c>
      <c r="AF1839" s="18" t="s">
        <v>27</v>
      </c>
      <c r="AG1839" s="18" t="s">
        <v>27</v>
      </c>
      <c r="AH1839" s="18" t="s">
        <v>27</v>
      </c>
      <c r="AI1839" s="18">
        <v>7.4922329851012479E-2</v>
      </c>
      <c r="AJ1839" s="18">
        <v>8.5767743772185864E-2</v>
      </c>
      <c r="AK1839" s="18" t="s">
        <v>27</v>
      </c>
      <c r="AL1839" s="18">
        <v>4.5859719267270678E-2</v>
      </c>
      <c r="AM1839" s="18" t="s">
        <v>27</v>
      </c>
      <c r="AN1839" s="18" t="s">
        <v>27</v>
      </c>
      <c r="AO1839" s="18" t="s">
        <v>27</v>
      </c>
      <c r="AP1839" s="18" t="s">
        <v>27</v>
      </c>
      <c r="AQ1839" s="18" t="s">
        <v>27</v>
      </c>
      <c r="AR1839" s="18">
        <v>99.999999999999986</v>
      </c>
      <c r="AT1839" s="53" t="s">
        <v>134</v>
      </c>
      <c r="AU1839" s="53" t="str">
        <f t="shared" si="179"/>
        <v>po</v>
      </c>
      <c r="AV1839" s="44">
        <f t="shared" si="180"/>
        <v>0.97550383638389648</v>
      </c>
      <c r="AW1839" s="86">
        <f t="shared" si="181"/>
        <v>0.97811355365473762</v>
      </c>
      <c r="AX1839" s="18"/>
      <c r="AY1839" s="18"/>
    </row>
    <row r="1840" spans="1:51" s="21" customFormat="1" x14ac:dyDescent="0.2">
      <c r="A1840" s="24" t="s">
        <v>595</v>
      </c>
      <c r="B1840" s="23" t="s">
        <v>606</v>
      </c>
      <c r="C1840" s="21" t="s">
        <v>75</v>
      </c>
      <c r="D1840" s="23" t="s">
        <v>36</v>
      </c>
      <c r="E1840" s="23" t="s">
        <v>32</v>
      </c>
      <c r="F1840" s="23" t="s">
        <v>74</v>
      </c>
      <c r="G1840" s="24">
        <v>42</v>
      </c>
      <c r="H1840" s="30">
        <v>62.000999999999998</v>
      </c>
      <c r="I1840" s="30">
        <v>36.484999999999999</v>
      </c>
      <c r="J1840" s="23" t="s">
        <v>27</v>
      </c>
      <c r="K1840" s="23" t="s">
        <v>27</v>
      </c>
      <c r="L1840" s="23" t="s">
        <v>27</v>
      </c>
      <c r="M1840" s="23" t="s">
        <v>27</v>
      </c>
      <c r="N1840" s="23" t="s">
        <v>27</v>
      </c>
      <c r="O1840" s="23">
        <v>0.71499999999999997</v>
      </c>
      <c r="P1840" s="23" t="s">
        <v>27</v>
      </c>
      <c r="Q1840" s="23">
        <v>5.5E-2</v>
      </c>
      <c r="R1840" s="23" t="s">
        <v>27</v>
      </c>
      <c r="S1840" s="23">
        <v>4.3999999999999997E-2</v>
      </c>
      <c r="T1840" s="23" t="s">
        <v>27</v>
      </c>
      <c r="U1840" s="23">
        <v>4.8000000000000001E-2</v>
      </c>
      <c r="V1840" s="23" t="s">
        <v>27</v>
      </c>
      <c r="W1840" s="30" t="s">
        <v>27</v>
      </c>
      <c r="X1840" s="23">
        <v>99.347999999999999</v>
      </c>
      <c r="Z1840" s="18" t="s">
        <v>85</v>
      </c>
      <c r="AB1840" s="501"/>
      <c r="AC1840" s="18">
        <v>49.011527994678566</v>
      </c>
      <c r="AD1840" s="18">
        <v>50.239837100166419</v>
      </c>
      <c r="AE1840" s="18" t="s">
        <v>27</v>
      </c>
      <c r="AF1840" s="18" t="s">
        <v>27</v>
      </c>
      <c r="AG1840" s="18" t="s">
        <v>27</v>
      </c>
      <c r="AH1840" s="18" t="s">
        <v>27</v>
      </c>
      <c r="AI1840" s="18" t="s">
        <v>27</v>
      </c>
      <c r="AJ1840" s="18">
        <v>0.53777501016851648</v>
      </c>
      <c r="AK1840" s="18" t="s">
        <v>27</v>
      </c>
      <c r="AL1840" s="18">
        <v>4.6695578768740212E-2</v>
      </c>
      <c r="AM1840" s="18" t="s">
        <v>27</v>
      </c>
      <c r="AN1840" s="18">
        <v>7.1991045052957045E-2</v>
      </c>
      <c r="AO1840" s="18" t="s">
        <v>27</v>
      </c>
      <c r="AP1840" s="18">
        <v>9.2173271164810083E-2</v>
      </c>
      <c r="AQ1840" s="18" t="s">
        <v>27</v>
      </c>
      <c r="AR1840" s="18">
        <v>100</v>
      </c>
      <c r="AT1840" s="53" t="s">
        <v>134</v>
      </c>
      <c r="AU1840" s="53" t="str">
        <f t="shared" si="179"/>
        <v>po</v>
      </c>
      <c r="AV1840" s="44">
        <f t="shared" si="180"/>
        <v>0.97555109298943599</v>
      </c>
      <c r="AW1840" s="86">
        <f t="shared" si="181"/>
        <v>0.98718470135030634</v>
      </c>
      <c r="AX1840" s="18"/>
      <c r="AY1840" s="18"/>
    </row>
    <row r="1841" spans="1:51" s="21" customFormat="1" x14ac:dyDescent="0.2">
      <c r="A1841" s="24" t="s">
        <v>595</v>
      </c>
      <c r="B1841" s="23" t="s">
        <v>606</v>
      </c>
      <c r="C1841" s="21" t="s">
        <v>75</v>
      </c>
      <c r="D1841" s="23" t="s">
        <v>30</v>
      </c>
      <c r="E1841" s="23" t="s">
        <v>32</v>
      </c>
      <c r="F1841" s="23" t="s">
        <v>38</v>
      </c>
      <c r="G1841" s="24">
        <v>175</v>
      </c>
      <c r="H1841" s="30">
        <v>62.097999999999999</v>
      </c>
      <c r="I1841" s="30">
        <v>36.537999999999997</v>
      </c>
      <c r="J1841" s="23">
        <v>0.04</v>
      </c>
      <c r="K1841" s="23" t="s">
        <v>27</v>
      </c>
      <c r="L1841" s="23" t="s">
        <v>27</v>
      </c>
      <c r="M1841" s="23" t="s">
        <v>27</v>
      </c>
      <c r="N1841" s="23" t="s">
        <v>27</v>
      </c>
      <c r="O1841" s="23">
        <v>0.58099999999999996</v>
      </c>
      <c r="P1841" s="23" t="s">
        <v>27</v>
      </c>
      <c r="Q1841" s="23" t="s">
        <v>27</v>
      </c>
      <c r="R1841" s="23" t="s">
        <v>27</v>
      </c>
      <c r="S1841" s="23" t="s">
        <v>27</v>
      </c>
      <c r="T1841" s="23" t="s">
        <v>27</v>
      </c>
      <c r="U1841" s="23" t="s">
        <v>27</v>
      </c>
      <c r="V1841" s="23" t="s">
        <v>27</v>
      </c>
      <c r="W1841" s="30" t="s">
        <v>27</v>
      </c>
      <c r="X1841" s="23">
        <v>99.257000000000005</v>
      </c>
      <c r="Z1841" s="18" t="s">
        <v>85</v>
      </c>
      <c r="AB1841" s="501"/>
      <c r="AC1841" s="18">
        <v>49.136905980233152</v>
      </c>
      <c r="AD1841" s="18">
        <v>50.362732909704079</v>
      </c>
      <c r="AE1841" s="18">
        <v>6.2938373573328599E-2</v>
      </c>
      <c r="AF1841" s="18" t="s">
        <v>27</v>
      </c>
      <c r="AG1841" s="18" t="s">
        <v>27</v>
      </c>
      <c r="AH1841" s="18" t="s">
        <v>27</v>
      </c>
      <c r="AI1841" s="18" t="s">
        <v>27</v>
      </c>
      <c r="AJ1841" s="18">
        <v>0.43742273648944452</v>
      </c>
      <c r="AK1841" s="18" t="s">
        <v>27</v>
      </c>
      <c r="AL1841" s="18" t="s">
        <v>27</v>
      </c>
      <c r="AM1841" s="18" t="s">
        <v>27</v>
      </c>
      <c r="AN1841" s="18" t="s">
        <v>27</v>
      </c>
      <c r="AO1841" s="18" t="s">
        <v>27</v>
      </c>
      <c r="AP1841" s="18" t="s">
        <v>27</v>
      </c>
      <c r="AQ1841" s="18" t="s">
        <v>27</v>
      </c>
      <c r="AR1841" s="18">
        <v>100</v>
      </c>
      <c r="AT1841" s="53" t="s">
        <v>134</v>
      </c>
      <c r="AU1841" s="53" t="str">
        <f t="shared" si="179"/>
        <v>po</v>
      </c>
      <c r="AV1841" s="44">
        <f t="shared" si="180"/>
        <v>0.97566003950443425</v>
      </c>
      <c r="AW1841" s="86">
        <f t="shared" si="181"/>
        <v>0.9843454843009608</v>
      </c>
      <c r="AX1841" s="18"/>
      <c r="AY1841" s="18"/>
    </row>
    <row r="1842" spans="1:51" s="21" customFormat="1" x14ac:dyDescent="0.2">
      <c r="A1842" s="24" t="s">
        <v>595</v>
      </c>
      <c r="B1842" s="23" t="s">
        <v>606</v>
      </c>
      <c r="C1842" s="21" t="s">
        <v>75</v>
      </c>
      <c r="D1842" s="23" t="s">
        <v>72</v>
      </c>
      <c r="E1842" s="23" t="s">
        <v>42</v>
      </c>
      <c r="F1842" s="23" t="s">
        <v>55</v>
      </c>
      <c r="G1842" s="24">
        <v>239</v>
      </c>
      <c r="H1842" s="30">
        <v>61.97</v>
      </c>
      <c r="I1842" s="30">
        <v>36.462000000000003</v>
      </c>
      <c r="J1842" s="23" t="s">
        <v>27</v>
      </c>
      <c r="K1842" s="23" t="s">
        <v>27</v>
      </c>
      <c r="L1842" s="23" t="s">
        <v>27</v>
      </c>
      <c r="M1842" s="23">
        <v>6.0999999999999999E-2</v>
      </c>
      <c r="N1842" s="23">
        <v>4.1000000000000002E-2</v>
      </c>
      <c r="O1842" s="23">
        <v>0.72399999999999998</v>
      </c>
      <c r="P1842" s="23" t="s">
        <v>27</v>
      </c>
      <c r="Q1842" s="23" t="s">
        <v>27</v>
      </c>
      <c r="R1842" s="23" t="s">
        <v>27</v>
      </c>
      <c r="S1842" s="23" t="s">
        <v>27</v>
      </c>
      <c r="T1842" s="23" t="s">
        <v>27</v>
      </c>
      <c r="U1842" s="23" t="s">
        <v>27</v>
      </c>
      <c r="V1842" s="23" t="s">
        <v>27</v>
      </c>
      <c r="W1842" s="30" t="s">
        <v>27</v>
      </c>
      <c r="X1842" s="23">
        <v>99.25800000000001</v>
      </c>
      <c r="Z1842" s="18" t="s">
        <v>85</v>
      </c>
      <c r="AB1842" s="501"/>
      <c r="AC1842" s="18">
        <v>49.068520494650883</v>
      </c>
      <c r="AD1842" s="18">
        <v>50.291695544386805</v>
      </c>
      <c r="AE1842" s="18" t="s">
        <v>27</v>
      </c>
      <c r="AF1842" s="18" t="s">
        <v>27</v>
      </c>
      <c r="AG1842" s="18" t="s">
        <v>27</v>
      </c>
      <c r="AH1842" s="18">
        <v>4.9097881403760507E-2</v>
      </c>
      <c r="AI1842" s="18">
        <v>4.5235935724906765E-2</v>
      </c>
      <c r="AJ1842" s="18">
        <v>0.54545014383366364</v>
      </c>
      <c r="AK1842" s="18" t="s">
        <v>27</v>
      </c>
      <c r="AL1842" s="18" t="s">
        <v>27</v>
      </c>
      <c r="AM1842" s="18" t="s">
        <v>27</v>
      </c>
      <c r="AN1842" s="18" t="s">
        <v>27</v>
      </c>
      <c r="AO1842" s="18" t="s">
        <v>27</v>
      </c>
      <c r="AP1842" s="18" t="s">
        <v>27</v>
      </c>
      <c r="AQ1842" s="18" t="s">
        <v>27</v>
      </c>
      <c r="AR1842" s="18">
        <v>100.00000000000001</v>
      </c>
      <c r="AT1842" s="53" t="s">
        <v>134</v>
      </c>
      <c r="AU1842" s="53" t="str">
        <f t="shared" si="179"/>
        <v>po</v>
      </c>
      <c r="AV1842" s="44">
        <f t="shared" si="180"/>
        <v>0.97567838911582605</v>
      </c>
      <c r="AW1842" s="86">
        <f t="shared" si="181"/>
        <v>0.98652411897101167</v>
      </c>
      <c r="AX1842" s="18"/>
      <c r="AY1842" s="18"/>
    </row>
    <row r="1843" spans="1:51" s="21" customFormat="1" x14ac:dyDescent="0.2">
      <c r="A1843" s="44" t="s">
        <v>444</v>
      </c>
      <c r="B1843" s="43" t="s">
        <v>451</v>
      </c>
      <c r="C1843" s="21" t="s">
        <v>75</v>
      </c>
      <c r="D1843" s="3" t="s">
        <v>64</v>
      </c>
      <c r="E1843" s="3" t="s">
        <v>48</v>
      </c>
      <c r="F1843" s="3" t="s">
        <v>43</v>
      </c>
      <c r="G1843" s="3">
        <v>607</v>
      </c>
      <c r="H1843" s="78">
        <v>61.852139999999999</v>
      </c>
      <c r="I1843" s="78">
        <v>36.390340000000002</v>
      </c>
      <c r="J1843" s="18">
        <v>4.4366000000000003E-2</v>
      </c>
      <c r="K1843" s="18" t="s">
        <v>27</v>
      </c>
      <c r="L1843" s="18" t="s">
        <v>27</v>
      </c>
      <c r="M1843" s="18">
        <v>6.6179000000000002E-2</v>
      </c>
      <c r="N1843" s="18" t="s">
        <v>27</v>
      </c>
      <c r="O1843" s="18">
        <v>0.97241100000000003</v>
      </c>
      <c r="P1843" s="18">
        <v>0.12475799999999999</v>
      </c>
      <c r="Q1843" s="18" t="s">
        <v>27</v>
      </c>
      <c r="R1843" s="18" t="s">
        <v>27</v>
      </c>
      <c r="S1843" s="18" t="s">
        <v>27</v>
      </c>
      <c r="T1843" s="18" t="s">
        <v>27</v>
      </c>
      <c r="U1843" s="1"/>
      <c r="V1843" s="18"/>
      <c r="W1843" s="1"/>
      <c r="X1843" s="18">
        <v>99.450193999999996</v>
      </c>
      <c r="Y1843" s="74"/>
      <c r="Z1843" s="18" t="s">
        <v>85</v>
      </c>
      <c r="AA1843" s="18"/>
      <c r="AB1843" s="501"/>
      <c r="AC1843" s="18">
        <v>48.917776912759209</v>
      </c>
      <c r="AD1843" s="18">
        <v>50.134007188032051</v>
      </c>
      <c r="AE1843" s="18">
        <v>6.9773030707055039E-2</v>
      </c>
      <c r="AF1843" s="18" t="s">
        <v>27</v>
      </c>
      <c r="AG1843" s="18" t="s">
        <v>27</v>
      </c>
      <c r="AH1843" s="18">
        <v>5.3203920104039494E-2</v>
      </c>
      <c r="AI1843" s="18" t="s">
        <v>27</v>
      </c>
      <c r="AJ1843" s="18">
        <v>0.73174012803230248</v>
      </c>
      <c r="AK1843" s="18">
        <v>9.3498820365338367E-2</v>
      </c>
      <c r="AL1843" s="18" t="s">
        <v>27</v>
      </c>
      <c r="AM1843" s="18" t="s">
        <v>27</v>
      </c>
      <c r="AN1843" s="18" t="s">
        <v>27</v>
      </c>
      <c r="AO1843" s="18" t="s">
        <v>27</v>
      </c>
      <c r="AP1843" s="18" t="s">
        <v>27</v>
      </c>
      <c r="AQ1843" s="18" t="s">
        <v>27</v>
      </c>
      <c r="AR1843" s="18">
        <v>99.999999999999986</v>
      </c>
      <c r="AS1843" s="18"/>
      <c r="AT1843" s="53" t="s">
        <v>134</v>
      </c>
      <c r="AU1843" s="53" t="str">
        <f t="shared" si="179"/>
        <v>po</v>
      </c>
      <c r="AV1843" s="44">
        <f t="shared" si="180"/>
        <v>0.97574041367347197</v>
      </c>
      <c r="AW1843" s="86">
        <f t="shared" si="181"/>
        <v>0.99220107570079619</v>
      </c>
      <c r="AX1843" s="18"/>
      <c r="AY1843" s="18"/>
    </row>
    <row r="1844" spans="1:51" s="21" customFormat="1" x14ac:dyDescent="0.2">
      <c r="A1844" s="24" t="s">
        <v>595</v>
      </c>
      <c r="B1844" s="23" t="s">
        <v>606</v>
      </c>
      <c r="C1844" s="21" t="s">
        <v>75</v>
      </c>
      <c r="D1844" s="23" t="s">
        <v>52</v>
      </c>
      <c r="E1844" s="23" t="s">
        <v>37</v>
      </c>
      <c r="F1844" s="23" t="s">
        <v>43</v>
      </c>
      <c r="G1844" s="24" t="s">
        <v>98</v>
      </c>
      <c r="H1844" s="30">
        <v>62.335000000000001</v>
      </c>
      <c r="I1844" s="30">
        <v>36.664999999999999</v>
      </c>
      <c r="J1844" s="23">
        <v>2.7E-2</v>
      </c>
      <c r="K1844" s="23" t="s">
        <v>27</v>
      </c>
      <c r="L1844" s="23" t="s">
        <v>27</v>
      </c>
      <c r="M1844" s="23" t="s">
        <v>27</v>
      </c>
      <c r="N1844" s="23">
        <v>5.8999999999999997E-2</v>
      </c>
      <c r="O1844" s="23">
        <v>0.67400000000000004</v>
      </c>
      <c r="P1844" s="23">
        <v>0.104</v>
      </c>
      <c r="Q1844" s="23">
        <v>0.109</v>
      </c>
      <c r="R1844" s="23" t="s">
        <v>27</v>
      </c>
      <c r="S1844" s="23">
        <v>3.2000000000000001E-2</v>
      </c>
      <c r="T1844" s="23" t="s">
        <v>27</v>
      </c>
      <c r="U1844" s="23" t="s">
        <v>27</v>
      </c>
      <c r="V1844" s="23" t="s">
        <v>27</v>
      </c>
      <c r="W1844" s="30" t="s">
        <v>27</v>
      </c>
      <c r="X1844" s="23">
        <v>100.005</v>
      </c>
      <c r="Z1844" s="18" t="s">
        <v>85</v>
      </c>
      <c r="AB1844" s="501"/>
      <c r="AC1844" s="18">
        <v>48.981459071178136</v>
      </c>
      <c r="AD1844" s="18">
        <v>50.186368036592988</v>
      </c>
      <c r="AE1844" s="18">
        <v>4.218799142878258E-2</v>
      </c>
      <c r="AF1844" s="18" t="s">
        <v>27</v>
      </c>
      <c r="AG1844" s="18" t="s">
        <v>27</v>
      </c>
      <c r="AH1844" s="18" t="s">
        <v>27</v>
      </c>
      <c r="AI1844" s="18">
        <v>6.459962843369306E-2</v>
      </c>
      <c r="AJ1844" s="18">
        <v>0.50391197342443128</v>
      </c>
      <c r="AK1844" s="18">
        <v>7.7438840047320975E-2</v>
      </c>
      <c r="AL1844" s="18">
        <v>9.1989821665518348E-2</v>
      </c>
      <c r="AM1844" s="18" t="s">
        <v>27</v>
      </c>
      <c r="AN1844" s="18">
        <v>5.2044637229147199E-2</v>
      </c>
      <c r="AO1844" s="18" t="s">
        <v>27</v>
      </c>
      <c r="AP1844" s="18" t="s">
        <v>27</v>
      </c>
      <c r="AQ1844" s="18" t="s">
        <v>27</v>
      </c>
      <c r="AR1844" s="18">
        <v>100.00000000000003</v>
      </c>
      <c r="AT1844" s="53" t="s">
        <v>134</v>
      </c>
      <c r="AU1844" s="53" t="str">
        <f t="shared" si="179"/>
        <v>po</v>
      </c>
      <c r="AV1844" s="44">
        <f t="shared" si="180"/>
        <v>0.97599130974099779</v>
      </c>
      <c r="AW1844" s="86">
        <f t="shared" si="181"/>
        <v>0.98940811317746702</v>
      </c>
      <c r="AX1844" s="18"/>
      <c r="AY1844" s="18"/>
    </row>
    <row r="1845" spans="1:51" s="21" customFormat="1" x14ac:dyDescent="0.2">
      <c r="A1845" s="24" t="s">
        <v>595</v>
      </c>
      <c r="B1845" s="23" t="s">
        <v>606</v>
      </c>
      <c r="C1845" s="21" t="s">
        <v>75</v>
      </c>
      <c r="D1845" s="23" t="s">
        <v>72</v>
      </c>
      <c r="E1845" s="23" t="s">
        <v>32</v>
      </c>
      <c r="F1845" s="23" t="s">
        <v>43</v>
      </c>
      <c r="G1845" s="24">
        <v>185</v>
      </c>
      <c r="H1845" s="30">
        <v>62.154000000000003</v>
      </c>
      <c r="I1845" s="30">
        <v>36.548999999999999</v>
      </c>
      <c r="J1845" s="23">
        <v>3.1E-2</v>
      </c>
      <c r="K1845" s="23" t="s">
        <v>27</v>
      </c>
      <c r="L1845" s="23" t="s">
        <v>27</v>
      </c>
      <c r="M1845" s="23" t="s">
        <v>27</v>
      </c>
      <c r="N1845" s="23" t="s">
        <v>27</v>
      </c>
      <c r="O1845" s="23">
        <v>0.74199999999999999</v>
      </c>
      <c r="P1845" s="23" t="s">
        <v>27</v>
      </c>
      <c r="Q1845" s="23">
        <v>4.5999999999999999E-2</v>
      </c>
      <c r="R1845" s="23" t="s">
        <v>27</v>
      </c>
      <c r="S1845" s="23" t="s">
        <v>27</v>
      </c>
      <c r="T1845" s="23" t="s">
        <v>27</v>
      </c>
      <c r="U1845" s="23" t="s">
        <v>27</v>
      </c>
      <c r="V1845" s="23" t="s">
        <v>27</v>
      </c>
      <c r="W1845" s="30" t="s">
        <v>27</v>
      </c>
      <c r="X1845" s="23">
        <v>99.52200000000002</v>
      </c>
      <c r="Z1845" s="18" t="s">
        <v>85</v>
      </c>
      <c r="AB1845" s="501"/>
      <c r="AC1845" s="18">
        <v>49.080299078482859</v>
      </c>
      <c r="AD1845" s="18">
        <v>50.274520801554509</v>
      </c>
      <c r="AE1845" s="18">
        <v>4.8677149889753857E-2</v>
      </c>
      <c r="AF1845" s="18" t="s">
        <v>27</v>
      </c>
      <c r="AG1845" s="18" t="s">
        <v>27</v>
      </c>
      <c r="AH1845" s="18" t="s">
        <v>27</v>
      </c>
      <c r="AI1845" s="18" t="s">
        <v>27</v>
      </c>
      <c r="AJ1845" s="18">
        <v>0.55748995875881568</v>
      </c>
      <c r="AK1845" s="18" t="s">
        <v>27</v>
      </c>
      <c r="AL1845" s="18">
        <v>3.901301131404767E-2</v>
      </c>
      <c r="AM1845" s="18" t="s">
        <v>27</v>
      </c>
      <c r="AN1845" s="18" t="s">
        <v>27</v>
      </c>
      <c r="AO1845" s="18" t="s">
        <v>27</v>
      </c>
      <c r="AP1845" s="18" t="s">
        <v>27</v>
      </c>
      <c r="AQ1845" s="18" t="s">
        <v>27</v>
      </c>
      <c r="AR1845" s="18">
        <v>100</v>
      </c>
      <c r="AT1845" s="53" t="s">
        <v>134</v>
      </c>
      <c r="AU1845" s="53" t="str">
        <f t="shared" si="179"/>
        <v>po</v>
      </c>
      <c r="AV1845" s="44">
        <f t="shared" si="180"/>
        <v>0.97624598496352599</v>
      </c>
      <c r="AW1845" s="86">
        <f t="shared" si="181"/>
        <v>0.9881109010395519</v>
      </c>
      <c r="AX1845" s="18"/>
      <c r="AY1845" s="18"/>
    </row>
    <row r="1846" spans="1:51" s="21" customFormat="1" x14ac:dyDescent="0.2">
      <c r="A1846" s="24" t="s">
        <v>595</v>
      </c>
      <c r="B1846" s="23" t="s">
        <v>606</v>
      </c>
      <c r="C1846" s="21" t="s">
        <v>75</v>
      </c>
      <c r="D1846" s="23" t="s">
        <v>72</v>
      </c>
      <c r="E1846" s="23" t="s">
        <v>54</v>
      </c>
      <c r="F1846" s="23" t="s">
        <v>34</v>
      </c>
      <c r="G1846" s="24">
        <v>289</v>
      </c>
      <c r="H1846" s="30">
        <v>61.863</v>
      </c>
      <c r="I1846" s="30">
        <v>36.375999999999998</v>
      </c>
      <c r="J1846" s="23" t="s">
        <v>27</v>
      </c>
      <c r="K1846" s="23" t="s">
        <v>27</v>
      </c>
      <c r="L1846" s="23" t="s">
        <v>27</v>
      </c>
      <c r="M1846" s="23" t="s">
        <v>27</v>
      </c>
      <c r="N1846" s="23">
        <v>0.04</v>
      </c>
      <c r="O1846" s="23">
        <v>0.67800000000000005</v>
      </c>
      <c r="P1846" s="23" t="s">
        <v>27</v>
      </c>
      <c r="Q1846" s="23">
        <v>6.8000000000000005E-2</v>
      </c>
      <c r="R1846" s="23" t="s">
        <v>27</v>
      </c>
      <c r="S1846" s="23" t="s">
        <v>27</v>
      </c>
      <c r="T1846" s="23" t="s">
        <v>27</v>
      </c>
      <c r="U1846" s="23" t="s">
        <v>27</v>
      </c>
      <c r="V1846" s="23" t="s">
        <v>27</v>
      </c>
      <c r="W1846" s="30" t="s">
        <v>27</v>
      </c>
      <c r="X1846" s="23">
        <v>99.025000000000006</v>
      </c>
      <c r="Z1846" s="18" t="s">
        <v>85</v>
      </c>
      <c r="AB1846" s="501"/>
      <c r="AC1846" s="18">
        <v>49.096901687589586</v>
      </c>
      <c r="AD1846" s="18">
        <v>50.288927586742474</v>
      </c>
      <c r="AE1846" s="18" t="s">
        <v>27</v>
      </c>
      <c r="AF1846" s="18" t="s">
        <v>27</v>
      </c>
      <c r="AG1846" s="18" t="s">
        <v>27</v>
      </c>
      <c r="AH1846" s="18" t="s">
        <v>27</v>
      </c>
      <c r="AI1846" s="18">
        <v>4.4234523674638745E-2</v>
      </c>
      <c r="AJ1846" s="18">
        <v>0.51197391044232077</v>
      </c>
      <c r="AK1846" s="18" t="s">
        <v>27</v>
      </c>
      <c r="AL1846" s="18">
        <v>5.7962291550995013E-2</v>
      </c>
      <c r="AM1846" s="18" t="s">
        <v>27</v>
      </c>
      <c r="AN1846" s="18" t="s">
        <v>27</v>
      </c>
      <c r="AO1846" s="18" t="s">
        <v>27</v>
      </c>
      <c r="AP1846" s="18" t="s">
        <v>27</v>
      </c>
      <c r="AQ1846" s="18" t="s">
        <v>27</v>
      </c>
      <c r="AR1846" s="18">
        <v>100</v>
      </c>
      <c r="AT1846" s="53" t="s">
        <v>134</v>
      </c>
      <c r="AU1846" s="53" t="str">
        <f t="shared" si="179"/>
        <v>po</v>
      </c>
      <c r="AV1846" s="44">
        <f t="shared" si="180"/>
        <v>0.97629645418274658</v>
      </c>
      <c r="AW1846" s="86">
        <f t="shared" si="181"/>
        <v>0.98762968854154742</v>
      </c>
      <c r="AX1846" s="18"/>
      <c r="AY1846" s="18"/>
    </row>
    <row r="1847" spans="1:51" s="21" customFormat="1" x14ac:dyDescent="0.2">
      <c r="A1847" s="24" t="s">
        <v>595</v>
      </c>
      <c r="B1847" s="23" t="s">
        <v>606</v>
      </c>
      <c r="C1847" s="21" t="s">
        <v>75</v>
      </c>
      <c r="D1847" s="23" t="s">
        <v>33</v>
      </c>
      <c r="E1847" s="23" t="s">
        <v>32</v>
      </c>
      <c r="F1847" s="23" t="s">
        <v>41</v>
      </c>
      <c r="G1847" s="24">
        <v>30</v>
      </c>
      <c r="H1847" s="30">
        <v>61.765999999999998</v>
      </c>
      <c r="I1847" s="30">
        <v>36.308</v>
      </c>
      <c r="J1847" s="23">
        <v>2.5000000000000001E-2</v>
      </c>
      <c r="K1847" s="23" t="s">
        <v>27</v>
      </c>
      <c r="L1847" s="23" t="s">
        <v>27</v>
      </c>
      <c r="M1847" s="23" t="s">
        <v>27</v>
      </c>
      <c r="N1847" s="23" t="s">
        <v>27</v>
      </c>
      <c r="O1847" s="23">
        <v>0.54400000000000004</v>
      </c>
      <c r="P1847" s="23" t="s">
        <v>27</v>
      </c>
      <c r="Q1847" s="23">
        <v>8.3000000000000004E-2</v>
      </c>
      <c r="R1847" s="23" t="s">
        <v>27</v>
      </c>
      <c r="S1847" s="23">
        <v>4.8000000000000001E-2</v>
      </c>
      <c r="T1847" s="23">
        <v>0.25</v>
      </c>
      <c r="U1847" s="23" t="s">
        <v>27</v>
      </c>
      <c r="V1847" s="23" t="s">
        <v>27</v>
      </c>
      <c r="W1847" s="30" t="s">
        <v>27</v>
      </c>
      <c r="X1847" s="23">
        <v>99.024000000000001</v>
      </c>
      <c r="Z1847" s="18" t="s">
        <v>85</v>
      </c>
      <c r="AB1847" s="501"/>
      <c r="AC1847" s="18">
        <v>49.025291828061121</v>
      </c>
      <c r="AD1847" s="18">
        <v>50.200421191111943</v>
      </c>
      <c r="AE1847" s="18">
        <v>3.9458089178288212E-2</v>
      </c>
      <c r="AF1847" s="18" t="s">
        <v>27</v>
      </c>
      <c r="AG1847" s="18" t="s">
        <v>27</v>
      </c>
      <c r="AH1847" s="18" t="s">
        <v>27</v>
      </c>
      <c r="AI1847" s="18" t="s">
        <v>27</v>
      </c>
      <c r="AJ1847" s="18">
        <v>0.4108323533526953</v>
      </c>
      <c r="AK1847" s="18" t="s">
        <v>27</v>
      </c>
      <c r="AL1847" s="18">
        <v>7.0755845956210442E-2</v>
      </c>
      <c r="AM1847" s="18" t="s">
        <v>27</v>
      </c>
      <c r="AN1847" s="18">
        <v>7.8856627806510093E-2</v>
      </c>
      <c r="AO1847" s="18">
        <v>0.17438406453325878</v>
      </c>
      <c r="AP1847" s="18" t="s">
        <v>27</v>
      </c>
      <c r="AQ1847" s="18" t="s">
        <v>27</v>
      </c>
      <c r="AR1847" s="18">
        <v>100.00000000000003</v>
      </c>
      <c r="AT1847" s="53" t="s">
        <v>134</v>
      </c>
      <c r="AU1847" s="53" t="str">
        <f t="shared" si="179"/>
        <v>po</v>
      </c>
      <c r="AV1847" s="44">
        <f t="shared" si="180"/>
        <v>0.97659124495037342</v>
      </c>
      <c r="AW1847" s="86">
        <f t="shared" si="181"/>
        <v>0.98965831188482989</v>
      </c>
      <c r="AX1847" s="18"/>
      <c r="AY1847" s="18"/>
    </row>
    <row r="1848" spans="1:51" s="21" customFormat="1" x14ac:dyDescent="0.2">
      <c r="A1848" s="24" t="s">
        <v>595</v>
      </c>
      <c r="B1848" s="23" t="s">
        <v>606</v>
      </c>
      <c r="C1848" s="21" t="s">
        <v>75</v>
      </c>
      <c r="D1848" s="23" t="s">
        <v>45</v>
      </c>
      <c r="E1848" s="23" t="s">
        <v>42</v>
      </c>
      <c r="F1848" s="23" t="s">
        <v>43</v>
      </c>
      <c r="G1848" s="24">
        <v>294</v>
      </c>
      <c r="H1848" s="30">
        <v>62.164000000000001</v>
      </c>
      <c r="I1848" s="30">
        <v>36.54</v>
      </c>
      <c r="J1848" s="23">
        <v>3.6999999999999998E-2</v>
      </c>
      <c r="K1848" s="23" t="s">
        <v>27</v>
      </c>
      <c r="L1848" s="23" t="s">
        <v>27</v>
      </c>
      <c r="M1848" s="23" t="s">
        <v>27</v>
      </c>
      <c r="N1848" s="23">
        <v>4.4999999999999998E-2</v>
      </c>
      <c r="O1848" s="23">
        <v>0.20599999999999999</v>
      </c>
      <c r="P1848" s="23" t="s">
        <v>27</v>
      </c>
      <c r="Q1848" s="23">
        <v>4.9000000000000002E-2</v>
      </c>
      <c r="R1848" s="23" t="s">
        <v>27</v>
      </c>
      <c r="S1848" s="23" t="s">
        <v>27</v>
      </c>
      <c r="T1848" s="23" t="s">
        <v>27</v>
      </c>
      <c r="U1848" s="23" t="s">
        <v>27</v>
      </c>
      <c r="V1848" s="23" t="s">
        <v>27</v>
      </c>
      <c r="W1848" s="30" t="s">
        <v>27</v>
      </c>
      <c r="X1848" s="23">
        <v>99.041000000000025</v>
      </c>
      <c r="Z1848" s="18" t="s">
        <v>85</v>
      </c>
      <c r="AB1848" s="501"/>
      <c r="AC1848" s="18">
        <v>49.258491400046516</v>
      </c>
      <c r="AD1848" s="18">
        <v>50.436509349173662</v>
      </c>
      <c r="AE1848" s="18">
        <v>5.830008797726266E-2</v>
      </c>
      <c r="AF1848" s="18" t="s">
        <v>27</v>
      </c>
      <c r="AG1848" s="18" t="s">
        <v>27</v>
      </c>
      <c r="AH1848" s="18" t="s">
        <v>27</v>
      </c>
      <c r="AI1848" s="18">
        <v>4.9685872807420803E-2</v>
      </c>
      <c r="AJ1848" s="18">
        <v>0.15531178199381762</v>
      </c>
      <c r="AK1848" s="18" t="s">
        <v>27</v>
      </c>
      <c r="AL1848" s="18">
        <v>4.1701508001311532E-2</v>
      </c>
      <c r="AM1848" s="18" t="s">
        <v>27</v>
      </c>
      <c r="AN1848" s="18" t="s">
        <v>27</v>
      </c>
      <c r="AO1848" s="18" t="s">
        <v>27</v>
      </c>
      <c r="AP1848" s="18" t="s">
        <v>27</v>
      </c>
      <c r="AQ1848" s="18" t="s">
        <v>27</v>
      </c>
      <c r="AR1848" s="18">
        <v>99.999999999999986</v>
      </c>
      <c r="AT1848" s="53" t="s">
        <v>134</v>
      </c>
      <c r="AU1848" s="53" t="str">
        <f t="shared" si="179"/>
        <v>po</v>
      </c>
      <c r="AV1848" s="44">
        <f t="shared" si="180"/>
        <v>0.97664354721751878</v>
      </c>
      <c r="AW1848" s="86">
        <f t="shared" si="181"/>
        <v>0.98054971147308212</v>
      </c>
      <c r="AX1848" s="18"/>
      <c r="AY1848" s="18"/>
    </row>
    <row r="1849" spans="1:51" s="21" customFormat="1" x14ac:dyDescent="0.2">
      <c r="A1849" s="24" t="s">
        <v>595</v>
      </c>
      <c r="B1849" s="23" t="s">
        <v>606</v>
      </c>
      <c r="C1849" s="21" t="s">
        <v>75</v>
      </c>
      <c r="D1849" s="23" t="s">
        <v>33</v>
      </c>
      <c r="E1849" s="23" t="s">
        <v>32</v>
      </c>
      <c r="F1849" s="23" t="s">
        <v>34</v>
      </c>
      <c r="G1849" s="24">
        <v>13</v>
      </c>
      <c r="H1849" s="30">
        <v>61.874000000000002</v>
      </c>
      <c r="I1849" s="30">
        <v>36.359000000000002</v>
      </c>
      <c r="J1849" s="23" t="s">
        <v>27</v>
      </c>
      <c r="K1849" s="23" t="s">
        <v>27</v>
      </c>
      <c r="L1849" s="23" t="s">
        <v>27</v>
      </c>
      <c r="M1849" s="23" t="s">
        <v>27</v>
      </c>
      <c r="N1849" s="23" t="s">
        <v>27</v>
      </c>
      <c r="O1849" s="23">
        <v>0.627</v>
      </c>
      <c r="P1849" s="23" t="s">
        <v>27</v>
      </c>
      <c r="Q1849" s="23">
        <v>5.6000000000000001E-2</v>
      </c>
      <c r="R1849" s="23" t="s">
        <v>27</v>
      </c>
      <c r="S1849" s="23">
        <v>4.3999999999999997E-2</v>
      </c>
      <c r="T1849" s="23" t="s">
        <v>27</v>
      </c>
      <c r="U1849" s="23" t="s">
        <v>27</v>
      </c>
      <c r="V1849" s="23" t="s">
        <v>27</v>
      </c>
      <c r="W1849" s="30" t="s">
        <v>27</v>
      </c>
      <c r="X1849" s="23">
        <v>98.96</v>
      </c>
      <c r="Z1849" s="18" t="s">
        <v>85</v>
      </c>
      <c r="AB1849" s="501"/>
      <c r="AC1849" s="18">
        <v>49.123055277040571</v>
      </c>
      <c r="AD1849" s="18">
        <v>50.283260577702535</v>
      </c>
      <c r="AE1849" s="18" t="s">
        <v>27</v>
      </c>
      <c r="AF1849" s="18" t="s">
        <v>27</v>
      </c>
      <c r="AG1849" s="18" t="s">
        <v>27</v>
      </c>
      <c r="AH1849" s="18" t="s">
        <v>27</v>
      </c>
      <c r="AI1849" s="18" t="s">
        <v>27</v>
      </c>
      <c r="AJ1849" s="18">
        <v>0.47363059161095489</v>
      </c>
      <c r="AK1849" s="18" t="s">
        <v>27</v>
      </c>
      <c r="AL1849" s="18">
        <v>4.7750588620758982E-2</v>
      </c>
      <c r="AM1849" s="18" t="s">
        <v>27</v>
      </c>
      <c r="AN1849" s="18">
        <v>7.2302965025182547E-2</v>
      </c>
      <c r="AO1849" s="18" t="s">
        <v>27</v>
      </c>
      <c r="AP1849" s="18" t="s">
        <v>27</v>
      </c>
      <c r="AQ1849" s="18" t="s">
        <v>27</v>
      </c>
      <c r="AR1849" s="18">
        <v>100</v>
      </c>
      <c r="AT1849" s="53" t="s">
        <v>134</v>
      </c>
      <c r="AU1849" s="53" t="str">
        <f t="shared" si="179"/>
        <v>po</v>
      </c>
      <c r="AV1849" s="44">
        <f t="shared" si="180"/>
        <v>0.97692660962450706</v>
      </c>
      <c r="AW1849" s="86">
        <f t="shared" si="181"/>
        <v>0.98729549132075323</v>
      </c>
      <c r="AX1849" s="18"/>
      <c r="AY1849" s="18"/>
    </row>
    <row r="1850" spans="1:51" s="21" customFormat="1" x14ac:dyDescent="0.2">
      <c r="A1850" s="24" t="s">
        <v>595</v>
      </c>
      <c r="B1850" s="23" t="s">
        <v>606</v>
      </c>
      <c r="C1850" s="21" t="s">
        <v>75</v>
      </c>
      <c r="D1850" s="23" t="s">
        <v>62</v>
      </c>
      <c r="E1850" s="23" t="s">
        <v>48</v>
      </c>
      <c r="F1850" s="23" t="s">
        <v>97</v>
      </c>
      <c r="G1850" s="24">
        <v>132</v>
      </c>
      <c r="H1850" s="30">
        <v>62.668999999999997</v>
      </c>
      <c r="I1850" s="30">
        <v>36.823</v>
      </c>
      <c r="J1850" s="23">
        <v>6.7000000000000004E-2</v>
      </c>
      <c r="K1850" s="23" t="s">
        <v>27</v>
      </c>
      <c r="L1850" s="23" t="s">
        <v>27</v>
      </c>
      <c r="M1850" s="23" t="s">
        <v>27</v>
      </c>
      <c r="N1850" s="23">
        <v>4.2999999999999997E-2</v>
      </c>
      <c r="O1850" s="23">
        <v>0.42399999999999999</v>
      </c>
      <c r="P1850" s="23">
        <v>0.17599999999999999</v>
      </c>
      <c r="Q1850" s="23">
        <v>4.1000000000000002E-2</v>
      </c>
      <c r="R1850" s="23" t="s">
        <v>27</v>
      </c>
      <c r="S1850" s="23" t="s">
        <v>27</v>
      </c>
      <c r="T1850" s="23" t="s">
        <v>27</v>
      </c>
      <c r="U1850" s="23" t="s">
        <v>27</v>
      </c>
      <c r="V1850" s="23" t="s">
        <v>27</v>
      </c>
      <c r="W1850" s="30" t="s">
        <v>27</v>
      </c>
      <c r="X1850" s="23">
        <v>100.24299999999999</v>
      </c>
      <c r="Z1850" s="18" t="s">
        <v>85</v>
      </c>
      <c r="AB1850" s="501"/>
      <c r="AC1850" s="18">
        <v>49.105937291379647</v>
      </c>
      <c r="AD1850" s="18">
        <v>50.261417404865561</v>
      </c>
      <c r="AE1850" s="18">
        <v>0.10439540265829386</v>
      </c>
      <c r="AF1850" s="18" t="s">
        <v>27</v>
      </c>
      <c r="AG1850" s="18" t="s">
        <v>27</v>
      </c>
      <c r="AH1850" s="18" t="s">
        <v>27</v>
      </c>
      <c r="AI1850" s="18">
        <v>4.6949173363801611E-2</v>
      </c>
      <c r="AJ1850" s="18">
        <v>0.31611283076460284</v>
      </c>
      <c r="AK1850" s="18">
        <v>0.13068316789112969</v>
      </c>
      <c r="AL1850" s="18">
        <v>3.4504729076975986E-2</v>
      </c>
      <c r="AM1850" s="18" t="s">
        <v>27</v>
      </c>
      <c r="AN1850" s="18" t="s">
        <v>27</v>
      </c>
      <c r="AO1850" s="18" t="s">
        <v>27</v>
      </c>
      <c r="AP1850" s="18" t="s">
        <v>27</v>
      </c>
      <c r="AQ1850" s="18" t="s">
        <v>27</v>
      </c>
      <c r="AR1850" s="18">
        <v>100.00000000000001</v>
      </c>
      <c r="AT1850" s="53" t="s">
        <v>134</v>
      </c>
      <c r="AU1850" s="53" t="str">
        <f t="shared" si="179"/>
        <v>po</v>
      </c>
      <c r="AV1850" s="44">
        <f t="shared" si="180"/>
        <v>0.97701059434559323</v>
      </c>
      <c r="AW1850" s="86">
        <f t="shared" si="181"/>
        <v>0.98658654250988265</v>
      </c>
      <c r="AX1850" s="18"/>
      <c r="AY1850" s="18"/>
    </row>
    <row r="1851" spans="1:51" s="21" customFormat="1" x14ac:dyDescent="0.2">
      <c r="A1851" s="44" t="s">
        <v>444</v>
      </c>
      <c r="B1851" s="43" t="s">
        <v>451</v>
      </c>
      <c r="C1851" s="21" t="s">
        <v>75</v>
      </c>
      <c r="D1851" s="3" t="s">
        <v>72</v>
      </c>
      <c r="E1851" s="3" t="s">
        <v>42</v>
      </c>
      <c r="F1851" s="3" t="s">
        <v>41</v>
      </c>
      <c r="G1851" s="3">
        <v>604</v>
      </c>
      <c r="H1851" s="78">
        <v>61.778919999999999</v>
      </c>
      <c r="I1851" s="78">
        <v>36.294719999999998</v>
      </c>
      <c r="J1851" s="18">
        <v>2.9864999999999999E-2</v>
      </c>
      <c r="K1851" s="18" t="s">
        <v>27</v>
      </c>
      <c r="L1851" s="18" t="s">
        <v>27</v>
      </c>
      <c r="M1851" s="18" t="s">
        <v>27</v>
      </c>
      <c r="N1851" s="18">
        <v>2.9179E-2</v>
      </c>
      <c r="O1851" s="18">
        <v>0.94149000000000005</v>
      </c>
      <c r="P1851" s="18">
        <v>0.15990799999999999</v>
      </c>
      <c r="Q1851" s="18" t="s">
        <v>27</v>
      </c>
      <c r="R1851" s="18" t="s">
        <v>27</v>
      </c>
      <c r="S1851" s="18" t="s">
        <v>27</v>
      </c>
      <c r="T1851" s="18" t="s">
        <v>27</v>
      </c>
      <c r="U1851" s="29"/>
      <c r="V1851" s="18"/>
      <c r="W1851" s="29"/>
      <c r="X1851" s="18">
        <v>99.234082000000001</v>
      </c>
      <c r="Y1851" s="199"/>
      <c r="Z1851" s="18" t="s">
        <v>85</v>
      </c>
      <c r="AA1851" s="18"/>
      <c r="AB1851" s="501"/>
      <c r="AC1851" s="18">
        <v>48.972711447698373</v>
      </c>
      <c r="AD1851" s="18">
        <v>50.117755412433205</v>
      </c>
      <c r="AE1851" s="18">
        <v>4.7076231322758594E-2</v>
      </c>
      <c r="AF1851" s="18" t="s">
        <v>27</v>
      </c>
      <c r="AG1851" s="18" t="s">
        <v>27</v>
      </c>
      <c r="AH1851" s="18" t="s">
        <v>27</v>
      </c>
      <c r="AI1851" s="18">
        <v>3.2230162603637834E-2</v>
      </c>
      <c r="AJ1851" s="18">
        <v>0.7101082804506712</v>
      </c>
      <c r="AK1851" s="18">
        <v>0.12011846549134979</v>
      </c>
      <c r="AL1851" s="18" t="s">
        <v>27</v>
      </c>
      <c r="AM1851" s="18" t="s">
        <v>27</v>
      </c>
      <c r="AN1851" s="18" t="s">
        <v>27</v>
      </c>
      <c r="AO1851" s="18" t="s">
        <v>27</v>
      </c>
      <c r="AP1851" s="18" t="s">
        <v>27</v>
      </c>
      <c r="AQ1851" s="18" t="s">
        <v>27</v>
      </c>
      <c r="AR1851" s="18">
        <v>100</v>
      </c>
      <c r="AS1851" s="18"/>
      <c r="AT1851" s="53" t="s">
        <v>134</v>
      </c>
      <c r="AU1851" s="53" t="str">
        <f t="shared" si="179"/>
        <v>po</v>
      </c>
      <c r="AV1851" s="44">
        <f t="shared" si="180"/>
        <v>0.97715292803295073</v>
      </c>
      <c r="AW1851" s="86">
        <f t="shared" si="181"/>
        <v>0.99371844935588016</v>
      </c>
      <c r="AX1851" s="18"/>
      <c r="AY1851" s="18"/>
    </row>
    <row r="1852" spans="1:51" s="21" customFormat="1" x14ac:dyDescent="0.2">
      <c r="A1852" s="24" t="s">
        <v>595</v>
      </c>
      <c r="B1852" s="23" t="s">
        <v>606</v>
      </c>
      <c r="C1852" s="21" t="s">
        <v>75</v>
      </c>
      <c r="D1852" s="23" t="s">
        <v>45</v>
      </c>
      <c r="E1852" s="23" t="s">
        <v>48</v>
      </c>
      <c r="F1852" s="23" t="s">
        <v>43</v>
      </c>
      <c r="G1852" s="24">
        <v>304</v>
      </c>
      <c r="H1852" s="30">
        <v>61.828000000000003</v>
      </c>
      <c r="I1852" s="30">
        <v>36.323</v>
      </c>
      <c r="J1852" s="23" t="s">
        <v>27</v>
      </c>
      <c r="K1852" s="23" t="s">
        <v>27</v>
      </c>
      <c r="L1852" s="23" t="s">
        <v>27</v>
      </c>
      <c r="M1852" s="23" t="s">
        <v>27</v>
      </c>
      <c r="N1852" s="23">
        <v>3.5000000000000003E-2</v>
      </c>
      <c r="O1852" s="23">
        <v>0.84</v>
      </c>
      <c r="P1852" s="23">
        <v>0.157</v>
      </c>
      <c r="Q1852" s="23" t="s">
        <v>27</v>
      </c>
      <c r="R1852" s="23" t="s">
        <v>27</v>
      </c>
      <c r="S1852" s="23" t="s">
        <v>27</v>
      </c>
      <c r="T1852" s="23" t="s">
        <v>27</v>
      </c>
      <c r="U1852" s="23" t="s">
        <v>27</v>
      </c>
      <c r="V1852" s="23" t="s">
        <v>27</v>
      </c>
      <c r="W1852" s="30" t="s">
        <v>27</v>
      </c>
      <c r="X1852" s="23">
        <v>99.183000000000007</v>
      </c>
      <c r="Z1852" s="18" t="s">
        <v>85</v>
      </c>
      <c r="AB1852" s="501"/>
      <c r="AC1852" s="18">
        <v>49.031927566506674</v>
      </c>
      <c r="AD1852" s="18">
        <v>50.177590511541595</v>
      </c>
      <c r="AE1852" s="18" t="s">
        <v>27</v>
      </c>
      <c r="AF1852" s="18" t="s">
        <v>27</v>
      </c>
      <c r="AG1852" s="18" t="s">
        <v>27</v>
      </c>
      <c r="AH1852" s="18" t="s">
        <v>27</v>
      </c>
      <c r="AI1852" s="18">
        <v>3.8675867811513734E-2</v>
      </c>
      <c r="AJ1852" s="18">
        <v>0.63382312702273746</v>
      </c>
      <c r="AK1852" s="18">
        <v>0.11798292711748988</v>
      </c>
      <c r="AL1852" s="18" t="s">
        <v>27</v>
      </c>
      <c r="AM1852" s="18" t="s">
        <v>27</v>
      </c>
      <c r="AN1852" s="18" t="s">
        <v>27</v>
      </c>
      <c r="AO1852" s="18" t="s">
        <v>27</v>
      </c>
      <c r="AP1852" s="18" t="s">
        <v>27</v>
      </c>
      <c r="AQ1852" s="18" t="s">
        <v>27</v>
      </c>
      <c r="AR1852" s="18">
        <v>100.00000000000001</v>
      </c>
      <c r="AT1852" s="53" t="s">
        <v>134</v>
      </c>
      <c r="AU1852" s="53" t="str">
        <f t="shared" si="179"/>
        <v>po</v>
      </c>
      <c r="AV1852" s="44">
        <f t="shared" si="180"/>
        <v>0.9771678366108193</v>
      </c>
      <c r="AW1852" s="86">
        <f t="shared" si="181"/>
        <v>0.99215074125960467</v>
      </c>
      <c r="AX1852" s="18"/>
      <c r="AY1852" s="18"/>
    </row>
    <row r="1853" spans="1:51" s="21" customFormat="1" x14ac:dyDescent="0.2">
      <c r="A1853" s="24" t="s">
        <v>595</v>
      </c>
      <c r="B1853" s="23" t="s">
        <v>606</v>
      </c>
      <c r="C1853" s="21" t="s">
        <v>75</v>
      </c>
      <c r="D1853" s="23" t="s">
        <v>64</v>
      </c>
      <c r="E1853" s="23" t="s">
        <v>29</v>
      </c>
      <c r="F1853" s="23" t="s">
        <v>31</v>
      </c>
      <c r="G1853" s="24">
        <v>132</v>
      </c>
      <c r="H1853" s="30">
        <v>61.908999999999999</v>
      </c>
      <c r="I1853" s="30">
        <v>36.368000000000002</v>
      </c>
      <c r="J1853" s="23">
        <v>3.4000000000000002E-2</v>
      </c>
      <c r="K1853" s="23" t="s">
        <v>27</v>
      </c>
      <c r="L1853" s="23" t="s">
        <v>27</v>
      </c>
      <c r="M1853" s="23">
        <v>0.23</v>
      </c>
      <c r="N1853" s="23">
        <v>3.3000000000000002E-2</v>
      </c>
      <c r="O1853" s="23">
        <v>0.38100000000000001</v>
      </c>
      <c r="P1853" s="23" t="s">
        <v>27</v>
      </c>
      <c r="Q1853" s="23">
        <v>0.16700000000000001</v>
      </c>
      <c r="R1853" s="23" t="s">
        <v>27</v>
      </c>
      <c r="S1853" s="23" t="s">
        <v>27</v>
      </c>
      <c r="T1853" s="23" t="s">
        <v>27</v>
      </c>
      <c r="U1853" s="23" t="s">
        <v>27</v>
      </c>
      <c r="V1853" s="23" t="s">
        <v>73</v>
      </c>
      <c r="W1853" s="30" t="s">
        <v>27</v>
      </c>
      <c r="X1853" s="23">
        <v>99.122000000000014</v>
      </c>
      <c r="Z1853" s="18" t="s">
        <v>85</v>
      </c>
      <c r="AB1853" s="501"/>
      <c r="AC1853" s="18">
        <v>49.075976059077561</v>
      </c>
      <c r="AD1853" s="18">
        <v>50.219096970581333</v>
      </c>
      <c r="AE1853" s="18">
        <v>5.3594398961405908E-2</v>
      </c>
      <c r="AF1853" s="18" t="s">
        <v>27</v>
      </c>
      <c r="AG1853" s="18" t="s">
        <v>27</v>
      </c>
      <c r="AH1853" s="18">
        <v>0.18533372009698013</v>
      </c>
      <c r="AI1853" s="18">
        <v>3.6450824065322678E-2</v>
      </c>
      <c r="AJ1853" s="18">
        <v>0.28736585237093459</v>
      </c>
      <c r="AK1853" s="18" t="s">
        <v>27</v>
      </c>
      <c r="AL1853" s="18">
        <v>0.14218217484646453</v>
      </c>
      <c r="AM1853" s="18" t="s">
        <v>27</v>
      </c>
      <c r="AN1853" s="18" t="s">
        <v>27</v>
      </c>
      <c r="AO1853" s="18" t="s">
        <v>27</v>
      </c>
      <c r="AP1853" s="18" t="s">
        <v>27</v>
      </c>
      <c r="AQ1853" s="18" t="s">
        <v>27</v>
      </c>
      <c r="AR1853" s="18">
        <v>100.00000000000001</v>
      </c>
      <c r="AT1853" s="53" t="s">
        <v>134</v>
      </c>
      <c r="AU1853" s="53" t="str">
        <f t="shared" si="179"/>
        <v>po</v>
      </c>
      <c r="AV1853" s="44">
        <f t="shared" si="180"/>
        <v>0.97723732642637084</v>
      </c>
      <c r="AW1853" s="86">
        <f t="shared" si="181"/>
        <v>0.98579080614085146</v>
      </c>
      <c r="AX1853" s="18"/>
      <c r="AY1853" s="18"/>
    </row>
    <row r="1854" spans="1:51" s="21" customFormat="1" x14ac:dyDescent="0.2">
      <c r="A1854" s="24" t="s">
        <v>595</v>
      </c>
      <c r="B1854" s="23" t="s">
        <v>606</v>
      </c>
      <c r="C1854" s="21" t="s">
        <v>75</v>
      </c>
      <c r="D1854" s="23" t="s">
        <v>72</v>
      </c>
      <c r="E1854" s="23" t="s">
        <v>32</v>
      </c>
      <c r="F1854" s="23" t="s">
        <v>28</v>
      </c>
      <c r="G1854" s="24">
        <v>205</v>
      </c>
      <c r="H1854" s="30">
        <v>62.527000000000001</v>
      </c>
      <c r="I1854" s="30">
        <v>36.731000000000002</v>
      </c>
      <c r="J1854" s="23" t="s">
        <v>27</v>
      </c>
      <c r="K1854" s="23" t="s">
        <v>27</v>
      </c>
      <c r="L1854" s="23" t="s">
        <v>27</v>
      </c>
      <c r="M1854" s="23" t="s">
        <v>27</v>
      </c>
      <c r="N1854" s="23" t="s">
        <v>27</v>
      </c>
      <c r="O1854" s="23">
        <v>0.27700000000000002</v>
      </c>
      <c r="P1854" s="23" t="s">
        <v>27</v>
      </c>
      <c r="Q1854" s="23">
        <v>8.2000000000000003E-2</v>
      </c>
      <c r="R1854" s="23" t="s">
        <v>27</v>
      </c>
      <c r="S1854" s="23" t="s">
        <v>27</v>
      </c>
      <c r="T1854" s="23" t="s">
        <v>27</v>
      </c>
      <c r="U1854" s="23" t="s">
        <v>27</v>
      </c>
      <c r="V1854" s="23" t="s">
        <v>27</v>
      </c>
      <c r="W1854" s="30" t="s">
        <v>27</v>
      </c>
      <c r="X1854" s="23">
        <v>99.617000000000004</v>
      </c>
      <c r="Z1854" s="18" t="s">
        <v>85</v>
      </c>
      <c r="AB1854" s="501"/>
      <c r="AC1854" s="18">
        <v>49.287417813996413</v>
      </c>
      <c r="AD1854" s="18">
        <v>50.435409318626121</v>
      </c>
      <c r="AE1854" s="18" t="s">
        <v>27</v>
      </c>
      <c r="AF1854" s="18" t="s">
        <v>27</v>
      </c>
      <c r="AG1854" s="18" t="s">
        <v>27</v>
      </c>
      <c r="AH1854" s="18" t="s">
        <v>27</v>
      </c>
      <c r="AI1854" s="18" t="s">
        <v>27</v>
      </c>
      <c r="AJ1854" s="18">
        <v>0.20775107039541471</v>
      </c>
      <c r="AK1854" s="18" t="s">
        <v>27</v>
      </c>
      <c r="AL1854" s="18">
        <v>6.9421796982037681E-2</v>
      </c>
      <c r="AM1854" s="18" t="s">
        <v>27</v>
      </c>
      <c r="AN1854" s="18" t="s">
        <v>27</v>
      </c>
      <c r="AO1854" s="18" t="s">
        <v>27</v>
      </c>
      <c r="AP1854" s="18" t="s">
        <v>27</v>
      </c>
      <c r="AQ1854" s="18" t="s">
        <v>27</v>
      </c>
      <c r="AR1854" s="18">
        <v>100</v>
      </c>
      <c r="AT1854" s="53" t="s">
        <v>134</v>
      </c>
      <c r="AU1854" s="53" t="str">
        <f t="shared" si="179"/>
        <v>po</v>
      </c>
      <c r="AV1854" s="44">
        <f t="shared" si="180"/>
        <v>0.97723838231633531</v>
      </c>
      <c r="AW1854" s="86">
        <f t="shared" si="181"/>
        <v>0.98273398294934311</v>
      </c>
      <c r="AX1854" s="18"/>
      <c r="AY1854" s="18"/>
    </row>
    <row r="1855" spans="1:51" s="21" customFormat="1" x14ac:dyDescent="0.2">
      <c r="A1855" s="24" t="s">
        <v>595</v>
      </c>
      <c r="B1855" s="23" t="s">
        <v>606</v>
      </c>
      <c r="C1855" s="21" t="s">
        <v>75</v>
      </c>
      <c r="D1855" s="23" t="s">
        <v>45</v>
      </c>
      <c r="E1855" s="23" t="s">
        <v>61</v>
      </c>
      <c r="F1855" s="23" t="s">
        <v>43</v>
      </c>
      <c r="G1855" s="24">
        <v>362</v>
      </c>
      <c r="H1855" s="30">
        <v>61.981000000000002</v>
      </c>
      <c r="I1855" s="30">
        <v>36.409999999999997</v>
      </c>
      <c r="J1855" s="23">
        <v>0.04</v>
      </c>
      <c r="K1855" s="23" t="s">
        <v>27</v>
      </c>
      <c r="L1855" s="23" t="s">
        <v>27</v>
      </c>
      <c r="M1855" s="23" t="s">
        <v>27</v>
      </c>
      <c r="N1855" s="23">
        <v>3.3000000000000002E-2</v>
      </c>
      <c r="O1855" s="23">
        <v>0.14699999999999999</v>
      </c>
      <c r="P1855" s="23">
        <v>0.13500000000000001</v>
      </c>
      <c r="Q1855" s="23" t="s">
        <v>27</v>
      </c>
      <c r="R1855" s="23" t="s">
        <v>27</v>
      </c>
      <c r="S1855" s="23" t="s">
        <v>27</v>
      </c>
      <c r="T1855" s="23" t="s">
        <v>27</v>
      </c>
      <c r="U1855" s="23" t="s">
        <v>27</v>
      </c>
      <c r="V1855" s="23" t="s">
        <v>27</v>
      </c>
      <c r="W1855" s="30" t="s">
        <v>27</v>
      </c>
      <c r="X1855" s="23">
        <v>98.746000000000009</v>
      </c>
      <c r="Z1855" s="18" t="s">
        <v>85</v>
      </c>
      <c r="AB1855" s="501"/>
      <c r="AC1855" s="18">
        <v>49.270056817111936</v>
      </c>
      <c r="AD1855" s="18">
        <v>50.417288712638822</v>
      </c>
      <c r="AE1855" s="18">
        <v>6.3228052681852748E-2</v>
      </c>
      <c r="AF1855" s="18" t="s">
        <v>27</v>
      </c>
      <c r="AG1855" s="18" t="s">
        <v>27</v>
      </c>
      <c r="AH1855" s="18" t="s">
        <v>27</v>
      </c>
      <c r="AI1855" s="18">
        <v>3.6552465716893322E-2</v>
      </c>
      <c r="AJ1855" s="18">
        <v>0.11118260521328692</v>
      </c>
      <c r="AK1855" s="18">
        <v>0.10169134663720479</v>
      </c>
      <c r="AL1855" s="18" t="s">
        <v>27</v>
      </c>
      <c r="AM1855" s="18" t="s">
        <v>27</v>
      </c>
      <c r="AN1855" s="18" t="s">
        <v>27</v>
      </c>
      <c r="AO1855" s="18" t="s">
        <v>27</v>
      </c>
      <c r="AP1855" s="18" t="s">
        <v>27</v>
      </c>
      <c r="AQ1855" s="18" t="s">
        <v>27</v>
      </c>
      <c r="AR1855" s="18">
        <v>100</v>
      </c>
      <c r="AT1855" s="53" t="s">
        <v>134</v>
      </c>
      <c r="AU1855" s="53" t="str">
        <f t="shared" si="179"/>
        <v>po</v>
      </c>
      <c r="AV1855" s="44">
        <f t="shared" si="180"/>
        <v>0.97724526794636435</v>
      </c>
      <c r="AW1855" s="86">
        <f t="shared" si="181"/>
        <v>0.98146750911176694</v>
      </c>
      <c r="AX1855" s="18"/>
      <c r="AY1855" s="18"/>
    </row>
    <row r="1856" spans="1:51" s="21" customFormat="1" x14ac:dyDescent="0.2">
      <c r="A1856" s="24" t="s">
        <v>595</v>
      </c>
      <c r="B1856" s="23" t="s">
        <v>606</v>
      </c>
      <c r="C1856" s="21" t="s">
        <v>75</v>
      </c>
      <c r="D1856" s="23" t="s">
        <v>60</v>
      </c>
      <c r="E1856" s="23" t="s">
        <v>37</v>
      </c>
      <c r="F1856" s="23" t="s">
        <v>55</v>
      </c>
      <c r="G1856" s="24">
        <v>363</v>
      </c>
      <c r="H1856" s="30">
        <v>61.801000000000002</v>
      </c>
      <c r="I1856" s="30">
        <v>36.302999999999997</v>
      </c>
      <c r="J1856" s="23">
        <v>7.4999999999999997E-2</v>
      </c>
      <c r="K1856" s="23" t="s">
        <v>27</v>
      </c>
      <c r="L1856" s="23" t="s">
        <v>27</v>
      </c>
      <c r="M1856" s="23" t="s">
        <v>27</v>
      </c>
      <c r="N1856" s="23" t="s">
        <v>27</v>
      </c>
      <c r="O1856" s="23">
        <v>0.32900000000000001</v>
      </c>
      <c r="P1856" s="23" t="s">
        <v>27</v>
      </c>
      <c r="Q1856" s="23">
        <v>4.4999999999999998E-2</v>
      </c>
      <c r="R1856" s="23" t="s">
        <v>27</v>
      </c>
      <c r="S1856" s="23" t="s">
        <v>27</v>
      </c>
      <c r="T1856" s="23" t="s">
        <v>27</v>
      </c>
      <c r="U1856" s="23" t="s">
        <v>27</v>
      </c>
      <c r="V1856" s="23" t="s">
        <v>27</v>
      </c>
      <c r="W1856" s="30" t="s">
        <v>27</v>
      </c>
      <c r="X1856" s="23">
        <v>98.552999999999997</v>
      </c>
      <c r="Z1856" s="18" t="s">
        <v>85</v>
      </c>
      <c r="AB1856" s="501"/>
      <c r="AC1856" s="18">
        <v>49.224482169408859</v>
      </c>
      <c r="AD1856" s="18">
        <v>50.368903093418737</v>
      </c>
      <c r="AE1856" s="18">
        <v>0.11878791184616602</v>
      </c>
      <c r="AF1856" s="18" t="s">
        <v>27</v>
      </c>
      <c r="AG1856" s="18" t="s">
        <v>27</v>
      </c>
      <c r="AH1856" s="18" t="s">
        <v>27</v>
      </c>
      <c r="AI1856" s="18" t="s">
        <v>27</v>
      </c>
      <c r="AJ1856" s="18">
        <v>0.2493311721950934</v>
      </c>
      <c r="AK1856" s="18" t="s">
        <v>27</v>
      </c>
      <c r="AL1856" s="18">
        <v>3.8495653131150907E-2</v>
      </c>
      <c r="AM1856" s="18" t="s">
        <v>27</v>
      </c>
      <c r="AN1856" s="18" t="s">
        <v>27</v>
      </c>
      <c r="AO1856" s="18" t="s">
        <v>27</v>
      </c>
      <c r="AP1856" s="18" t="s">
        <v>27</v>
      </c>
      <c r="AQ1856" s="18" t="s">
        <v>27</v>
      </c>
      <c r="AR1856" s="18">
        <v>100.00000000000001</v>
      </c>
      <c r="AT1856" s="53" t="s">
        <v>134</v>
      </c>
      <c r="AU1856" s="53" t="str">
        <f t="shared" si="179"/>
        <v>po</v>
      </c>
      <c r="AV1856" s="44">
        <f t="shared" si="180"/>
        <v>0.97727921686348163</v>
      </c>
      <c r="AW1856" s="86">
        <f t="shared" si="181"/>
        <v>0.98299359235409756</v>
      </c>
      <c r="AX1856" s="18"/>
      <c r="AY1856" s="18"/>
    </row>
    <row r="1857" spans="1:51" s="21" customFormat="1" x14ac:dyDescent="0.2">
      <c r="A1857" s="24" t="s">
        <v>595</v>
      </c>
      <c r="B1857" s="23" t="s">
        <v>606</v>
      </c>
      <c r="C1857" s="21" t="s">
        <v>75</v>
      </c>
      <c r="D1857" s="23" t="s">
        <v>36</v>
      </c>
      <c r="E1857" s="23" t="s">
        <v>32</v>
      </c>
      <c r="F1857" s="23" t="s">
        <v>76</v>
      </c>
      <c r="G1857" s="24">
        <v>40</v>
      </c>
      <c r="H1857" s="30">
        <v>62.085000000000001</v>
      </c>
      <c r="I1857" s="30">
        <v>36.466999999999999</v>
      </c>
      <c r="J1857" s="23" t="s">
        <v>27</v>
      </c>
      <c r="K1857" s="23">
        <v>5.1999999999999998E-2</v>
      </c>
      <c r="L1857" s="23" t="s">
        <v>27</v>
      </c>
      <c r="M1857" s="23" t="s">
        <v>27</v>
      </c>
      <c r="N1857" s="23" t="s">
        <v>27</v>
      </c>
      <c r="O1857" s="23">
        <v>0.57299999999999995</v>
      </c>
      <c r="P1857" s="23" t="s">
        <v>27</v>
      </c>
      <c r="Q1857" s="23">
        <v>6.3E-2</v>
      </c>
      <c r="R1857" s="23" t="s">
        <v>27</v>
      </c>
      <c r="S1857" s="23">
        <v>4.4999999999999998E-2</v>
      </c>
      <c r="T1857" s="23" t="s">
        <v>27</v>
      </c>
      <c r="U1857" s="23">
        <v>6.9000000000000006E-2</v>
      </c>
      <c r="V1857" s="23" t="s">
        <v>27</v>
      </c>
      <c r="W1857" s="30" t="s">
        <v>27</v>
      </c>
      <c r="X1857" s="23">
        <v>99.353999999999999</v>
      </c>
      <c r="Z1857" s="18" t="s">
        <v>85</v>
      </c>
      <c r="AB1857" s="501"/>
      <c r="AC1857" s="18">
        <v>49.049637094993166</v>
      </c>
      <c r="AD1857" s="18">
        <v>50.186103029945372</v>
      </c>
      <c r="AE1857" s="18" t="s">
        <v>27</v>
      </c>
      <c r="AF1857" s="18">
        <v>7.4071899087211263E-2</v>
      </c>
      <c r="AG1857" s="18" t="s">
        <v>27</v>
      </c>
      <c r="AH1857" s="18" t="s">
        <v>27</v>
      </c>
      <c r="AI1857" s="18" t="s">
        <v>27</v>
      </c>
      <c r="AJ1857" s="18">
        <v>0.43072369332554866</v>
      </c>
      <c r="AK1857" s="18" t="s">
        <v>27</v>
      </c>
      <c r="AL1857" s="18">
        <v>5.3456828277274743E-2</v>
      </c>
      <c r="AM1857" s="18" t="s">
        <v>27</v>
      </c>
      <c r="AN1857" s="18">
        <v>7.358476040780032E-2</v>
      </c>
      <c r="AO1857" s="18" t="s">
        <v>27</v>
      </c>
      <c r="AP1857" s="18">
        <v>0.13242269396362261</v>
      </c>
      <c r="AQ1857" s="18" t="s">
        <v>27</v>
      </c>
      <c r="AR1857" s="18">
        <v>99.999999999999986</v>
      </c>
      <c r="AT1857" s="53" t="s">
        <v>134</v>
      </c>
      <c r="AU1857" s="53" t="str">
        <f t="shared" si="179"/>
        <v>po</v>
      </c>
      <c r="AV1857" s="44">
        <f t="shared" si="180"/>
        <v>0.97735496748424378</v>
      </c>
      <c r="AW1857" s="86">
        <f t="shared" si="181"/>
        <v>0.98700266858815133</v>
      </c>
      <c r="AX1857" s="18"/>
      <c r="AY1857" s="18"/>
    </row>
    <row r="1858" spans="1:51" s="21" customFormat="1" x14ac:dyDescent="0.2">
      <c r="A1858" s="24" t="s">
        <v>595</v>
      </c>
      <c r="B1858" s="23" t="s">
        <v>606</v>
      </c>
      <c r="C1858" s="21" t="s">
        <v>75</v>
      </c>
      <c r="D1858" s="23" t="s">
        <v>45</v>
      </c>
      <c r="E1858" s="23" t="s">
        <v>47</v>
      </c>
      <c r="F1858" s="23" t="s">
        <v>31</v>
      </c>
      <c r="G1858" s="24">
        <v>429</v>
      </c>
      <c r="H1858" s="30">
        <v>63.1</v>
      </c>
      <c r="I1858" s="30">
        <v>37.06</v>
      </c>
      <c r="J1858" s="23">
        <v>0.03</v>
      </c>
      <c r="K1858" s="23" t="s">
        <v>27</v>
      </c>
      <c r="L1858" s="23" t="s">
        <v>27</v>
      </c>
      <c r="M1858" s="23" t="s">
        <v>27</v>
      </c>
      <c r="N1858" s="23" t="s">
        <v>27</v>
      </c>
      <c r="O1858" s="23">
        <v>0.34</v>
      </c>
      <c r="P1858" s="23" t="s">
        <v>27</v>
      </c>
      <c r="Q1858" s="23">
        <v>0.04</v>
      </c>
      <c r="R1858" s="23" t="s">
        <v>27</v>
      </c>
      <c r="S1858" s="23" t="s">
        <v>27</v>
      </c>
      <c r="T1858" s="23" t="s">
        <v>27</v>
      </c>
      <c r="U1858" s="23" t="s">
        <v>27</v>
      </c>
      <c r="V1858" s="23" t="s">
        <v>27</v>
      </c>
      <c r="W1858" s="30" t="s">
        <v>27</v>
      </c>
      <c r="X1858" s="23">
        <v>100.57000000000001</v>
      </c>
      <c r="Z1858" s="18" t="s">
        <v>85</v>
      </c>
      <c r="AB1858" s="501"/>
      <c r="AC1858" s="18">
        <v>49.265091215535683</v>
      </c>
      <c r="AD1858" s="18">
        <v>50.402220589625415</v>
      </c>
      <c r="AE1858" s="18">
        <v>4.6575391872801172E-2</v>
      </c>
      <c r="AF1858" s="18" t="s">
        <v>27</v>
      </c>
      <c r="AG1858" s="18" t="s">
        <v>27</v>
      </c>
      <c r="AH1858" s="18" t="s">
        <v>27</v>
      </c>
      <c r="AI1858" s="18" t="s">
        <v>27</v>
      </c>
      <c r="AJ1858" s="18">
        <v>0.2525712282363119</v>
      </c>
      <c r="AK1858" s="18" t="s">
        <v>27</v>
      </c>
      <c r="AL1858" s="18">
        <v>3.3541574729790587E-2</v>
      </c>
      <c r="AM1858" s="18" t="s">
        <v>27</v>
      </c>
      <c r="AN1858" s="18" t="s">
        <v>27</v>
      </c>
      <c r="AO1858" s="18" t="s">
        <v>27</v>
      </c>
      <c r="AP1858" s="18" t="s">
        <v>27</v>
      </c>
      <c r="AQ1858" s="18" t="s">
        <v>27</v>
      </c>
      <c r="AR1858" s="18">
        <v>100</v>
      </c>
      <c r="AT1858" s="53" t="s">
        <v>134</v>
      </c>
      <c r="AU1858" s="53" t="str">
        <f t="shared" si="179"/>
        <v>po</v>
      </c>
      <c r="AV1858" s="44">
        <f t="shared" si="180"/>
        <v>0.97743890327078575</v>
      </c>
      <c r="AW1858" s="86">
        <f t="shared" si="181"/>
        <v>0.98311549449274072</v>
      </c>
      <c r="AX1858" s="18"/>
      <c r="AY1858" s="18"/>
    </row>
    <row r="1859" spans="1:51" s="21" customFormat="1" x14ac:dyDescent="0.2">
      <c r="A1859" s="24" t="s">
        <v>595</v>
      </c>
      <c r="B1859" s="23" t="s">
        <v>606</v>
      </c>
      <c r="C1859" s="21" t="s">
        <v>75</v>
      </c>
      <c r="D1859" s="23" t="s">
        <v>72</v>
      </c>
      <c r="E1859" s="23" t="s">
        <v>54</v>
      </c>
      <c r="F1859" s="23" t="s">
        <v>34</v>
      </c>
      <c r="G1859" s="24">
        <v>287</v>
      </c>
      <c r="H1859" s="30">
        <v>61.887</v>
      </c>
      <c r="I1859" s="30">
        <v>36.341999999999999</v>
      </c>
      <c r="J1859" s="23">
        <v>2.9000000000000001E-2</v>
      </c>
      <c r="K1859" s="23" t="s">
        <v>27</v>
      </c>
      <c r="L1859" s="23" t="s">
        <v>27</v>
      </c>
      <c r="M1859" s="23" t="s">
        <v>27</v>
      </c>
      <c r="N1859" s="23">
        <v>4.3999999999999997E-2</v>
      </c>
      <c r="O1859" s="23">
        <v>0.78800000000000003</v>
      </c>
      <c r="P1859" s="23" t="s">
        <v>27</v>
      </c>
      <c r="Q1859" s="23">
        <v>5.1999999999999998E-2</v>
      </c>
      <c r="R1859" s="23" t="s">
        <v>27</v>
      </c>
      <c r="S1859" s="23" t="s">
        <v>27</v>
      </c>
      <c r="T1859" s="23" t="s">
        <v>27</v>
      </c>
      <c r="U1859" s="23" t="s">
        <v>27</v>
      </c>
      <c r="V1859" s="23" t="s">
        <v>27</v>
      </c>
      <c r="W1859" s="30" t="s">
        <v>27</v>
      </c>
      <c r="X1859" s="23">
        <v>99.141999999999996</v>
      </c>
      <c r="Z1859" s="18" t="s">
        <v>85</v>
      </c>
      <c r="AB1859" s="501"/>
      <c r="AC1859" s="18">
        <v>49.070971350478338</v>
      </c>
      <c r="AD1859" s="18">
        <v>50.195914637746895</v>
      </c>
      <c r="AE1859" s="18">
        <v>4.5724456615309286E-2</v>
      </c>
      <c r="AF1859" s="18" t="s">
        <v>27</v>
      </c>
      <c r="AG1859" s="18" t="s">
        <v>27</v>
      </c>
      <c r="AH1859" s="18" t="s">
        <v>27</v>
      </c>
      <c r="AI1859" s="18">
        <v>4.8613417750654517E-2</v>
      </c>
      <c r="AJ1859" s="18">
        <v>0.59449262167670436</v>
      </c>
      <c r="AK1859" s="18" t="s">
        <v>27</v>
      </c>
      <c r="AL1859" s="18">
        <v>4.4283515732105629E-2</v>
      </c>
      <c r="AM1859" s="18" t="s">
        <v>27</v>
      </c>
      <c r="AN1859" s="18" t="s">
        <v>27</v>
      </c>
      <c r="AO1859" s="18" t="s">
        <v>27</v>
      </c>
      <c r="AP1859" s="18" t="s">
        <v>27</v>
      </c>
      <c r="AQ1859" s="18" t="s">
        <v>27</v>
      </c>
      <c r="AR1859" s="18">
        <v>100</v>
      </c>
      <c r="AT1859" s="53" t="s">
        <v>134</v>
      </c>
      <c r="AU1859" s="53" t="str">
        <f t="shared" si="179"/>
        <v>po</v>
      </c>
      <c r="AV1859" s="44">
        <f t="shared" si="180"/>
        <v>0.97758894731997548</v>
      </c>
      <c r="AW1859" s="86">
        <f t="shared" si="181"/>
        <v>0.99031460720721376</v>
      </c>
      <c r="AX1859" s="18"/>
      <c r="AY1859" s="18"/>
    </row>
    <row r="1860" spans="1:51" s="21" customFormat="1" x14ac:dyDescent="0.2">
      <c r="A1860" s="24" t="s">
        <v>595</v>
      </c>
      <c r="B1860" s="23" t="s">
        <v>606</v>
      </c>
      <c r="C1860" s="21" t="s">
        <v>75</v>
      </c>
      <c r="D1860" s="23" t="s">
        <v>72</v>
      </c>
      <c r="E1860" s="23" t="s">
        <v>42</v>
      </c>
      <c r="F1860" s="23" t="s">
        <v>31</v>
      </c>
      <c r="G1860" s="24">
        <v>255</v>
      </c>
      <c r="H1860" s="30">
        <v>61.902999999999999</v>
      </c>
      <c r="I1860" s="30">
        <v>36.348999999999997</v>
      </c>
      <c r="J1860" s="23" t="s">
        <v>27</v>
      </c>
      <c r="K1860" s="23" t="s">
        <v>27</v>
      </c>
      <c r="L1860" s="23" t="s">
        <v>27</v>
      </c>
      <c r="M1860" s="23" t="s">
        <v>27</v>
      </c>
      <c r="N1860" s="23" t="s">
        <v>27</v>
      </c>
      <c r="O1860" s="23">
        <v>0.93400000000000005</v>
      </c>
      <c r="P1860" s="23">
        <v>0.193</v>
      </c>
      <c r="Q1860" s="23">
        <v>5.7000000000000002E-2</v>
      </c>
      <c r="R1860" s="23" t="s">
        <v>27</v>
      </c>
      <c r="S1860" s="23" t="s">
        <v>27</v>
      </c>
      <c r="T1860" s="23">
        <v>0.193</v>
      </c>
      <c r="U1860" s="23" t="s">
        <v>27</v>
      </c>
      <c r="V1860" s="23" t="s">
        <v>27</v>
      </c>
      <c r="W1860" s="30" t="s">
        <v>27</v>
      </c>
      <c r="X1860" s="23">
        <v>99.628999999999991</v>
      </c>
      <c r="Z1860" s="18" t="s">
        <v>85</v>
      </c>
      <c r="AB1860" s="501"/>
      <c r="AC1860" s="18">
        <v>48.926153772221795</v>
      </c>
      <c r="AD1860" s="18">
        <v>50.044478789863248</v>
      </c>
      <c r="AE1860" s="18" t="s">
        <v>27</v>
      </c>
      <c r="AF1860" s="18" t="s">
        <v>27</v>
      </c>
      <c r="AG1860" s="18" t="s">
        <v>27</v>
      </c>
      <c r="AH1860" s="18" t="s">
        <v>27</v>
      </c>
      <c r="AI1860" s="18" t="s">
        <v>27</v>
      </c>
      <c r="AJ1860" s="18">
        <v>0.70237861870244989</v>
      </c>
      <c r="AK1860" s="18">
        <v>0.14454811547249768</v>
      </c>
      <c r="AL1860" s="18">
        <v>4.8385781492501966E-2</v>
      </c>
      <c r="AM1860" s="18" t="s">
        <v>27</v>
      </c>
      <c r="AN1860" s="18" t="s">
        <v>27</v>
      </c>
      <c r="AO1860" s="18">
        <v>0.13405492224751686</v>
      </c>
      <c r="AP1860" s="18" t="s">
        <v>27</v>
      </c>
      <c r="AQ1860" s="18" t="s">
        <v>27</v>
      </c>
      <c r="AR1860" s="18">
        <v>100.00000000000001</v>
      </c>
      <c r="AT1860" s="53" t="s">
        <v>134</v>
      </c>
      <c r="AU1860" s="53" t="str">
        <f t="shared" si="179"/>
        <v>po</v>
      </c>
      <c r="AV1860" s="44">
        <f t="shared" si="180"/>
        <v>0.97765337866066504</v>
      </c>
      <c r="AW1860" s="86">
        <f t="shared" si="181"/>
        <v>0.99822242968899666</v>
      </c>
      <c r="AX1860" s="18"/>
      <c r="AY1860" s="18"/>
    </row>
    <row r="1861" spans="1:51" s="21" customFormat="1" x14ac:dyDescent="0.2">
      <c r="A1861" s="24" t="s">
        <v>595</v>
      </c>
      <c r="B1861" s="23" t="s">
        <v>606</v>
      </c>
      <c r="C1861" s="21" t="s">
        <v>75</v>
      </c>
      <c r="D1861" s="23" t="s">
        <v>33</v>
      </c>
      <c r="E1861" s="23" t="s">
        <v>35</v>
      </c>
      <c r="F1861" s="23" t="s">
        <v>43</v>
      </c>
      <c r="G1861" s="24">
        <v>103</v>
      </c>
      <c r="H1861" s="30">
        <v>62.104999999999997</v>
      </c>
      <c r="I1861" s="30">
        <v>36.466999999999999</v>
      </c>
      <c r="J1861" s="23" t="s">
        <v>27</v>
      </c>
      <c r="K1861" s="23" t="s">
        <v>27</v>
      </c>
      <c r="L1861" s="23" t="s">
        <v>27</v>
      </c>
      <c r="M1861" s="23">
        <v>9.2999999999999999E-2</v>
      </c>
      <c r="N1861" s="23" t="s">
        <v>27</v>
      </c>
      <c r="O1861" s="23">
        <v>0.41699999999999998</v>
      </c>
      <c r="P1861" s="23" t="s">
        <v>27</v>
      </c>
      <c r="Q1861" s="23">
        <v>0.10299999999999999</v>
      </c>
      <c r="R1861" s="23" t="s">
        <v>27</v>
      </c>
      <c r="S1861" s="23" t="s">
        <v>27</v>
      </c>
      <c r="T1861" s="23">
        <v>0.501</v>
      </c>
      <c r="U1861" s="23" t="s">
        <v>27</v>
      </c>
      <c r="V1861" s="23" t="s">
        <v>27</v>
      </c>
      <c r="W1861" s="30" t="s">
        <v>27</v>
      </c>
      <c r="X1861" s="23">
        <v>99.686000000000007</v>
      </c>
      <c r="Z1861" s="18" t="s">
        <v>85</v>
      </c>
      <c r="AB1861" s="501"/>
      <c r="AC1861" s="18">
        <v>49.028702326539786</v>
      </c>
      <c r="AD1861" s="18">
        <v>50.148528412005497</v>
      </c>
      <c r="AE1861" s="18" t="s">
        <v>27</v>
      </c>
      <c r="AF1861" s="18" t="s">
        <v>27</v>
      </c>
      <c r="AG1861" s="18" t="s">
        <v>27</v>
      </c>
      <c r="AH1861" s="18">
        <v>7.4630823079142095E-2</v>
      </c>
      <c r="AI1861" s="18" t="s">
        <v>27</v>
      </c>
      <c r="AJ1861" s="18">
        <v>0.31322391582124653</v>
      </c>
      <c r="AK1861" s="18" t="s">
        <v>27</v>
      </c>
      <c r="AL1861" s="18">
        <v>8.7332236499035307E-2</v>
      </c>
      <c r="AM1861" s="18" t="s">
        <v>27</v>
      </c>
      <c r="AN1861" s="18" t="s">
        <v>27</v>
      </c>
      <c r="AO1861" s="18">
        <v>0.34758228605529284</v>
      </c>
      <c r="AP1861" s="18" t="s">
        <v>27</v>
      </c>
      <c r="AQ1861" s="18" t="s">
        <v>27</v>
      </c>
      <c r="AR1861" s="18">
        <v>100.00000000000001</v>
      </c>
      <c r="AT1861" s="53" t="s">
        <v>134</v>
      </c>
      <c r="AU1861" s="53" t="str">
        <f t="shared" si="179"/>
        <v>po</v>
      </c>
      <c r="AV1861" s="44">
        <f t="shared" si="180"/>
        <v>0.97766981163902655</v>
      </c>
      <c r="AW1861" s="86">
        <f t="shared" si="181"/>
        <v>0.99258826412539047</v>
      </c>
      <c r="AX1861" s="18"/>
      <c r="AY1861" s="18"/>
    </row>
    <row r="1862" spans="1:51" s="21" customFormat="1" x14ac:dyDescent="0.2">
      <c r="A1862" s="24" t="s">
        <v>595</v>
      </c>
      <c r="B1862" s="23" t="s">
        <v>606</v>
      </c>
      <c r="C1862" s="21" t="s">
        <v>75</v>
      </c>
      <c r="D1862" s="23" t="s">
        <v>50</v>
      </c>
      <c r="E1862" s="23" t="s">
        <v>32</v>
      </c>
      <c r="F1862" s="23" t="s">
        <v>43</v>
      </c>
      <c r="G1862" s="24">
        <v>251</v>
      </c>
      <c r="H1862" s="30">
        <v>62.49</v>
      </c>
      <c r="I1862" s="30">
        <v>36.69</v>
      </c>
      <c r="J1862" s="23" t="s">
        <v>27</v>
      </c>
      <c r="K1862" s="23" t="s">
        <v>27</v>
      </c>
      <c r="L1862" s="23" t="s">
        <v>27</v>
      </c>
      <c r="M1862" s="23" t="s">
        <v>27</v>
      </c>
      <c r="N1862" s="23" t="s">
        <v>27</v>
      </c>
      <c r="O1862" s="23">
        <v>0.67</v>
      </c>
      <c r="P1862" s="23" t="s">
        <v>27</v>
      </c>
      <c r="Q1862" s="23" t="s">
        <v>27</v>
      </c>
      <c r="R1862" s="23" t="s">
        <v>27</v>
      </c>
      <c r="S1862" s="23" t="s">
        <v>27</v>
      </c>
      <c r="T1862" s="23" t="s">
        <v>27</v>
      </c>
      <c r="U1862" s="23" t="s">
        <v>27</v>
      </c>
      <c r="V1862" s="23" t="s">
        <v>27</v>
      </c>
      <c r="W1862" s="30" t="s">
        <v>27</v>
      </c>
      <c r="X1862" s="23">
        <v>99.850000000000009</v>
      </c>
      <c r="Z1862" s="18" t="s">
        <v>85</v>
      </c>
      <c r="AB1862" s="501"/>
      <c r="AC1862" s="18">
        <v>49.189452456550256</v>
      </c>
      <c r="AD1862" s="18">
        <v>50.308746807981699</v>
      </c>
      <c r="AE1862" s="18" t="s">
        <v>27</v>
      </c>
      <c r="AF1862" s="18" t="s">
        <v>27</v>
      </c>
      <c r="AG1862" s="18" t="s">
        <v>27</v>
      </c>
      <c r="AH1862" s="18" t="s">
        <v>27</v>
      </c>
      <c r="AI1862" s="18" t="s">
        <v>27</v>
      </c>
      <c r="AJ1862" s="18">
        <v>0.50180073546804904</v>
      </c>
      <c r="AK1862" s="18" t="s">
        <v>27</v>
      </c>
      <c r="AL1862" s="18" t="s">
        <v>27</v>
      </c>
      <c r="AM1862" s="18" t="s">
        <v>27</v>
      </c>
      <c r="AN1862" s="18" t="s">
        <v>27</v>
      </c>
      <c r="AO1862" s="18" t="s">
        <v>27</v>
      </c>
      <c r="AP1862" s="18" t="s">
        <v>27</v>
      </c>
      <c r="AQ1862" s="18" t="s">
        <v>27</v>
      </c>
      <c r="AR1862" s="18">
        <v>100.00000000000001</v>
      </c>
      <c r="AT1862" s="53" t="s">
        <v>134</v>
      </c>
      <c r="AU1862" s="53" t="str">
        <f t="shared" si="179"/>
        <v>po</v>
      </c>
      <c r="AV1862" s="44">
        <f t="shared" si="180"/>
        <v>0.97775149606283052</v>
      </c>
      <c r="AW1862" s="86">
        <f t="shared" si="181"/>
        <v>0.98772591934519383</v>
      </c>
      <c r="AX1862" s="18"/>
      <c r="AY1862" s="18"/>
    </row>
    <row r="1863" spans="1:51" s="21" customFormat="1" x14ac:dyDescent="0.2">
      <c r="A1863" s="24" t="s">
        <v>595</v>
      </c>
      <c r="B1863" s="23" t="s">
        <v>606</v>
      </c>
      <c r="C1863" s="21" t="s">
        <v>75</v>
      </c>
      <c r="D1863" s="23" t="s">
        <v>36</v>
      </c>
      <c r="E1863" s="23" t="s">
        <v>32</v>
      </c>
      <c r="F1863" s="23" t="s">
        <v>76</v>
      </c>
      <c r="G1863" s="24">
        <v>46</v>
      </c>
      <c r="H1863" s="30">
        <v>61.848999999999997</v>
      </c>
      <c r="I1863" s="30">
        <v>36.313000000000002</v>
      </c>
      <c r="J1863" s="23" t="s">
        <v>27</v>
      </c>
      <c r="K1863" s="23">
        <v>6.5000000000000002E-2</v>
      </c>
      <c r="L1863" s="23" t="s">
        <v>27</v>
      </c>
      <c r="M1863" s="23" t="s">
        <v>27</v>
      </c>
      <c r="N1863" s="23" t="s">
        <v>27</v>
      </c>
      <c r="O1863" s="23">
        <v>0.71699999999999997</v>
      </c>
      <c r="P1863" s="23" t="s">
        <v>27</v>
      </c>
      <c r="Q1863" s="23">
        <v>3.7999999999999999E-2</v>
      </c>
      <c r="R1863" s="23" t="s">
        <v>27</v>
      </c>
      <c r="S1863" s="23" t="s">
        <v>27</v>
      </c>
      <c r="T1863" s="23" t="s">
        <v>27</v>
      </c>
      <c r="U1863" s="23">
        <v>7.2999999999999995E-2</v>
      </c>
      <c r="V1863" s="23" t="s">
        <v>27</v>
      </c>
      <c r="W1863" s="30" t="s">
        <v>27</v>
      </c>
      <c r="X1863" s="23">
        <v>99.054999999999993</v>
      </c>
      <c r="Z1863" s="18" t="s">
        <v>85</v>
      </c>
      <c r="AB1863" s="501"/>
      <c r="AC1863" s="18">
        <v>49.039112322863545</v>
      </c>
      <c r="AD1863" s="18">
        <v>50.154091910836854</v>
      </c>
      <c r="AE1863" s="18" t="s">
        <v>27</v>
      </c>
      <c r="AF1863" s="18">
        <v>9.2923230008984822E-2</v>
      </c>
      <c r="AG1863" s="18" t="s">
        <v>27</v>
      </c>
      <c r="AH1863" s="18" t="s">
        <v>27</v>
      </c>
      <c r="AI1863" s="18" t="s">
        <v>27</v>
      </c>
      <c r="AJ1863" s="18">
        <v>0.54090886712199104</v>
      </c>
      <c r="AK1863" s="18" t="s">
        <v>27</v>
      </c>
      <c r="AL1863" s="18">
        <v>3.2359890221528416E-2</v>
      </c>
      <c r="AM1863" s="18" t="s">
        <v>27</v>
      </c>
      <c r="AN1863" s="18" t="s">
        <v>27</v>
      </c>
      <c r="AO1863" s="18" t="s">
        <v>27</v>
      </c>
      <c r="AP1863" s="18">
        <v>0.14060377894711179</v>
      </c>
      <c r="AQ1863" s="18" t="s">
        <v>27</v>
      </c>
      <c r="AR1863" s="18">
        <v>100</v>
      </c>
      <c r="AT1863" s="53" t="s">
        <v>134</v>
      </c>
      <c r="AU1863" s="53" t="str">
        <f t="shared" si="179"/>
        <v>po</v>
      </c>
      <c r="AV1863" s="44">
        <f t="shared" si="180"/>
        <v>0.97776892082991951</v>
      </c>
      <c r="AW1863" s="86">
        <f t="shared" si="181"/>
        <v>0.98919907010592811</v>
      </c>
      <c r="AX1863" s="18"/>
      <c r="AY1863" s="18"/>
    </row>
    <row r="1864" spans="1:51" s="21" customFormat="1" x14ac:dyDescent="0.2">
      <c r="A1864" s="24" t="s">
        <v>595</v>
      </c>
      <c r="B1864" s="23" t="s">
        <v>606</v>
      </c>
      <c r="C1864" s="21" t="s">
        <v>75</v>
      </c>
      <c r="D1864" s="23" t="s">
        <v>64</v>
      </c>
      <c r="E1864" s="23" t="s">
        <v>29</v>
      </c>
      <c r="F1864" s="23" t="s">
        <v>31</v>
      </c>
      <c r="G1864" s="24">
        <v>131</v>
      </c>
      <c r="H1864" s="30">
        <v>62.402000000000001</v>
      </c>
      <c r="I1864" s="30">
        <v>36.630000000000003</v>
      </c>
      <c r="J1864" s="23">
        <v>0.03</v>
      </c>
      <c r="K1864" s="23" t="s">
        <v>27</v>
      </c>
      <c r="L1864" s="23" t="s">
        <v>27</v>
      </c>
      <c r="M1864" s="23" t="s">
        <v>27</v>
      </c>
      <c r="N1864" s="23">
        <v>3.9E-2</v>
      </c>
      <c r="O1864" s="23">
        <v>0.40200000000000002</v>
      </c>
      <c r="P1864" s="23" t="s">
        <v>27</v>
      </c>
      <c r="Q1864" s="23">
        <v>0.19</v>
      </c>
      <c r="R1864" s="23" t="s">
        <v>27</v>
      </c>
      <c r="S1864" s="23" t="s">
        <v>27</v>
      </c>
      <c r="T1864" s="23">
        <v>0.154</v>
      </c>
      <c r="U1864" s="23" t="s">
        <v>27</v>
      </c>
      <c r="V1864" s="23" t="s">
        <v>73</v>
      </c>
      <c r="W1864" s="30" t="s">
        <v>27</v>
      </c>
      <c r="X1864" s="23">
        <v>99.847000000000008</v>
      </c>
      <c r="Z1864" s="18" t="s">
        <v>85</v>
      </c>
      <c r="AB1864" s="501"/>
      <c r="AC1864" s="18">
        <v>49.117905845277463</v>
      </c>
      <c r="AD1864" s="18">
        <v>50.224147701371514</v>
      </c>
      <c r="AE1864" s="18">
        <v>4.6955656697809614E-2</v>
      </c>
      <c r="AF1864" s="18" t="s">
        <v>27</v>
      </c>
      <c r="AG1864" s="18" t="s">
        <v>27</v>
      </c>
      <c r="AH1864" s="18" t="s">
        <v>27</v>
      </c>
      <c r="AI1864" s="18">
        <v>4.2774426406299478E-2</v>
      </c>
      <c r="AJ1864" s="18">
        <v>0.3010664858433354</v>
      </c>
      <c r="AK1864" s="18" t="s">
        <v>27</v>
      </c>
      <c r="AL1864" s="18">
        <v>0.16062326848439543</v>
      </c>
      <c r="AM1864" s="18" t="s">
        <v>27</v>
      </c>
      <c r="AN1864" s="18" t="s">
        <v>27</v>
      </c>
      <c r="AO1864" s="18">
        <v>0.10652661591917557</v>
      </c>
      <c r="AP1864" s="18" t="s">
        <v>27</v>
      </c>
      <c r="AQ1864" s="18" t="s">
        <v>27</v>
      </c>
      <c r="AR1864" s="18">
        <v>99.999999999999986</v>
      </c>
      <c r="AT1864" s="53" t="s">
        <v>134</v>
      </c>
      <c r="AU1864" s="53" t="str">
        <f t="shared" si="179"/>
        <v>po</v>
      </c>
      <c r="AV1864" s="44">
        <f t="shared" si="180"/>
        <v>0.97797390485007984</v>
      </c>
      <c r="AW1864" s="86">
        <f t="shared" si="181"/>
        <v>0.98928751386591562</v>
      </c>
      <c r="AX1864" s="18"/>
      <c r="AY1864" s="18"/>
    </row>
    <row r="1865" spans="1:51" s="21" customFormat="1" x14ac:dyDescent="0.2">
      <c r="A1865" s="24" t="s">
        <v>595</v>
      </c>
      <c r="B1865" s="23" t="s">
        <v>606</v>
      </c>
      <c r="C1865" s="21" t="s">
        <v>75</v>
      </c>
      <c r="D1865" s="23" t="s">
        <v>72</v>
      </c>
      <c r="E1865" s="23" t="s">
        <v>37</v>
      </c>
      <c r="F1865" s="23" t="s">
        <v>34</v>
      </c>
      <c r="G1865" s="24">
        <v>225</v>
      </c>
      <c r="H1865" s="30">
        <v>62.137</v>
      </c>
      <c r="I1865" s="30">
        <v>36.473999999999997</v>
      </c>
      <c r="J1865" s="23" t="s">
        <v>27</v>
      </c>
      <c r="K1865" s="23" t="s">
        <v>27</v>
      </c>
      <c r="L1865" s="23" t="s">
        <v>27</v>
      </c>
      <c r="M1865" s="23">
        <v>9.0999999999999998E-2</v>
      </c>
      <c r="N1865" s="23" t="s">
        <v>27</v>
      </c>
      <c r="O1865" s="23">
        <v>0.61599999999999999</v>
      </c>
      <c r="P1865" s="23">
        <v>0.12</v>
      </c>
      <c r="Q1865" s="23">
        <v>0.105</v>
      </c>
      <c r="R1865" s="23" t="s">
        <v>27</v>
      </c>
      <c r="S1865" s="23" t="s">
        <v>27</v>
      </c>
      <c r="T1865" s="23" t="s">
        <v>27</v>
      </c>
      <c r="U1865" s="23" t="s">
        <v>27</v>
      </c>
      <c r="V1865" s="23" t="s">
        <v>27</v>
      </c>
      <c r="W1865" s="30" t="s">
        <v>27</v>
      </c>
      <c r="X1865" s="23">
        <v>99.542999999999992</v>
      </c>
      <c r="Z1865" s="18" t="s">
        <v>85</v>
      </c>
      <c r="AB1865" s="501"/>
      <c r="AC1865" s="18">
        <v>49.089975523801193</v>
      </c>
      <c r="AD1865" s="18">
        <v>50.194976077999762</v>
      </c>
      <c r="AE1865" s="18" t="s">
        <v>27</v>
      </c>
      <c r="AF1865" s="18" t="s">
        <v>27</v>
      </c>
      <c r="AG1865" s="18" t="s">
        <v>27</v>
      </c>
      <c r="AH1865" s="18">
        <v>7.3079467913624324E-2</v>
      </c>
      <c r="AI1865" s="18" t="s">
        <v>27</v>
      </c>
      <c r="AJ1865" s="18">
        <v>0.46303974831006417</v>
      </c>
      <c r="AK1865" s="18">
        <v>8.983581783758593E-2</v>
      </c>
      <c r="AL1865" s="18">
        <v>8.9093364137784292E-2</v>
      </c>
      <c r="AM1865" s="18" t="s">
        <v>27</v>
      </c>
      <c r="AN1865" s="18" t="s">
        <v>27</v>
      </c>
      <c r="AO1865" s="18" t="s">
        <v>27</v>
      </c>
      <c r="AP1865" s="18" t="s">
        <v>27</v>
      </c>
      <c r="AQ1865" s="18" t="s">
        <v>27</v>
      </c>
      <c r="AR1865" s="18">
        <v>100.00000000000001</v>
      </c>
      <c r="AT1865" s="53" t="s">
        <v>134</v>
      </c>
      <c r="AU1865" s="53" t="str">
        <f t="shared" si="179"/>
        <v>po</v>
      </c>
      <c r="AV1865" s="44">
        <f t="shared" si="180"/>
        <v>0.97798583363240443</v>
      </c>
      <c r="AW1865" s="86">
        <f t="shared" si="181"/>
        <v>0.99077533928507888</v>
      </c>
      <c r="AX1865" s="18"/>
      <c r="AY1865" s="18"/>
    </row>
    <row r="1866" spans="1:51" s="21" customFormat="1" x14ac:dyDescent="0.2">
      <c r="A1866" s="24" t="s">
        <v>595</v>
      </c>
      <c r="B1866" s="23" t="s">
        <v>606</v>
      </c>
      <c r="C1866" s="21" t="s">
        <v>75</v>
      </c>
      <c r="D1866" s="23" t="s">
        <v>44</v>
      </c>
      <c r="E1866" s="23" t="s">
        <v>32</v>
      </c>
      <c r="F1866" s="23" t="s">
        <v>59</v>
      </c>
      <c r="G1866" s="24">
        <v>34</v>
      </c>
      <c r="H1866" s="30">
        <v>61.991999999999997</v>
      </c>
      <c r="I1866" s="30">
        <v>36.387</v>
      </c>
      <c r="J1866" s="23" t="s">
        <v>27</v>
      </c>
      <c r="K1866" s="23" t="s">
        <v>27</v>
      </c>
      <c r="L1866" s="23" t="s">
        <v>27</v>
      </c>
      <c r="M1866" s="23" t="s">
        <v>27</v>
      </c>
      <c r="N1866" s="23" t="s">
        <v>27</v>
      </c>
      <c r="O1866" s="23">
        <v>0.64200000000000002</v>
      </c>
      <c r="P1866" s="23">
        <v>0.18099999999999999</v>
      </c>
      <c r="Q1866" s="23">
        <v>4.3999999999999997E-2</v>
      </c>
      <c r="R1866" s="23" t="s">
        <v>27</v>
      </c>
      <c r="S1866" s="23" t="s">
        <v>27</v>
      </c>
      <c r="T1866" s="23" t="s">
        <v>27</v>
      </c>
      <c r="U1866" s="23" t="s">
        <v>27</v>
      </c>
      <c r="V1866" s="23" t="s">
        <v>27</v>
      </c>
      <c r="W1866" s="30" t="s">
        <v>27</v>
      </c>
      <c r="X1866" s="23">
        <v>99.245999999999981</v>
      </c>
      <c r="Z1866" s="18" t="s">
        <v>85</v>
      </c>
      <c r="AB1866" s="501"/>
      <c r="AC1866" s="18">
        <v>49.119789533217912</v>
      </c>
      <c r="AD1866" s="18">
        <v>50.2228580864615</v>
      </c>
      <c r="AE1866" s="18" t="s">
        <v>27</v>
      </c>
      <c r="AF1866" s="18" t="s">
        <v>27</v>
      </c>
      <c r="AG1866" s="18" t="s">
        <v>27</v>
      </c>
      <c r="AH1866" s="18" t="s">
        <v>27</v>
      </c>
      <c r="AI1866" s="18" t="s">
        <v>27</v>
      </c>
      <c r="AJ1866" s="18">
        <v>0.48400617742347474</v>
      </c>
      <c r="AK1866" s="18">
        <v>0.13590178781859838</v>
      </c>
      <c r="AL1866" s="18">
        <v>3.7444415078537623E-2</v>
      </c>
      <c r="AM1866" s="18" t="s">
        <v>27</v>
      </c>
      <c r="AN1866" s="18" t="s">
        <v>27</v>
      </c>
      <c r="AO1866" s="18" t="s">
        <v>27</v>
      </c>
      <c r="AP1866" s="18" t="s">
        <v>27</v>
      </c>
      <c r="AQ1866" s="18" t="s">
        <v>27</v>
      </c>
      <c r="AR1866" s="18">
        <v>100.00000000000003</v>
      </c>
      <c r="AT1866" s="53" t="s">
        <v>134</v>
      </c>
      <c r="AU1866" s="53" t="str">
        <f t="shared" si="179"/>
        <v>po</v>
      </c>
      <c r="AV1866" s="44">
        <f t="shared" si="180"/>
        <v>0.97803652370112837</v>
      </c>
      <c r="AW1866" s="86">
        <f t="shared" si="181"/>
        <v>0.99112523281419684</v>
      </c>
      <c r="AX1866" s="18"/>
      <c r="AY1866" s="18"/>
    </row>
    <row r="1867" spans="1:51" s="21" customFormat="1" x14ac:dyDescent="0.2">
      <c r="A1867" s="24" t="s">
        <v>595</v>
      </c>
      <c r="B1867" s="23" t="s">
        <v>606</v>
      </c>
      <c r="C1867" s="21" t="s">
        <v>75</v>
      </c>
      <c r="D1867" s="23" t="s">
        <v>50</v>
      </c>
      <c r="E1867" s="23" t="s">
        <v>32</v>
      </c>
      <c r="F1867" s="23" t="s">
        <v>43</v>
      </c>
      <c r="G1867" s="24">
        <v>258</v>
      </c>
      <c r="H1867" s="30">
        <v>62.209000000000003</v>
      </c>
      <c r="I1867" s="30">
        <v>36.512999999999998</v>
      </c>
      <c r="J1867" s="23" t="s">
        <v>27</v>
      </c>
      <c r="K1867" s="23" t="s">
        <v>27</v>
      </c>
      <c r="L1867" s="23" t="s">
        <v>27</v>
      </c>
      <c r="M1867" s="23" t="s">
        <v>27</v>
      </c>
      <c r="N1867" s="23" t="s">
        <v>27</v>
      </c>
      <c r="O1867" s="23">
        <v>0.753</v>
      </c>
      <c r="P1867" s="23" t="s">
        <v>27</v>
      </c>
      <c r="Q1867" s="23" t="s">
        <v>27</v>
      </c>
      <c r="R1867" s="23" t="s">
        <v>27</v>
      </c>
      <c r="S1867" s="23" t="s">
        <v>27</v>
      </c>
      <c r="T1867" s="23" t="s">
        <v>27</v>
      </c>
      <c r="U1867" s="23" t="s">
        <v>27</v>
      </c>
      <c r="V1867" s="23" t="s">
        <v>27</v>
      </c>
      <c r="W1867" s="30" t="s">
        <v>27</v>
      </c>
      <c r="X1867" s="23">
        <v>99.475000000000009</v>
      </c>
      <c r="Z1867" s="18" t="s">
        <v>85</v>
      </c>
      <c r="AB1867" s="501"/>
      <c r="AC1867" s="18">
        <v>49.165773667217884</v>
      </c>
      <c r="AD1867" s="18">
        <v>50.267987486079726</v>
      </c>
      <c r="AE1867" s="18" t="s">
        <v>27</v>
      </c>
      <c r="AF1867" s="18" t="s">
        <v>27</v>
      </c>
      <c r="AG1867" s="18" t="s">
        <v>27</v>
      </c>
      <c r="AH1867" s="18" t="s">
        <v>27</v>
      </c>
      <c r="AI1867" s="18" t="s">
        <v>27</v>
      </c>
      <c r="AJ1867" s="18">
        <v>0.56623884670237157</v>
      </c>
      <c r="AK1867" s="18" t="s">
        <v>27</v>
      </c>
      <c r="AL1867" s="18" t="s">
        <v>27</v>
      </c>
      <c r="AM1867" s="18" t="s">
        <v>27</v>
      </c>
      <c r="AN1867" s="18" t="s">
        <v>27</v>
      </c>
      <c r="AO1867" s="18" t="s">
        <v>27</v>
      </c>
      <c r="AP1867" s="18" t="s">
        <v>27</v>
      </c>
      <c r="AQ1867" s="18" t="s">
        <v>27</v>
      </c>
      <c r="AR1867" s="18">
        <v>99.999999999999986</v>
      </c>
      <c r="AT1867" s="53" t="s">
        <v>134</v>
      </c>
      <c r="AU1867" s="53" t="str">
        <f t="shared" si="179"/>
        <v>po</v>
      </c>
      <c r="AV1867" s="44">
        <f t="shared" si="180"/>
        <v>0.97807324553888164</v>
      </c>
      <c r="AW1867" s="86">
        <f t="shared" si="181"/>
        <v>0.98933764809446778</v>
      </c>
      <c r="AX1867" s="18"/>
      <c r="AY1867" s="18"/>
    </row>
    <row r="1868" spans="1:51" s="21" customFormat="1" x14ac:dyDescent="0.2">
      <c r="A1868" s="24" t="s">
        <v>595</v>
      </c>
      <c r="B1868" s="23" t="s">
        <v>606</v>
      </c>
      <c r="C1868" s="21" t="s">
        <v>75</v>
      </c>
      <c r="D1868" s="23" t="s">
        <v>33</v>
      </c>
      <c r="E1868" s="23" t="s">
        <v>32</v>
      </c>
      <c r="F1868" s="23" t="s">
        <v>59</v>
      </c>
      <c r="G1868" s="24">
        <v>40</v>
      </c>
      <c r="H1868" s="30">
        <v>61.633000000000003</v>
      </c>
      <c r="I1868" s="30">
        <v>36.170999999999999</v>
      </c>
      <c r="J1868" s="23" t="s">
        <v>27</v>
      </c>
      <c r="K1868" s="23" t="s">
        <v>27</v>
      </c>
      <c r="L1868" s="23" t="s">
        <v>27</v>
      </c>
      <c r="M1868" s="23" t="s">
        <v>27</v>
      </c>
      <c r="N1868" s="23" t="s">
        <v>27</v>
      </c>
      <c r="O1868" s="23">
        <v>0.93799999999999994</v>
      </c>
      <c r="P1868" s="23" t="s">
        <v>27</v>
      </c>
      <c r="Q1868" s="23">
        <v>0.14799999999999999</v>
      </c>
      <c r="R1868" s="23" t="s">
        <v>27</v>
      </c>
      <c r="S1868" s="23">
        <v>2.8000000000000001E-2</v>
      </c>
      <c r="T1868" s="23">
        <v>0.248</v>
      </c>
      <c r="U1868" s="23" t="s">
        <v>27</v>
      </c>
      <c r="V1868" s="23" t="s">
        <v>27</v>
      </c>
      <c r="W1868" s="30" t="s">
        <v>27</v>
      </c>
      <c r="X1868" s="23">
        <v>99.166000000000011</v>
      </c>
      <c r="Z1868" s="18" t="s">
        <v>85</v>
      </c>
      <c r="AB1868" s="501"/>
      <c r="AC1868" s="18">
        <v>48.927423993629446</v>
      </c>
      <c r="AD1868" s="18">
        <v>50.018870757872605</v>
      </c>
      <c r="AE1868" s="18" t="s">
        <v>27</v>
      </c>
      <c r="AF1868" s="18" t="s">
        <v>27</v>
      </c>
      <c r="AG1868" s="18" t="s">
        <v>27</v>
      </c>
      <c r="AH1868" s="18" t="s">
        <v>27</v>
      </c>
      <c r="AI1868" s="18" t="s">
        <v>27</v>
      </c>
      <c r="AJ1868" s="18">
        <v>0.70849519442861175</v>
      </c>
      <c r="AK1868" s="18" t="s">
        <v>27</v>
      </c>
      <c r="AL1868" s="18">
        <v>0.12618690359895926</v>
      </c>
      <c r="AM1868" s="18" t="s">
        <v>27</v>
      </c>
      <c r="AN1868" s="18">
        <v>4.6006937822664913E-2</v>
      </c>
      <c r="AO1868" s="18">
        <v>0.17301621264772421</v>
      </c>
      <c r="AP1868" s="18" t="s">
        <v>27</v>
      </c>
      <c r="AQ1868" s="18" t="s">
        <v>27</v>
      </c>
      <c r="AR1868" s="18">
        <v>100.00000000000001</v>
      </c>
      <c r="AT1868" s="53" t="s">
        <v>134</v>
      </c>
      <c r="AU1868" s="53" t="str">
        <f t="shared" si="179"/>
        <v>po</v>
      </c>
      <c r="AV1868" s="44">
        <f t="shared" si="180"/>
        <v>0.97817930017799581</v>
      </c>
      <c r="AW1868" s="86">
        <f t="shared" si="181"/>
        <v>0.99832566284886226</v>
      </c>
      <c r="AX1868" s="18"/>
      <c r="AY1868" s="18"/>
    </row>
    <row r="1869" spans="1:51" s="21" customFormat="1" x14ac:dyDescent="0.2">
      <c r="A1869" s="24" t="s">
        <v>595</v>
      </c>
      <c r="B1869" s="23" t="s">
        <v>606</v>
      </c>
      <c r="C1869" s="21" t="s">
        <v>75</v>
      </c>
      <c r="D1869" s="23" t="s">
        <v>45</v>
      </c>
      <c r="E1869" s="23" t="s">
        <v>61</v>
      </c>
      <c r="F1869" s="23" t="s">
        <v>43</v>
      </c>
      <c r="G1869" s="24">
        <v>366</v>
      </c>
      <c r="H1869" s="30">
        <v>61.819000000000003</v>
      </c>
      <c r="I1869" s="30">
        <v>36.28</v>
      </c>
      <c r="J1869" s="23">
        <v>8.1000000000000003E-2</v>
      </c>
      <c r="K1869" s="23" t="s">
        <v>27</v>
      </c>
      <c r="L1869" s="23" t="s">
        <v>27</v>
      </c>
      <c r="M1869" s="23" t="s">
        <v>27</v>
      </c>
      <c r="N1869" s="23">
        <v>9.4E-2</v>
      </c>
      <c r="O1869" s="23">
        <v>0.251</v>
      </c>
      <c r="P1869" s="23">
        <v>0.115</v>
      </c>
      <c r="Q1869" s="23">
        <v>5.7000000000000002E-2</v>
      </c>
      <c r="R1869" s="23" t="s">
        <v>27</v>
      </c>
      <c r="S1869" s="23" t="s">
        <v>27</v>
      </c>
      <c r="T1869" s="23" t="s">
        <v>27</v>
      </c>
      <c r="U1869" s="23" t="s">
        <v>27</v>
      </c>
      <c r="V1869" s="23" t="s">
        <v>27</v>
      </c>
      <c r="W1869" s="30" t="s">
        <v>27</v>
      </c>
      <c r="X1869" s="23">
        <v>98.697000000000003</v>
      </c>
      <c r="Z1869" s="18" t="s">
        <v>85</v>
      </c>
      <c r="AB1869" s="501"/>
      <c r="AC1869" s="18">
        <v>49.172826401610628</v>
      </c>
      <c r="AD1869" s="18">
        <v>50.269526950820989</v>
      </c>
      <c r="AE1869" s="18">
        <v>0.12811900171848797</v>
      </c>
      <c r="AF1869" s="18" t="s">
        <v>27</v>
      </c>
      <c r="AG1869" s="18" t="s">
        <v>27</v>
      </c>
      <c r="AH1869" s="18" t="s">
        <v>27</v>
      </c>
      <c r="AI1869" s="18">
        <v>0.10418598552594956</v>
      </c>
      <c r="AJ1869" s="18">
        <v>0.18996427955783071</v>
      </c>
      <c r="AK1869" s="18">
        <v>8.6681572710867086E-2</v>
      </c>
      <c r="AL1869" s="18">
        <v>4.8695808055246821E-2</v>
      </c>
      <c r="AM1869" s="18" t="s">
        <v>27</v>
      </c>
      <c r="AN1869" s="18" t="s">
        <v>27</v>
      </c>
      <c r="AO1869" s="18" t="s">
        <v>27</v>
      </c>
      <c r="AP1869" s="18" t="s">
        <v>27</v>
      </c>
      <c r="AQ1869" s="18" t="s">
        <v>27</v>
      </c>
      <c r="AR1869" s="18">
        <v>99.999999999999986</v>
      </c>
      <c r="AT1869" s="53" t="s">
        <v>134</v>
      </c>
      <c r="AU1869" s="53" t="str">
        <f t="shared" si="179"/>
        <v>po</v>
      </c>
      <c r="AV1869" s="44">
        <f t="shared" si="180"/>
        <v>0.97818359121852749</v>
      </c>
      <c r="AW1869" s="86">
        <f t="shared" si="181"/>
        <v>0.9846555371479615</v>
      </c>
      <c r="AX1869" s="18"/>
      <c r="AY1869" s="18"/>
    </row>
    <row r="1870" spans="1:51" s="21" customFormat="1" x14ac:dyDescent="0.2">
      <c r="A1870" s="24" t="s">
        <v>595</v>
      </c>
      <c r="B1870" s="23" t="s">
        <v>606</v>
      </c>
      <c r="C1870" s="21" t="s">
        <v>75</v>
      </c>
      <c r="D1870" s="23" t="s">
        <v>44</v>
      </c>
      <c r="E1870" s="23" t="s">
        <v>42</v>
      </c>
      <c r="F1870" s="23" t="s">
        <v>28</v>
      </c>
      <c r="G1870" s="24">
        <v>52</v>
      </c>
      <c r="H1870" s="30">
        <v>61.973999999999997</v>
      </c>
      <c r="I1870" s="30">
        <v>36.368000000000002</v>
      </c>
      <c r="J1870" s="23">
        <v>3.9E-2</v>
      </c>
      <c r="K1870" s="23" t="s">
        <v>27</v>
      </c>
      <c r="L1870" s="23" t="s">
        <v>27</v>
      </c>
      <c r="M1870" s="23" t="s">
        <v>27</v>
      </c>
      <c r="N1870" s="23">
        <v>5.0999999999999997E-2</v>
      </c>
      <c r="O1870" s="23">
        <v>0.21199999999999999</v>
      </c>
      <c r="P1870" s="23">
        <v>0.222</v>
      </c>
      <c r="Q1870" s="23">
        <v>0.217</v>
      </c>
      <c r="R1870" s="23" t="s">
        <v>27</v>
      </c>
      <c r="S1870" s="23">
        <v>2.5000000000000001E-2</v>
      </c>
      <c r="T1870" s="23" t="s">
        <v>27</v>
      </c>
      <c r="U1870" s="23" t="s">
        <v>27</v>
      </c>
      <c r="V1870" s="23" t="s">
        <v>27</v>
      </c>
      <c r="W1870" s="30" t="s">
        <v>27</v>
      </c>
      <c r="X1870" s="23">
        <v>99.108000000000004</v>
      </c>
      <c r="Z1870" s="18" t="s">
        <v>85</v>
      </c>
      <c r="AB1870" s="501"/>
      <c r="AC1870" s="18">
        <v>49.119231357575408</v>
      </c>
      <c r="AD1870" s="18">
        <v>50.210642244405022</v>
      </c>
      <c r="AE1870" s="18">
        <v>6.1465578330237185E-2</v>
      </c>
      <c r="AF1870" s="18" t="s">
        <v>27</v>
      </c>
      <c r="AG1870" s="18" t="s">
        <v>27</v>
      </c>
      <c r="AH1870" s="18" t="s">
        <v>27</v>
      </c>
      <c r="AI1870" s="18">
        <v>5.6323607678581529E-2</v>
      </c>
      <c r="AJ1870" s="18">
        <v>0.159872189354271</v>
      </c>
      <c r="AK1870" s="18">
        <v>0.16673268905778557</v>
      </c>
      <c r="AL1870" s="18">
        <v>0.1847205840715789</v>
      </c>
      <c r="AM1870" s="18" t="s">
        <v>27</v>
      </c>
      <c r="AN1870" s="18">
        <v>4.101174952712168E-2</v>
      </c>
      <c r="AO1870" s="18" t="s">
        <v>27</v>
      </c>
      <c r="AP1870" s="18" t="s">
        <v>27</v>
      </c>
      <c r="AQ1870" s="18" t="s">
        <v>27</v>
      </c>
      <c r="AR1870" s="18">
        <v>100.00000000000001</v>
      </c>
      <c r="AT1870" s="53" t="s">
        <v>134</v>
      </c>
      <c r="AU1870" s="53" t="str">
        <f t="shared" si="179"/>
        <v>po</v>
      </c>
      <c r="AV1870" s="44">
        <f t="shared" si="180"/>
        <v>0.97826335537559805</v>
      </c>
      <c r="AW1870" s="86">
        <f t="shared" si="181"/>
        <v>0.98844696266734944</v>
      </c>
      <c r="AX1870" s="18"/>
      <c r="AY1870" s="18"/>
    </row>
    <row r="1871" spans="1:51" s="21" customFormat="1" x14ac:dyDescent="0.2">
      <c r="A1871" s="24" t="s">
        <v>595</v>
      </c>
      <c r="B1871" s="23" t="s">
        <v>606</v>
      </c>
      <c r="C1871" s="21" t="s">
        <v>75</v>
      </c>
      <c r="D1871" s="23" t="s">
        <v>33</v>
      </c>
      <c r="E1871" s="23" t="s">
        <v>32</v>
      </c>
      <c r="F1871" s="23" t="s">
        <v>41</v>
      </c>
      <c r="G1871" s="24">
        <v>4</v>
      </c>
      <c r="H1871" s="30">
        <v>62.167000000000002</v>
      </c>
      <c r="I1871" s="30">
        <v>36.466999999999999</v>
      </c>
      <c r="J1871" s="23" t="s">
        <v>27</v>
      </c>
      <c r="K1871" s="23" t="s">
        <v>27</v>
      </c>
      <c r="L1871" s="23" t="s">
        <v>27</v>
      </c>
      <c r="M1871" s="23" t="s">
        <v>27</v>
      </c>
      <c r="N1871" s="23" t="s">
        <v>27</v>
      </c>
      <c r="O1871" s="23">
        <v>0.67700000000000005</v>
      </c>
      <c r="P1871" s="23" t="s">
        <v>27</v>
      </c>
      <c r="Q1871" s="23">
        <v>4.1000000000000002E-2</v>
      </c>
      <c r="R1871" s="23" t="s">
        <v>27</v>
      </c>
      <c r="S1871" s="23">
        <v>3.3000000000000002E-2</v>
      </c>
      <c r="T1871" s="23" t="s">
        <v>27</v>
      </c>
      <c r="U1871" s="23" t="s">
        <v>27</v>
      </c>
      <c r="V1871" s="23" t="s">
        <v>27</v>
      </c>
      <c r="W1871" s="30" t="s">
        <v>27</v>
      </c>
      <c r="X1871" s="23">
        <v>99.385000000000005</v>
      </c>
      <c r="Z1871" s="18" t="s">
        <v>85</v>
      </c>
      <c r="AB1871" s="501"/>
      <c r="AC1871" s="18">
        <v>49.164481940846002</v>
      </c>
      <c r="AD1871" s="18">
        <v>50.237256940291431</v>
      </c>
      <c r="AE1871" s="18" t="s">
        <v>27</v>
      </c>
      <c r="AF1871" s="18" t="s">
        <v>27</v>
      </c>
      <c r="AG1871" s="18" t="s">
        <v>27</v>
      </c>
      <c r="AH1871" s="18" t="s">
        <v>27</v>
      </c>
      <c r="AI1871" s="18" t="s">
        <v>27</v>
      </c>
      <c r="AJ1871" s="18">
        <v>0.50941913375663317</v>
      </c>
      <c r="AK1871" s="18" t="s">
        <v>27</v>
      </c>
      <c r="AL1871" s="18">
        <v>3.4824824689783061E-2</v>
      </c>
      <c r="AM1871" s="18" t="s">
        <v>27</v>
      </c>
      <c r="AN1871" s="18">
        <v>5.4017160416164715E-2</v>
      </c>
      <c r="AO1871" s="18" t="s">
        <v>27</v>
      </c>
      <c r="AP1871" s="18" t="s">
        <v>27</v>
      </c>
      <c r="AQ1871" s="18" t="s">
        <v>27</v>
      </c>
      <c r="AR1871" s="18">
        <v>100.00000000000001</v>
      </c>
      <c r="AT1871" s="53" t="s">
        <v>134</v>
      </c>
      <c r="AU1871" s="53" t="str">
        <f t="shared" si="179"/>
        <v>po</v>
      </c>
      <c r="AV1871" s="44">
        <f t="shared" si="180"/>
        <v>0.97864582851885296</v>
      </c>
      <c r="AW1871" s="86">
        <f t="shared" si="181"/>
        <v>0.9894793013554225</v>
      </c>
      <c r="AX1871" s="18"/>
      <c r="AY1871" s="18"/>
    </row>
    <row r="1872" spans="1:51" s="21" customFormat="1" x14ac:dyDescent="0.2">
      <c r="A1872" s="24" t="s">
        <v>595</v>
      </c>
      <c r="B1872" s="23" t="s">
        <v>606</v>
      </c>
      <c r="C1872" s="21" t="s">
        <v>75</v>
      </c>
      <c r="D1872" s="23" t="s">
        <v>60</v>
      </c>
      <c r="E1872" s="23" t="s">
        <v>37</v>
      </c>
      <c r="F1872" s="23" t="s">
        <v>55</v>
      </c>
      <c r="G1872" s="24">
        <v>366</v>
      </c>
      <c r="H1872" s="30">
        <v>62.305</v>
      </c>
      <c r="I1872" s="30">
        <v>36.537999999999997</v>
      </c>
      <c r="J1872" s="23">
        <v>3.5000000000000003E-2</v>
      </c>
      <c r="K1872" s="23" t="s">
        <v>27</v>
      </c>
      <c r="L1872" s="23" t="s">
        <v>27</v>
      </c>
      <c r="M1872" s="23" t="s">
        <v>27</v>
      </c>
      <c r="N1872" s="23" t="s">
        <v>27</v>
      </c>
      <c r="O1872" s="23">
        <v>0.44</v>
      </c>
      <c r="P1872" s="23" t="s">
        <v>27</v>
      </c>
      <c r="Q1872" s="23" t="s">
        <v>27</v>
      </c>
      <c r="R1872" s="23" t="s">
        <v>27</v>
      </c>
      <c r="S1872" s="23" t="s">
        <v>27</v>
      </c>
      <c r="T1872" s="23" t="s">
        <v>27</v>
      </c>
      <c r="U1872" s="23" t="s">
        <v>27</v>
      </c>
      <c r="V1872" s="23" t="s">
        <v>27</v>
      </c>
      <c r="W1872" s="30" t="s">
        <v>27</v>
      </c>
      <c r="X1872" s="23">
        <v>99.317999999999984</v>
      </c>
      <c r="Z1872" s="18" t="s">
        <v>85</v>
      </c>
      <c r="AB1872" s="501"/>
      <c r="AC1872" s="18">
        <v>49.276175343490628</v>
      </c>
      <c r="AD1872" s="18">
        <v>50.337678982573472</v>
      </c>
      <c r="AE1872" s="18">
        <v>5.5043680691678976E-2</v>
      </c>
      <c r="AF1872" s="18" t="s">
        <v>27</v>
      </c>
      <c r="AG1872" s="18" t="s">
        <v>27</v>
      </c>
      <c r="AH1872" s="18" t="s">
        <v>27</v>
      </c>
      <c r="AI1872" s="18" t="s">
        <v>27</v>
      </c>
      <c r="AJ1872" s="18">
        <v>0.33110199324423883</v>
      </c>
      <c r="AK1872" s="18" t="s">
        <v>27</v>
      </c>
      <c r="AL1872" s="18" t="s">
        <v>27</v>
      </c>
      <c r="AM1872" s="18" t="s">
        <v>27</v>
      </c>
      <c r="AN1872" s="18" t="s">
        <v>27</v>
      </c>
      <c r="AO1872" s="18" t="s">
        <v>27</v>
      </c>
      <c r="AP1872" s="18" t="s">
        <v>27</v>
      </c>
      <c r="AQ1872" s="18" t="s">
        <v>27</v>
      </c>
      <c r="AR1872" s="18">
        <v>100.00000000000001</v>
      </c>
      <c r="AT1872" s="53" t="s">
        <v>134</v>
      </c>
      <c r="AU1872" s="53" t="str">
        <f t="shared" si="179"/>
        <v>po</v>
      </c>
      <c r="AV1872" s="44">
        <f t="shared" si="180"/>
        <v>0.978912344380234</v>
      </c>
      <c r="AW1872" s="86">
        <f t="shared" si="181"/>
        <v>0.98548996178207848</v>
      </c>
      <c r="AX1872" s="18"/>
      <c r="AY1872" s="18"/>
    </row>
    <row r="1873" spans="1:51" s="21" customFormat="1" x14ac:dyDescent="0.2">
      <c r="A1873" s="24" t="s">
        <v>595</v>
      </c>
      <c r="B1873" s="23" t="s">
        <v>606</v>
      </c>
      <c r="C1873" s="21" t="s">
        <v>75</v>
      </c>
      <c r="D1873" s="23" t="s">
        <v>50</v>
      </c>
      <c r="E1873" s="23" t="s">
        <v>42</v>
      </c>
      <c r="F1873" s="23" t="s">
        <v>28</v>
      </c>
      <c r="G1873" s="24">
        <v>321</v>
      </c>
      <c r="H1873" s="30">
        <v>61.915999999999997</v>
      </c>
      <c r="I1873" s="30">
        <v>36.308999999999997</v>
      </c>
      <c r="J1873" s="23" t="s">
        <v>27</v>
      </c>
      <c r="K1873" s="23" t="s">
        <v>27</v>
      </c>
      <c r="L1873" s="23" t="s">
        <v>27</v>
      </c>
      <c r="M1873" s="23" t="s">
        <v>27</v>
      </c>
      <c r="N1873" s="23" t="s">
        <v>27</v>
      </c>
      <c r="O1873" s="23">
        <v>0.84199999999999997</v>
      </c>
      <c r="P1873" s="23">
        <v>0.122</v>
      </c>
      <c r="Q1873" s="23">
        <v>4.7E-2</v>
      </c>
      <c r="R1873" s="23" t="s">
        <v>27</v>
      </c>
      <c r="S1873" s="23" t="s">
        <v>27</v>
      </c>
      <c r="T1873" s="23" t="s">
        <v>27</v>
      </c>
      <c r="U1873" s="23" t="s">
        <v>27</v>
      </c>
      <c r="V1873" s="23" t="s">
        <v>27</v>
      </c>
      <c r="W1873" s="30" t="s">
        <v>27</v>
      </c>
      <c r="X1873" s="23">
        <v>99.23599999999999</v>
      </c>
      <c r="Z1873" s="18" t="s">
        <v>85</v>
      </c>
      <c r="AB1873" s="501"/>
      <c r="AC1873" s="18">
        <v>49.08845586874213</v>
      </c>
      <c r="AD1873" s="18">
        <v>50.1447062240535</v>
      </c>
      <c r="AE1873" s="18" t="s">
        <v>27</v>
      </c>
      <c r="AF1873" s="18" t="s">
        <v>27</v>
      </c>
      <c r="AG1873" s="18" t="s">
        <v>27</v>
      </c>
      <c r="AH1873" s="18" t="s">
        <v>27</v>
      </c>
      <c r="AI1873" s="18" t="s">
        <v>27</v>
      </c>
      <c r="AJ1873" s="18">
        <v>0.63516067005344545</v>
      </c>
      <c r="AK1873" s="18">
        <v>9.1656243940877208E-2</v>
      </c>
      <c r="AL1873" s="18">
        <v>4.0020993210033419E-2</v>
      </c>
      <c r="AM1873" s="18" t="s">
        <v>27</v>
      </c>
      <c r="AN1873" s="18" t="s">
        <v>27</v>
      </c>
      <c r="AO1873" s="18" t="s">
        <v>27</v>
      </c>
      <c r="AP1873" s="18" t="s">
        <v>27</v>
      </c>
      <c r="AQ1873" s="18" t="s">
        <v>27</v>
      </c>
      <c r="AR1873" s="18">
        <v>99.999999999999986</v>
      </c>
      <c r="AT1873" s="53" t="s">
        <v>134</v>
      </c>
      <c r="AU1873" s="53" t="str">
        <f t="shared" si="179"/>
        <v>po</v>
      </c>
      <c r="AV1873" s="44">
        <f t="shared" si="180"/>
        <v>0.97893595486247542</v>
      </c>
      <c r="AW1873" s="86">
        <f t="shared" si="181"/>
        <v>0.99422845460867038</v>
      </c>
      <c r="AX1873" s="18"/>
      <c r="AY1873" s="18"/>
    </row>
    <row r="1874" spans="1:51" s="21" customFormat="1" x14ac:dyDescent="0.2">
      <c r="A1874" s="24" t="s">
        <v>595</v>
      </c>
      <c r="B1874" s="23" t="s">
        <v>606</v>
      </c>
      <c r="C1874" s="21" t="s">
        <v>75</v>
      </c>
      <c r="D1874" s="23" t="s">
        <v>72</v>
      </c>
      <c r="E1874" s="23" t="s">
        <v>37</v>
      </c>
      <c r="F1874" s="23" t="s">
        <v>38</v>
      </c>
      <c r="G1874" s="24">
        <v>235</v>
      </c>
      <c r="H1874" s="30">
        <v>62.332000000000001</v>
      </c>
      <c r="I1874" s="30">
        <v>36.549999999999997</v>
      </c>
      <c r="J1874" s="23">
        <v>6.7000000000000004E-2</v>
      </c>
      <c r="K1874" s="23" t="s">
        <v>27</v>
      </c>
      <c r="L1874" s="23" t="s">
        <v>27</v>
      </c>
      <c r="M1874" s="23" t="s">
        <v>27</v>
      </c>
      <c r="N1874" s="23">
        <v>5.8999999999999997E-2</v>
      </c>
      <c r="O1874" s="23">
        <v>0.13600000000000001</v>
      </c>
      <c r="P1874" s="23" t="s">
        <v>27</v>
      </c>
      <c r="Q1874" s="23">
        <v>4.2000000000000003E-2</v>
      </c>
      <c r="R1874" s="23" t="s">
        <v>27</v>
      </c>
      <c r="S1874" s="23" t="s">
        <v>27</v>
      </c>
      <c r="T1874" s="23" t="s">
        <v>27</v>
      </c>
      <c r="U1874" s="23" t="s">
        <v>27</v>
      </c>
      <c r="V1874" s="23" t="s">
        <v>27</v>
      </c>
      <c r="W1874" s="30" t="s">
        <v>27</v>
      </c>
      <c r="X1874" s="23">
        <v>99.185999999999993</v>
      </c>
      <c r="Z1874" s="18" t="s">
        <v>85</v>
      </c>
      <c r="AB1874" s="501"/>
      <c r="AC1874" s="18">
        <v>49.317184126595983</v>
      </c>
      <c r="AD1874" s="18">
        <v>50.374287293487072</v>
      </c>
      <c r="AE1874" s="18">
        <v>0.10541134220448625</v>
      </c>
      <c r="AF1874" s="18" t="s">
        <v>27</v>
      </c>
      <c r="AG1874" s="18" t="s">
        <v>27</v>
      </c>
      <c r="AH1874" s="18" t="s">
        <v>27</v>
      </c>
      <c r="AI1874" s="18">
        <v>6.5045532828066119E-2</v>
      </c>
      <c r="AJ1874" s="18">
        <v>0.10238141914403448</v>
      </c>
      <c r="AK1874" s="18" t="s">
        <v>27</v>
      </c>
      <c r="AL1874" s="18">
        <v>3.5690285740366597E-2</v>
      </c>
      <c r="AM1874" s="18" t="s">
        <v>27</v>
      </c>
      <c r="AN1874" s="18" t="s">
        <v>27</v>
      </c>
      <c r="AO1874" s="18" t="s">
        <v>27</v>
      </c>
      <c r="AP1874" s="18" t="s">
        <v>27</v>
      </c>
      <c r="AQ1874" s="18" t="s">
        <v>27</v>
      </c>
      <c r="AR1874" s="18">
        <v>100.00000000000001</v>
      </c>
      <c r="AT1874" s="53" t="s">
        <v>134</v>
      </c>
      <c r="AU1874" s="53" t="str">
        <f t="shared" si="179"/>
        <v>po</v>
      </c>
      <c r="AV1874" s="44">
        <f t="shared" si="180"/>
        <v>0.9790150248532099</v>
      </c>
      <c r="AW1874" s="86">
        <f t="shared" si="181"/>
        <v>0.98175594114806453</v>
      </c>
      <c r="AX1874" s="18"/>
      <c r="AY1874" s="18"/>
    </row>
    <row r="1875" spans="1:51" s="21" customFormat="1" x14ac:dyDescent="0.2">
      <c r="A1875" s="24" t="s">
        <v>595</v>
      </c>
      <c r="B1875" s="23" t="s">
        <v>606</v>
      </c>
      <c r="C1875" s="21" t="s">
        <v>75</v>
      </c>
      <c r="D1875" s="23" t="s">
        <v>36</v>
      </c>
      <c r="E1875" s="23" t="s">
        <v>71</v>
      </c>
      <c r="F1875" s="23" t="s">
        <v>97</v>
      </c>
      <c r="G1875" s="24">
        <v>95</v>
      </c>
      <c r="H1875" s="30">
        <v>61.997999999999998</v>
      </c>
      <c r="I1875" s="30">
        <v>36.341000000000001</v>
      </c>
      <c r="J1875" s="23">
        <v>6.4000000000000001E-2</v>
      </c>
      <c r="K1875" s="23" t="s">
        <v>27</v>
      </c>
      <c r="L1875" s="23" t="s">
        <v>27</v>
      </c>
      <c r="M1875" s="23">
        <v>0.41499999999999998</v>
      </c>
      <c r="N1875" s="23">
        <v>2.8000000000000001E-2</v>
      </c>
      <c r="O1875" s="23">
        <v>0.35499999999999998</v>
      </c>
      <c r="P1875" s="23" t="s">
        <v>27</v>
      </c>
      <c r="Q1875" s="23">
        <v>0.159</v>
      </c>
      <c r="R1875" s="23" t="s">
        <v>27</v>
      </c>
      <c r="S1875" s="23">
        <v>4.2000000000000003E-2</v>
      </c>
      <c r="T1875" s="23" t="s">
        <v>27</v>
      </c>
      <c r="U1875" s="23" t="s">
        <v>27</v>
      </c>
      <c r="V1875" s="23" t="s">
        <v>27</v>
      </c>
      <c r="W1875" s="30" t="s">
        <v>27</v>
      </c>
      <c r="X1875" s="23">
        <v>99.402000000000015</v>
      </c>
      <c r="Z1875" s="18" t="s">
        <v>85</v>
      </c>
      <c r="AB1875" s="501"/>
      <c r="AC1875" s="18">
        <v>49.015852508327463</v>
      </c>
      <c r="AD1875" s="18">
        <v>50.048386185567061</v>
      </c>
      <c r="AE1875" s="18">
        <v>0.10061533687830794</v>
      </c>
      <c r="AF1875" s="18" t="s">
        <v>27</v>
      </c>
      <c r="AG1875" s="18" t="s">
        <v>27</v>
      </c>
      <c r="AH1875" s="18">
        <v>0.33351734715995646</v>
      </c>
      <c r="AI1875" s="18">
        <v>3.0845738070501269E-2</v>
      </c>
      <c r="AJ1875" s="18">
        <v>0.26704365341655006</v>
      </c>
      <c r="AK1875" s="18" t="s">
        <v>27</v>
      </c>
      <c r="AL1875" s="18">
        <v>0.13501111688592199</v>
      </c>
      <c r="AM1875" s="18" t="s">
        <v>27</v>
      </c>
      <c r="AN1875" s="18">
        <v>6.8728113694241325E-2</v>
      </c>
      <c r="AO1875" s="18" t="s">
        <v>27</v>
      </c>
      <c r="AP1875" s="18" t="s">
        <v>27</v>
      </c>
      <c r="AQ1875" s="18" t="s">
        <v>27</v>
      </c>
      <c r="AR1875" s="18">
        <v>99.999999999999986</v>
      </c>
      <c r="AT1875" s="53" t="s">
        <v>134</v>
      </c>
      <c r="AU1875" s="53" t="str">
        <f t="shared" si="179"/>
        <v>po</v>
      </c>
      <c r="AV1875" s="44">
        <f t="shared" si="180"/>
        <v>0.97936929128121697</v>
      </c>
      <c r="AW1875" s="86">
        <f t="shared" si="181"/>
        <v>0.98740261265169538</v>
      </c>
      <c r="AX1875" s="18"/>
      <c r="AY1875" s="18"/>
    </row>
    <row r="1876" spans="1:51" s="21" customFormat="1" x14ac:dyDescent="0.2">
      <c r="A1876" s="24" t="s">
        <v>595</v>
      </c>
      <c r="B1876" s="23" t="s">
        <v>606</v>
      </c>
      <c r="C1876" s="21" t="s">
        <v>75</v>
      </c>
      <c r="D1876" s="23" t="s">
        <v>72</v>
      </c>
      <c r="E1876" s="23" t="s">
        <v>54</v>
      </c>
      <c r="F1876" s="23" t="s">
        <v>34</v>
      </c>
      <c r="G1876" s="24">
        <v>288</v>
      </c>
      <c r="H1876" s="30">
        <v>61.957000000000001</v>
      </c>
      <c r="I1876" s="30">
        <v>36.314</v>
      </c>
      <c r="J1876" s="23">
        <v>4.2000000000000003E-2</v>
      </c>
      <c r="K1876" s="23" t="s">
        <v>27</v>
      </c>
      <c r="L1876" s="23" t="s">
        <v>27</v>
      </c>
      <c r="M1876" s="23">
        <v>6.2E-2</v>
      </c>
      <c r="N1876" s="23">
        <v>2.8000000000000001E-2</v>
      </c>
      <c r="O1876" s="23">
        <v>0.502</v>
      </c>
      <c r="P1876" s="23" t="s">
        <v>27</v>
      </c>
      <c r="Q1876" s="23">
        <v>6.0999999999999999E-2</v>
      </c>
      <c r="R1876" s="23" t="s">
        <v>27</v>
      </c>
      <c r="S1876" s="23" t="s">
        <v>27</v>
      </c>
      <c r="T1876" s="23">
        <v>0.26800000000000002</v>
      </c>
      <c r="U1876" s="23" t="s">
        <v>27</v>
      </c>
      <c r="V1876" s="23" t="s">
        <v>27</v>
      </c>
      <c r="W1876" s="30" t="s">
        <v>27</v>
      </c>
      <c r="X1876" s="23">
        <v>99.234000000000009</v>
      </c>
      <c r="Z1876" s="18" t="s">
        <v>85</v>
      </c>
      <c r="AB1876" s="501"/>
      <c r="AC1876" s="18">
        <v>49.102774959431073</v>
      </c>
      <c r="AD1876" s="18">
        <v>50.133043235703425</v>
      </c>
      <c r="AE1876" s="18">
        <v>6.6189679286207143E-2</v>
      </c>
      <c r="AF1876" s="18" t="s">
        <v>27</v>
      </c>
      <c r="AG1876" s="18" t="s">
        <v>27</v>
      </c>
      <c r="AH1876" s="18">
        <v>4.9948079606005266E-2</v>
      </c>
      <c r="AI1876" s="18">
        <v>3.0920886821927923E-2</v>
      </c>
      <c r="AJ1876" s="18">
        <v>0.37854228537542561</v>
      </c>
      <c r="AK1876" s="18" t="s">
        <v>27</v>
      </c>
      <c r="AL1876" s="18">
        <v>5.1922908933144489E-2</v>
      </c>
      <c r="AM1876" s="18" t="s">
        <v>27</v>
      </c>
      <c r="AN1876" s="18" t="s">
        <v>27</v>
      </c>
      <c r="AO1876" s="18">
        <v>0.18665796484278713</v>
      </c>
      <c r="AP1876" s="18" t="s">
        <v>27</v>
      </c>
      <c r="AQ1876" s="18" t="s">
        <v>27</v>
      </c>
      <c r="AR1876" s="18">
        <v>100.00000000000001</v>
      </c>
      <c r="AT1876" s="53" t="s">
        <v>134</v>
      </c>
      <c r="AU1876" s="53" t="str">
        <f t="shared" si="179"/>
        <v>po</v>
      </c>
      <c r="AV1876" s="44">
        <f t="shared" si="180"/>
        <v>0.97944931706163363</v>
      </c>
      <c r="AW1876" s="86">
        <f t="shared" si="181"/>
        <v>0.99175902577510466</v>
      </c>
      <c r="AX1876" s="18"/>
      <c r="AY1876" s="18"/>
    </row>
    <row r="1877" spans="1:51" s="21" customFormat="1" x14ac:dyDescent="0.2">
      <c r="A1877" s="24" t="s">
        <v>595</v>
      </c>
      <c r="B1877" s="23" t="s">
        <v>606</v>
      </c>
      <c r="C1877" s="21" t="s">
        <v>75</v>
      </c>
      <c r="D1877" s="23" t="s">
        <v>72</v>
      </c>
      <c r="E1877" s="23" t="s">
        <v>54</v>
      </c>
      <c r="F1877" s="23" t="s">
        <v>43</v>
      </c>
      <c r="G1877" s="24">
        <v>285</v>
      </c>
      <c r="H1877" s="30">
        <v>62.332999999999998</v>
      </c>
      <c r="I1877" s="30">
        <v>36.531999999999996</v>
      </c>
      <c r="J1877" s="23">
        <v>4.2999999999999997E-2</v>
      </c>
      <c r="K1877" s="23" t="s">
        <v>27</v>
      </c>
      <c r="L1877" s="23" t="s">
        <v>27</v>
      </c>
      <c r="M1877" s="23" t="s">
        <v>27</v>
      </c>
      <c r="N1877" s="23">
        <v>4.2000000000000003E-2</v>
      </c>
      <c r="O1877" s="23">
        <v>0.45300000000000001</v>
      </c>
      <c r="P1877" s="23" t="s">
        <v>27</v>
      </c>
      <c r="Q1877" s="23">
        <v>9.9000000000000005E-2</v>
      </c>
      <c r="R1877" s="23" t="s">
        <v>27</v>
      </c>
      <c r="S1877" s="23" t="s">
        <v>27</v>
      </c>
      <c r="T1877" s="23" t="s">
        <v>27</v>
      </c>
      <c r="U1877" s="23" t="s">
        <v>27</v>
      </c>
      <c r="V1877" s="23" t="s">
        <v>27</v>
      </c>
      <c r="W1877" s="30" t="s">
        <v>27</v>
      </c>
      <c r="X1877" s="23">
        <v>99.50200000000001</v>
      </c>
      <c r="Z1877" s="18" t="s">
        <v>85</v>
      </c>
      <c r="AB1877" s="501"/>
      <c r="AC1877" s="18">
        <v>49.216315234242977</v>
      </c>
      <c r="AD1877" s="18">
        <v>50.245692810141186</v>
      </c>
      <c r="AE1877" s="18">
        <v>6.7512602957552861E-2</v>
      </c>
      <c r="AF1877" s="18" t="s">
        <v>27</v>
      </c>
      <c r="AG1877" s="18" t="s">
        <v>27</v>
      </c>
      <c r="AH1877" s="18" t="s">
        <v>27</v>
      </c>
      <c r="AI1877" s="18">
        <v>4.6208153137031874E-2</v>
      </c>
      <c r="AJ1877" s="18">
        <v>0.3403175102376082</v>
      </c>
      <c r="AK1877" s="18" t="s">
        <v>27</v>
      </c>
      <c r="AL1877" s="18">
        <v>8.3953689283642413E-2</v>
      </c>
      <c r="AM1877" s="18" t="s">
        <v>27</v>
      </c>
      <c r="AN1877" s="18" t="s">
        <v>27</v>
      </c>
      <c r="AO1877" s="18" t="s">
        <v>27</v>
      </c>
      <c r="AP1877" s="18" t="s">
        <v>27</v>
      </c>
      <c r="AQ1877" s="18" t="s">
        <v>27</v>
      </c>
      <c r="AR1877" s="18">
        <v>100</v>
      </c>
      <c r="AT1877" s="53" t="s">
        <v>134</v>
      </c>
      <c r="AU1877" s="53" t="str">
        <f t="shared" si="179"/>
        <v>po</v>
      </c>
      <c r="AV1877" s="44">
        <f t="shared" si="180"/>
        <v>0.9795131180738651</v>
      </c>
      <c r="AW1877" s="86">
        <f t="shared" si="181"/>
        <v>0.98795704979801113</v>
      </c>
      <c r="AX1877" s="18"/>
      <c r="AY1877" s="18"/>
    </row>
    <row r="1878" spans="1:51" s="21" customFormat="1" x14ac:dyDescent="0.2">
      <c r="A1878" s="24" t="s">
        <v>595</v>
      </c>
      <c r="B1878" s="23" t="s">
        <v>606</v>
      </c>
      <c r="C1878" s="21" t="s">
        <v>75</v>
      </c>
      <c r="D1878" s="23" t="s">
        <v>30</v>
      </c>
      <c r="E1878" s="23" t="s">
        <v>29</v>
      </c>
      <c r="F1878" s="23" t="s">
        <v>57</v>
      </c>
      <c r="G1878" s="24">
        <v>136</v>
      </c>
      <c r="H1878" s="30">
        <v>61.85</v>
      </c>
      <c r="I1878" s="30">
        <v>36.238</v>
      </c>
      <c r="J1878" s="23">
        <v>4.2999999999999997E-2</v>
      </c>
      <c r="K1878" s="23" t="s">
        <v>27</v>
      </c>
      <c r="L1878" s="23" t="s">
        <v>27</v>
      </c>
      <c r="M1878" s="23" t="s">
        <v>27</v>
      </c>
      <c r="N1878" s="23" t="s">
        <v>27</v>
      </c>
      <c r="O1878" s="23">
        <v>0.79800000000000004</v>
      </c>
      <c r="P1878" s="23">
        <v>0.127</v>
      </c>
      <c r="Q1878" s="23" t="s">
        <v>27</v>
      </c>
      <c r="R1878" s="23" t="s">
        <v>27</v>
      </c>
      <c r="S1878" s="23" t="s">
        <v>27</v>
      </c>
      <c r="T1878" s="23" t="s">
        <v>27</v>
      </c>
      <c r="U1878" s="23" t="s">
        <v>27</v>
      </c>
      <c r="V1878" s="23" t="s">
        <v>73</v>
      </c>
      <c r="W1878" s="30" t="s">
        <v>27</v>
      </c>
      <c r="X1878" s="23">
        <v>99.055999999999997</v>
      </c>
      <c r="Z1878" s="18" t="s">
        <v>85</v>
      </c>
      <c r="AB1878" s="501"/>
      <c r="AC1878" s="18">
        <v>49.110800713575451</v>
      </c>
      <c r="AD1878" s="18">
        <v>50.122861350828721</v>
      </c>
      <c r="AE1878" s="18">
        <v>6.7893953335474405E-2</v>
      </c>
      <c r="AF1878" s="18" t="s">
        <v>27</v>
      </c>
      <c r="AG1878" s="18" t="s">
        <v>27</v>
      </c>
      <c r="AH1878" s="18" t="s">
        <v>27</v>
      </c>
      <c r="AI1878" s="18" t="s">
        <v>27</v>
      </c>
      <c r="AJ1878" s="18">
        <v>0.60288604249700273</v>
      </c>
      <c r="AK1878" s="18">
        <v>9.5557939763337804E-2</v>
      </c>
      <c r="AL1878" s="18" t="s">
        <v>27</v>
      </c>
      <c r="AM1878" s="18" t="s">
        <v>27</v>
      </c>
      <c r="AN1878" s="18" t="s">
        <v>27</v>
      </c>
      <c r="AO1878" s="18" t="s">
        <v>27</v>
      </c>
      <c r="AP1878" s="18" t="s">
        <v>27</v>
      </c>
      <c r="AQ1878" s="18" t="s">
        <v>27</v>
      </c>
      <c r="AR1878" s="18">
        <v>99.999999999999986</v>
      </c>
      <c r="AT1878" s="53" t="s">
        <v>134</v>
      </c>
      <c r="AU1878" s="53" t="str">
        <f t="shared" si="179"/>
        <v>po</v>
      </c>
      <c r="AV1878" s="44">
        <f t="shared" si="180"/>
        <v>0.97980840259358937</v>
      </c>
      <c r="AW1878" s="86">
        <f t="shared" si="181"/>
        <v>0.9937430416671984</v>
      </c>
      <c r="AX1878" s="18"/>
      <c r="AY1878" s="18"/>
    </row>
    <row r="1879" spans="1:51" s="21" customFormat="1" x14ac:dyDescent="0.2">
      <c r="A1879" s="24" t="s">
        <v>595</v>
      </c>
      <c r="B1879" s="23" t="s">
        <v>606</v>
      </c>
      <c r="C1879" s="21" t="s">
        <v>75</v>
      </c>
      <c r="D1879" s="23" t="s">
        <v>30</v>
      </c>
      <c r="E1879" s="23" t="s">
        <v>29</v>
      </c>
      <c r="F1879" s="23" t="s">
        <v>28</v>
      </c>
      <c r="G1879" s="24">
        <v>146</v>
      </c>
      <c r="H1879" s="30">
        <v>62.539000000000001</v>
      </c>
      <c r="I1879" s="30">
        <v>36.640999999999998</v>
      </c>
      <c r="J1879" s="23">
        <v>4.9000000000000002E-2</v>
      </c>
      <c r="K1879" s="23" t="s">
        <v>27</v>
      </c>
      <c r="L1879" s="23" t="s">
        <v>27</v>
      </c>
      <c r="M1879" s="23" t="s">
        <v>27</v>
      </c>
      <c r="N1879" s="23" t="s">
        <v>27</v>
      </c>
      <c r="O1879" s="23" t="s">
        <v>27</v>
      </c>
      <c r="P1879" s="23" t="s">
        <v>27</v>
      </c>
      <c r="Q1879" s="23" t="s">
        <v>27</v>
      </c>
      <c r="R1879" s="23" t="s">
        <v>27</v>
      </c>
      <c r="S1879" s="23" t="s">
        <v>27</v>
      </c>
      <c r="T1879" s="23" t="s">
        <v>27</v>
      </c>
      <c r="U1879" s="23" t="s">
        <v>27</v>
      </c>
      <c r="V1879" s="23" t="s">
        <v>73</v>
      </c>
      <c r="W1879" s="30" t="s">
        <v>27</v>
      </c>
      <c r="X1879" s="23">
        <v>99.229000000000013</v>
      </c>
      <c r="Z1879" s="18" t="s">
        <v>85</v>
      </c>
      <c r="AB1879" s="501"/>
      <c r="AC1879" s="18">
        <v>49.452398712051277</v>
      </c>
      <c r="AD1879" s="18">
        <v>50.470553914094161</v>
      </c>
      <c r="AE1879" s="18">
        <v>7.7047373854553347E-2</v>
      </c>
      <c r="AF1879" s="18" t="s">
        <v>27</v>
      </c>
      <c r="AG1879" s="18" t="s">
        <v>27</v>
      </c>
      <c r="AH1879" s="18" t="s">
        <v>27</v>
      </c>
      <c r="AI1879" s="18" t="s">
        <v>27</v>
      </c>
      <c r="AJ1879" s="18" t="s">
        <v>27</v>
      </c>
      <c r="AK1879" s="18" t="s">
        <v>27</v>
      </c>
      <c r="AL1879" s="18" t="s">
        <v>27</v>
      </c>
      <c r="AM1879" s="18" t="s">
        <v>27</v>
      </c>
      <c r="AN1879" s="18" t="s">
        <v>27</v>
      </c>
      <c r="AO1879" s="18" t="s">
        <v>27</v>
      </c>
      <c r="AP1879" s="18" t="s">
        <v>27</v>
      </c>
      <c r="AQ1879" s="18" t="s">
        <v>27</v>
      </c>
      <c r="AR1879" s="18">
        <v>100</v>
      </c>
      <c r="AT1879" s="53" t="s">
        <v>134</v>
      </c>
      <c r="AU1879" s="53" t="str">
        <f t="shared" si="179"/>
        <v>po</v>
      </c>
      <c r="AV1879" s="44">
        <f t="shared" si="180"/>
        <v>0.97982674801279412</v>
      </c>
      <c r="AW1879" s="86">
        <f t="shared" si="181"/>
        <v>0.97982674801279412</v>
      </c>
      <c r="AX1879" s="18"/>
      <c r="AY1879" s="18"/>
    </row>
    <row r="1880" spans="1:51" s="21" customFormat="1" x14ac:dyDescent="0.2">
      <c r="A1880" s="24" t="s">
        <v>595</v>
      </c>
      <c r="B1880" s="23" t="s">
        <v>606</v>
      </c>
      <c r="C1880" s="21" t="s">
        <v>75</v>
      </c>
      <c r="D1880" s="23" t="s">
        <v>64</v>
      </c>
      <c r="E1880" s="23" t="s">
        <v>29</v>
      </c>
      <c r="F1880" s="23" t="s">
        <v>34</v>
      </c>
      <c r="G1880" s="24">
        <v>126</v>
      </c>
      <c r="H1880" s="30">
        <v>62.164000000000001</v>
      </c>
      <c r="I1880" s="30">
        <v>36.420999999999999</v>
      </c>
      <c r="J1880" s="23">
        <v>2.7E-2</v>
      </c>
      <c r="K1880" s="23" t="s">
        <v>27</v>
      </c>
      <c r="L1880" s="23" t="s">
        <v>27</v>
      </c>
      <c r="M1880" s="23">
        <v>0.11600000000000001</v>
      </c>
      <c r="N1880" s="23">
        <v>2.9000000000000001E-2</v>
      </c>
      <c r="O1880" s="23">
        <v>0.81200000000000006</v>
      </c>
      <c r="P1880" s="23" t="s">
        <v>27</v>
      </c>
      <c r="Q1880" s="23">
        <v>0.13600000000000001</v>
      </c>
      <c r="R1880" s="23" t="s">
        <v>27</v>
      </c>
      <c r="S1880" s="23" t="s">
        <v>27</v>
      </c>
      <c r="T1880" s="23" t="s">
        <v>27</v>
      </c>
      <c r="U1880" s="23" t="s">
        <v>27</v>
      </c>
      <c r="V1880" s="23" t="s">
        <v>73</v>
      </c>
      <c r="W1880" s="30" t="s">
        <v>27</v>
      </c>
      <c r="X1880" s="23">
        <v>99.704999999999998</v>
      </c>
      <c r="Z1880" s="18" t="s">
        <v>85</v>
      </c>
      <c r="AB1880" s="501"/>
      <c r="AC1880" s="18">
        <v>49.049205678036294</v>
      </c>
      <c r="AD1880" s="18">
        <v>50.05865960501712</v>
      </c>
      <c r="AE1880" s="18">
        <v>4.2362552682382024E-2</v>
      </c>
      <c r="AF1880" s="18" t="s">
        <v>27</v>
      </c>
      <c r="AG1880" s="18" t="s">
        <v>27</v>
      </c>
      <c r="AH1880" s="18">
        <v>9.3038449960233929E-2</v>
      </c>
      <c r="AI1880" s="18">
        <v>3.1883741478587579E-2</v>
      </c>
      <c r="AJ1880" s="18">
        <v>0.60959877170869847</v>
      </c>
      <c r="AK1880" s="18" t="s">
        <v>27</v>
      </c>
      <c r="AL1880" s="18">
        <v>0.11525120111668939</v>
      </c>
      <c r="AM1880" s="18" t="s">
        <v>27</v>
      </c>
      <c r="AN1880" s="18" t="s">
        <v>27</v>
      </c>
      <c r="AO1880" s="18" t="s">
        <v>27</v>
      </c>
      <c r="AP1880" s="18" t="s">
        <v>27</v>
      </c>
      <c r="AQ1880" s="18" t="s">
        <v>27</v>
      </c>
      <c r="AR1880" s="18">
        <v>100.00000000000001</v>
      </c>
      <c r="AT1880" s="53" t="s">
        <v>134</v>
      </c>
      <c r="AU1880" s="53" t="str">
        <f t="shared" si="179"/>
        <v>po</v>
      </c>
      <c r="AV1880" s="44">
        <f t="shared" si="180"/>
        <v>0.97983457937256369</v>
      </c>
      <c r="AW1880" s="86">
        <f t="shared" si="181"/>
        <v>0.99431459099382458</v>
      </c>
      <c r="AX1880" s="18"/>
      <c r="AY1880" s="18"/>
    </row>
    <row r="1881" spans="1:51" s="21" customFormat="1" x14ac:dyDescent="0.2">
      <c r="A1881" s="24" t="s">
        <v>595</v>
      </c>
      <c r="B1881" s="23" t="s">
        <v>606</v>
      </c>
      <c r="C1881" s="21" t="s">
        <v>75</v>
      </c>
      <c r="D1881" s="23" t="s">
        <v>30</v>
      </c>
      <c r="E1881" s="23" t="s">
        <v>37</v>
      </c>
      <c r="F1881" s="23" t="s">
        <v>74</v>
      </c>
      <c r="G1881" s="24">
        <v>182</v>
      </c>
      <c r="H1881" s="30">
        <v>61.954999999999998</v>
      </c>
      <c r="I1881" s="30">
        <v>36.295000000000002</v>
      </c>
      <c r="J1881" s="23">
        <v>5.3999999999999999E-2</v>
      </c>
      <c r="K1881" s="23" t="s">
        <v>27</v>
      </c>
      <c r="L1881" s="23" t="s">
        <v>27</v>
      </c>
      <c r="M1881" s="23" t="s">
        <v>27</v>
      </c>
      <c r="N1881" s="23">
        <v>4.7E-2</v>
      </c>
      <c r="O1881" s="23">
        <v>0.33200000000000002</v>
      </c>
      <c r="P1881" s="23" t="s">
        <v>27</v>
      </c>
      <c r="Q1881" s="23">
        <v>3.7999999999999999E-2</v>
      </c>
      <c r="R1881" s="23" t="s">
        <v>27</v>
      </c>
      <c r="S1881" s="23" t="s">
        <v>27</v>
      </c>
      <c r="T1881" s="23" t="s">
        <v>27</v>
      </c>
      <c r="U1881" s="23" t="s">
        <v>27</v>
      </c>
      <c r="V1881" s="23" t="s">
        <v>73</v>
      </c>
      <c r="W1881" s="30" t="s">
        <v>27</v>
      </c>
      <c r="X1881" s="23">
        <v>98.720999999999989</v>
      </c>
      <c r="Z1881" s="18" t="s">
        <v>85</v>
      </c>
      <c r="AB1881" s="501"/>
      <c r="AC1881" s="18">
        <v>49.284675344916742</v>
      </c>
      <c r="AD1881" s="18">
        <v>50.294056257955958</v>
      </c>
      <c r="AE1881" s="18">
        <v>8.5419028841275876E-2</v>
      </c>
      <c r="AF1881" s="18" t="s">
        <v>27</v>
      </c>
      <c r="AG1881" s="18" t="s">
        <v>27</v>
      </c>
      <c r="AH1881" s="18" t="s">
        <v>27</v>
      </c>
      <c r="AI1881" s="18">
        <v>5.2096872340133223E-2</v>
      </c>
      <c r="AJ1881" s="18">
        <v>0.25128620619241376</v>
      </c>
      <c r="AK1881" s="18" t="s">
        <v>27</v>
      </c>
      <c r="AL1881" s="18">
        <v>3.2466289753490377E-2</v>
      </c>
      <c r="AM1881" s="18" t="s">
        <v>27</v>
      </c>
      <c r="AN1881" s="18" t="s">
        <v>27</v>
      </c>
      <c r="AO1881" s="18" t="s">
        <v>27</v>
      </c>
      <c r="AP1881" s="18" t="s">
        <v>27</v>
      </c>
      <c r="AQ1881" s="18" t="s">
        <v>27</v>
      </c>
      <c r="AR1881" s="18">
        <v>100</v>
      </c>
      <c r="AT1881" s="53" t="s">
        <v>134</v>
      </c>
      <c r="AU1881" s="53" t="str">
        <f t="shared" si="179"/>
        <v>po</v>
      </c>
      <c r="AV1881" s="44">
        <f t="shared" si="180"/>
        <v>0.97993041348937637</v>
      </c>
      <c r="AW1881" s="86">
        <f t="shared" si="181"/>
        <v>0.98557228286834542</v>
      </c>
      <c r="AX1881" s="18"/>
      <c r="AY1881" s="18"/>
    </row>
    <row r="1882" spans="1:51" s="21" customFormat="1" x14ac:dyDescent="0.2">
      <c r="A1882" s="24" t="s">
        <v>595</v>
      </c>
      <c r="B1882" s="23" t="s">
        <v>606</v>
      </c>
      <c r="C1882" s="21" t="s">
        <v>75</v>
      </c>
      <c r="D1882" s="23" t="s">
        <v>36</v>
      </c>
      <c r="E1882" s="23" t="s">
        <v>35</v>
      </c>
      <c r="F1882" s="23" t="s">
        <v>38</v>
      </c>
      <c r="G1882" s="24" t="s">
        <v>96</v>
      </c>
      <c r="H1882" s="30">
        <v>61.734000000000002</v>
      </c>
      <c r="I1882" s="30">
        <v>36.162999999999997</v>
      </c>
      <c r="J1882" s="23">
        <v>5.6000000000000001E-2</v>
      </c>
      <c r="K1882" s="23" t="s">
        <v>27</v>
      </c>
      <c r="L1882" s="23" t="s">
        <v>27</v>
      </c>
      <c r="M1882" s="23" t="s">
        <v>27</v>
      </c>
      <c r="N1882" s="23">
        <v>9.7000000000000003E-2</v>
      </c>
      <c r="O1882" s="23">
        <v>0.33200000000000002</v>
      </c>
      <c r="P1882" s="23" t="s">
        <v>27</v>
      </c>
      <c r="Q1882" s="23">
        <v>0.106</v>
      </c>
      <c r="R1882" s="23" t="s">
        <v>27</v>
      </c>
      <c r="S1882" s="23">
        <v>4.7E-2</v>
      </c>
      <c r="T1882" s="23" t="s">
        <v>27</v>
      </c>
      <c r="U1882" s="23" t="s">
        <v>27</v>
      </c>
      <c r="V1882" s="23" t="s">
        <v>27</v>
      </c>
      <c r="W1882" s="30" t="s">
        <v>27</v>
      </c>
      <c r="X1882" s="23">
        <v>98.534999999999968</v>
      </c>
      <c r="Z1882" s="18" t="s">
        <v>85</v>
      </c>
      <c r="AB1882" s="501"/>
      <c r="AC1882" s="18">
        <v>49.189861522807178</v>
      </c>
      <c r="AD1882" s="18">
        <v>50.193786318994817</v>
      </c>
      <c r="AE1882" s="18">
        <v>8.8728786160427828E-2</v>
      </c>
      <c r="AF1882" s="18" t="s">
        <v>27</v>
      </c>
      <c r="AG1882" s="18" t="s">
        <v>27</v>
      </c>
      <c r="AH1882" s="18" t="s">
        <v>27</v>
      </c>
      <c r="AI1882" s="18">
        <v>0.10769639620657444</v>
      </c>
      <c r="AJ1882" s="18">
        <v>0.25170062457003534</v>
      </c>
      <c r="AK1882" s="18" t="s">
        <v>27</v>
      </c>
      <c r="AL1882" s="18">
        <v>9.0713217789453085E-2</v>
      </c>
      <c r="AM1882" s="18" t="s">
        <v>27</v>
      </c>
      <c r="AN1882" s="18">
        <v>7.7513133471493412E-2</v>
      </c>
      <c r="AO1882" s="18" t="s">
        <v>27</v>
      </c>
      <c r="AP1882" s="18" t="s">
        <v>27</v>
      </c>
      <c r="AQ1882" s="18" t="s">
        <v>27</v>
      </c>
      <c r="AR1882" s="18">
        <v>100</v>
      </c>
      <c r="AT1882" s="53" t="s">
        <v>134</v>
      </c>
      <c r="AU1882" s="53" t="str">
        <f t="shared" si="179"/>
        <v>po</v>
      </c>
      <c r="AV1882" s="44">
        <f t="shared" si="180"/>
        <v>0.97999902239278325</v>
      </c>
      <c r="AW1882" s="86">
        <f t="shared" si="181"/>
        <v>0.98682085966529642</v>
      </c>
      <c r="AX1882" s="18"/>
      <c r="AY1882" s="18"/>
    </row>
    <row r="1883" spans="1:51" s="21" customFormat="1" x14ac:dyDescent="0.2">
      <c r="A1883" s="24" t="s">
        <v>595</v>
      </c>
      <c r="B1883" s="23" t="s">
        <v>606</v>
      </c>
      <c r="C1883" s="21" t="s">
        <v>75</v>
      </c>
      <c r="D1883" s="23" t="s">
        <v>30</v>
      </c>
      <c r="E1883" s="23" t="s">
        <v>32</v>
      </c>
      <c r="F1883" s="23" t="s">
        <v>43</v>
      </c>
      <c r="G1883" s="24">
        <v>159</v>
      </c>
      <c r="H1883" s="30">
        <v>62.22</v>
      </c>
      <c r="I1883" s="30">
        <v>36.442</v>
      </c>
      <c r="J1883" s="23">
        <v>4.4999999999999998E-2</v>
      </c>
      <c r="K1883" s="23" t="s">
        <v>27</v>
      </c>
      <c r="L1883" s="23" t="s">
        <v>27</v>
      </c>
      <c r="M1883" s="23" t="s">
        <v>27</v>
      </c>
      <c r="N1883" s="23" t="s">
        <v>27</v>
      </c>
      <c r="O1883" s="23">
        <v>0.96299999999999997</v>
      </c>
      <c r="P1883" s="23" t="s">
        <v>27</v>
      </c>
      <c r="Q1883" s="23" t="s">
        <v>27</v>
      </c>
      <c r="R1883" s="23" t="s">
        <v>27</v>
      </c>
      <c r="S1883" s="23" t="s">
        <v>27</v>
      </c>
      <c r="T1883" s="23" t="s">
        <v>27</v>
      </c>
      <c r="U1883" s="23" t="s">
        <v>27</v>
      </c>
      <c r="V1883" s="23" t="s">
        <v>73</v>
      </c>
      <c r="W1883" s="30" t="s">
        <v>27</v>
      </c>
      <c r="X1883" s="23">
        <v>99.67</v>
      </c>
      <c r="Z1883" s="18" t="s">
        <v>85</v>
      </c>
      <c r="AB1883" s="501"/>
      <c r="AC1883" s="18">
        <v>49.1059238120895</v>
      </c>
      <c r="AD1883" s="18">
        <v>50.100309233600072</v>
      </c>
      <c r="AE1883" s="18">
        <v>7.0622278242576428E-2</v>
      </c>
      <c r="AF1883" s="18" t="s">
        <v>27</v>
      </c>
      <c r="AG1883" s="18" t="s">
        <v>27</v>
      </c>
      <c r="AH1883" s="18" t="s">
        <v>27</v>
      </c>
      <c r="AI1883" s="18" t="s">
        <v>27</v>
      </c>
      <c r="AJ1883" s="18">
        <v>0.72314467606784849</v>
      </c>
      <c r="AK1883" s="18" t="s">
        <v>27</v>
      </c>
      <c r="AL1883" s="18" t="s">
        <v>27</v>
      </c>
      <c r="AM1883" s="18" t="s">
        <v>27</v>
      </c>
      <c r="AN1883" s="18" t="s">
        <v>27</v>
      </c>
      <c r="AO1883" s="18" t="s">
        <v>27</v>
      </c>
      <c r="AP1883" s="18" t="s">
        <v>27</v>
      </c>
      <c r="AQ1883" s="18" t="s">
        <v>27</v>
      </c>
      <c r="AR1883" s="18">
        <v>100</v>
      </c>
      <c r="AT1883" s="53" t="s">
        <v>134</v>
      </c>
      <c r="AU1883" s="53" t="str">
        <f t="shared" si="179"/>
        <v>po</v>
      </c>
      <c r="AV1883" s="44">
        <f t="shared" si="180"/>
        <v>0.98015211010227299</v>
      </c>
      <c r="AW1883" s="86">
        <f t="shared" si="181"/>
        <v>0.99458604648170879</v>
      </c>
      <c r="AX1883" s="18"/>
      <c r="AY1883" s="18"/>
    </row>
    <row r="1884" spans="1:51" s="21" customFormat="1" x14ac:dyDescent="0.2">
      <c r="A1884" s="24" t="s">
        <v>595</v>
      </c>
      <c r="B1884" s="23" t="s">
        <v>606</v>
      </c>
      <c r="C1884" s="21" t="s">
        <v>75</v>
      </c>
      <c r="D1884" s="23" t="s">
        <v>45</v>
      </c>
      <c r="E1884" s="23" t="s">
        <v>47</v>
      </c>
      <c r="F1884" s="23" t="s">
        <v>38</v>
      </c>
      <c r="G1884" s="24">
        <v>436</v>
      </c>
      <c r="H1884" s="30">
        <v>62.63</v>
      </c>
      <c r="I1884" s="30">
        <v>36.68</v>
      </c>
      <c r="J1884" s="23">
        <v>0.04</v>
      </c>
      <c r="K1884" s="23" t="s">
        <v>27</v>
      </c>
      <c r="L1884" s="23" t="s">
        <v>27</v>
      </c>
      <c r="M1884" s="23" t="s">
        <v>27</v>
      </c>
      <c r="N1884" s="23" t="s">
        <v>27</v>
      </c>
      <c r="O1884" s="23">
        <v>0.34</v>
      </c>
      <c r="P1884" s="23">
        <v>0.1</v>
      </c>
      <c r="Q1884" s="23">
        <v>0.06</v>
      </c>
      <c r="R1884" s="23" t="s">
        <v>27</v>
      </c>
      <c r="S1884" s="23" t="s">
        <v>27</v>
      </c>
      <c r="T1884" s="23" t="s">
        <v>27</v>
      </c>
      <c r="U1884" s="23" t="s">
        <v>27</v>
      </c>
      <c r="V1884" s="23" t="s">
        <v>27</v>
      </c>
      <c r="W1884" s="30" t="s">
        <v>27</v>
      </c>
      <c r="X1884" s="23">
        <v>99.850000000000009</v>
      </c>
      <c r="Z1884" s="18" t="s">
        <v>85</v>
      </c>
      <c r="AB1884" s="501"/>
      <c r="AC1884" s="18">
        <v>49.281291442514572</v>
      </c>
      <c r="AD1884" s="18">
        <v>50.27630118952905</v>
      </c>
      <c r="AE1884" s="18">
        <v>6.2587123340801395E-2</v>
      </c>
      <c r="AF1884" s="18" t="s">
        <v>27</v>
      </c>
      <c r="AG1884" s="18" t="s">
        <v>27</v>
      </c>
      <c r="AH1884" s="18" t="s">
        <v>27</v>
      </c>
      <c r="AI1884" s="18" t="s">
        <v>27</v>
      </c>
      <c r="AJ1884" s="18">
        <v>0.25455029971301824</v>
      </c>
      <c r="AK1884" s="18">
        <v>7.456335041076588E-2</v>
      </c>
      <c r="AL1884" s="18">
        <v>5.0706594491790727E-2</v>
      </c>
      <c r="AM1884" s="18" t="s">
        <v>27</v>
      </c>
      <c r="AN1884" s="18" t="s">
        <v>27</v>
      </c>
      <c r="AO1884" s="18" t="s">
        <v>27</v>
      </c>
      <c r="AP1884" s="18" t="s">
        <v>27</v>
      </c>
      <c r="AQ1884" s="18" t="s">
        <v>27</v>
      </c>
      <c r="AR1884" s="18">
        <v>100</v>
      </c>
      <c r="AT1884" s="53" t="s">
        <v>134</v>
      </c>
      <c r="AU1884" s="53" t="str">
        <f t="shared" si="179"/>
        <v>po</v>
      </c>
      <c r="AV1884" s="44">
        <f t="shared" si="180"/>
        <v>0.98020916965901006</v>
      </c>
      <c r="AW1884" s="86">
        <f t="shared" si="181"/>
        <v>0.98776382733328383</v>
      </c>
      <c r="AX1884" s="18"/>
      <c r="AY1884" s="18"/>
    </row>
    <row r="1885" spans="1:51" s="21" customFormat="1" x14ac:dyDescent="0.2">
      <c r="A1885" s="24" t="s">
        <v>595</v>
      </c>
      <c r="B1885" s="23" t="s">
        <v>606</v>
      </c>
      <c r="C1885" s="21" t="s">
        <v>75</v>
      </c>
      <c r="D1885" s="23" t="s">
        <v>50</v>
      </c>
      <c r="E1885" s="23" t="s">
        <v>32</v>
      </c>
      <c r="F1885" s="23" t="s">
        <v>43</v>
      </c>
      <c r="G1885" s="24">
        <v>256</v>
      </c>
      <c r="H1885" s="30">
        <v>62.180999999999997</v>
      </c>
      <c r="I1885" s="30">
        <v>36.414999999999999</v>
      </c>
      <c r="J1885" s="23" t="s">
        <v>27</v>
      </c>
      <c r="K1885" s="23" t="s">
        <v>27</v>
      </c>
      <c r="L1885" s="23" t="s">
        <v>27</v>
      </c>
      <c r="M1885" s="23" t="s">
        <v>27</v>
      </c>
      <c r="N1885" s="23" t="s">
        <v>27</v>
      </c>
      <c r="O1885" s="23">
        <v>0.84799999999999998</v>
      </c>
      <c r="P1885" s="23">
        <v>0.105</v>
      </c>
      <c r="Q1885" s="23">
        <v>9.0999999999999998E-2</v>
      </c>
      <c r="R1885" s="23" t="s">
        <v>27</v>
      </c>
      <c r="S1885" s="23" t="s">
        <v>27</v>
      </c>
      <c r="T1885" s="23" t="s">
        <v>27</v>
      </c>
      <c r="U1885" s="23" t="s">
        <v>27</v>
      </c>
      <c r="V1885" s="23" t="s">
        <v>27</v>
      </c>
      <c r="W1885" s="30" t="s">
        <v>27</v>
      </c>
      <c r="X1885" s="23">
        <v>99.64</v>
      </c>
      <c r="Z1885" s="18" t="s">
        <v>85</v>
      </c>
      <c r="AB1885" s="501"/>
      <c r="AC1885" s="18">
        <v>49.109134862776983</v>
      </c>
      <c r="AD1885" s="18">
        <v>50.097865140752539</v>
      </c>
      <c r="AE1885" s="18" t="s">
        <v>27</v>
      </c>
      <c r="AF1885" s="18" t="s">
        <v>27</v>
      </c>
      <c r="AG1885" s="18" t="s">
        <v>27</v>
      </c>
      <c r="AH1885" s="18" t="s">
        <v>27</v>
      </c>
      <c r="AI1885" s="18" t="s">
        <v>27</v>
      </c>
      <c r="AJ1885" s="18">
        <v>0.63722889518384285</v>
      </c>
      <c r="AK1885" s="18">
        <v>7.8581375425076025E-2</v>
      </c>
      <c r="AL1885" s="18">
        <v>7.7189725861539729E-2</v>
      </c>
      <c r="AM1885" s="18" t="s">
        <v>27</v>
      </c>
      <c r="AN1885" s="18" t="s">
        <v>27</v>
      </c>
      <c r="AO1885" s="18" t="s">
        <v>27</v>
      </c>
      <c r="AP1885" s="18" t="s">
        <v>27</v>
      </c>
      <c r="AQ1885" s="18" t="s">
        <v>27</v>
      </c>
      <c r="AR1885" s="18">
        <v>99.999999999999972</v>
      </c>
      <c r="AT1885" s="53" t="s">
        <v>134</v>
      </c>
      <c r="AU1885" s="53" t="str">
        <f t="shared" ref="AU1885:AU1948" si="182">Z1885</f>
        <v>po</v>
      </c>
      <c r="AV1885" s="44">
        <f t="shared" ref="AV1885:AV1948" si="183">AC1885/AD1885</f>
        <v>0.98026402372241472</v>
      </c>
      <c r="AW1885" s="86">
        <f t="shared" ref="AW1885:AW1948" si="184">SUM(AC1885,AJ1885,AK1885,AL1885,AO1885,AG1885)/AD1885</f>
        <v>0.99609304147082545</v>
      </c>
      <c r="AX1885" s="18"/>
      <c r="AY1885" s="18"/>
    </row>
    <row r="1886" spans="1:51" s="21" customFormat="1" x14ac:dyDescent="0.2">
      <c r="A1886" s="24" t="s">
        <v>595</v>
      </c>
      <c r="B1886" s="23" t="s">
        <v>606</v>
      </c>
      <c r="C1886" s="21" t="s">
        <v>75</v>
      </c>
      <c r="D1886" s="23" t="s">
        <v>30</v>
      </c>
      <c r="E1886" s="23" t="s">
        <v>29</v>
      </c>
      <c r="F1886" s="23" t="s">
        <v>31</v>
      </c>
      <c r="G1886" s="24">
        <v>116</v>
      </c>
      <c r="H1886" s="30">
        <v>62.564</v>
      </c>
      <c r="I1886" s="30">
        <v>36.637</v>
      </c>
      <c r="J1886" s="23">
        <v>0.08</v>
      </c>
      <c r="K1886" s="23" t="s">
        <v>27</v>
      </c>
      <c r="L1886" s="23" t="s">
        <v>27</v>
      </c>
      <c r="M1886" s="23" t="s">
        <v>27</v>
      </c>
      <c r="N1886" s="23" t="s">
        <v>27</v>
      </c>
      <c r="O1886" s="23" t="s">
        <v>27</v>
      </c>
      <c r="P1886" s="23" t="s">
        <v>27</v>
      </c>
      <c r="Q1886" s="23" t="s">
        <v>27</v>
      </c>
      <c r="R1886" s="23" t="s">
        <v>27</v>
      </c>
      <c r="S1886" s="23" t="s">
        <v>27</v>
      </c>
      <c r="T1886" s="23" t="s">
        <v>27</v>
      </c>
      <c r="U1886" s="23" t="s">
        <v>27</v>
      </c>
      <c r="V1886" s="23" t="s">
        <v>73</v>
      </c>
      <c r="W1886" s="30" t="s">
        <v>27</v>
      </c>
      <c r="X1886" s="23">
        <v>99.280999999999992</v>
      </c>
      <c r="Z1886" s="18" t="s">
        <v>85</v>
      </c>
      <c r="AB1886" s="501"/>
      <c r="AC1886" s="18">
        <v>49.441017939510814</v>
      </c>
      <c r="AD1886" s="18">
        <v>50.433269632490017</v>
      </c>
      <c r="AE1886" s="18">
        <v>0.12571242799918589</v>
      </c>
      <c r="AF1886" s="18" t="s">
        <v>27</v>
      </c>
      <c r="AG1886" s="18" t="s">
        <v>27</v>
      </c>
      <c r="AH1886" s="18" t="s">
        <v>27</v>
      </c>
      <c r="AI1886" s="18" t="s">
        <v>27</v>
      </c>
      <c r="AJ1886" s="18" t="s">
        <v>27</v>
      </c>
      <c r="AK1886" s="18" t="s">
        <v>27</v>
      </c>
      <c r="AL1886" s="18" t="s">
        <v>27</v>
      </c>
      <c r="AM1886" s="18" t="s">
        <v>27</v>
      </c>
      <c r="AN1886" s="18" t="s">
        <v>27</v>
      </c>
      <c r="AO1886" s="18" t="s">
        <v>27</v>
      </c>
      <c r="AP1886" s="18" t="s">
        <v>27</v>
      </c>
      <c r="AQ1886" s="18" t="s">
        <v>27</v>
      </c>
      <c r="AR1886" s="18">
        <v>100.00000000000003</v>
      </c>
      <c r="AT1886" s="53" t="s">
        <v>134</v>
      </c>
      <c r="AU1886" s="53" t="str">
        <f t="shared" si="182"/>
        <v>po</v>
      </c>
      <c r="AV1886" s="44">
        <f t="shared" si="183"/>
        <v>0.98032545380837299</v>
      </c>
      <c r="AW1886" s="86">
        <f t="shared" si="184"/>
        <v>0.98032545380837299</v>
      </c>
      <c r="AX1886" s="18"/>
      <c r="AY1886" s="18"/>
    </row>
    <row r="1887" spans="1:51" s="21" customFormat="1" x14ac:dyDescent="0.2">
      <c r="A1887" s="24" t="s">
        <v>595</v>
      </c>
      <c r="B1887" s="23" t="s">
        <v>606</v>
      </c>
      <c r="C1887" s="21" t="s">
        <v>75</v>
      </c>
      <c r="D1887" s="23" t="s">
        <v>30</v>
      </c>
      <c r="E1887" s="23" t="s">
        <v>29</v>
      </c>
      <c r="F1887" s="23" t="s">
        <v>57</v>
      </c>
      <c r="G1887" s="24">
        <v>135</v>
      </c>
      <c r="H1887" s="30">
        <v>62.173000000000002</v>
      </c>
      <c r="I1887" s="30">
        <v>36.405000000000001</v>
      </c>
      <c r="J1887" s="23">
        <v>3.2000000000000001E-2</v>
      </c>
      <c r="K1887" s="23" t="s">
        <v>27</v>
      </c>
      <c r="L1887" s="23" t="s">
        <v>27</v>
      </c>
      <c r="M1887" s="23" t="s">
        <v>27</v>
      </c>
      <c r="N1887" s="23" t="s">
        <v>27</v>
      </c>
      <c r="O1887" s="23">
        <v>0.95399999999999996</v>
      </c>
      <c r="P1887" s="23">
        <v>0.111</v>
      </c>
      <c r="Q1887" s="23" t="s">
        <v>27</v>
      </c>
      <c r="R1887" s="23" t="s">
        <v>27</v>
      </c>
      <c r="S1887" s="23" t="s">
        <v>27</v>
      </c>
      <c r="T1887" s="23" t="s">
        <v>27</v>
      </c>
      <c r="U1887" s="23" t="s">
        <v>27</v>
      </c>
      <c r="V1887" s="23" t="s">
        <v>27</v>
      </c>
      <c r="W1887" s="30" t="s">
        <v>27</v>
      </c>
      <c r="X1887" s="23">
        <v>99.674999999999997</v>
      </c>
      <c r="Z1887" s="18" t="s">
        <v>85</v>
      </c>
      <c r="AB1887" s="501"/>
      <c r="AC1887" s="18">
        <v>49.084589758631836</v>
      </c>
      <c r="AD1887" s="18">
        <v>50.065516519929922</v>
      </c>
      <c r="AE1887" s="18">
        <v>5.0236416353386368E-2</v>
      </c>
      <c r="AF1887" s="18" t="s">
        <v>27</v>
      </c>
      <c r="AG1887" s="18" t="s">
        <v>27</v>
      </c>
      <c r="AH1887" s="18" t="s">
        <v>27</v>
      </c>
      <c r="AI1887" s="18" t="s">
        <v>27</v>
      </c>
      <c r="AJ1887" s="18">
        <v>0.71661640144619754</v>
      </c>
      <c r="AK1887" s="18">
        <v>8.3040903638667979E-2</v>
      </c>
      <c r="AL1887" s="18" t="s">
        <v>27</v>
      </c>
      <c r="AM1887" s="18" t="s">
        <v>27</v>
      </c>
      <c r="AN1887" s="18" t="s">
        <v>27</v>
      </c>
      <c r="AO1887" s="18" t="s">
        <v>27</v>
      </c>
      <c r="AP1887" s="18" t="s">
        <v>27</v>
      </c>
      <c r="AQ1887" s="18" t="s">
        <v>27</v>
      </c>
      <c r="AR1887" s="18">
        <v>100.00000000000001</v>
      </c>
      <c r="AT1887" s="53" t="s">
        <v>134</v>
      </c>
      <c r="AU1887" s="53" t="str">
        <f t="shared" si="182"/>
        <v>po</v>
      </c>
      <c r="AV1887" s="44">
        <f t="shared" si="183"/>
        <v>0.98040713789684764</v>
      </c>
      <c r="AW1887" s="86">
        <f t="shared" si="184"/>
        <v>0.99637935511678855</v>
      </c>
      <c r="AX1887" s="18"/>
      <c r="AY1887" s="18"/>
    </row>
    <row r="1888" spans="1:51" s="21" customFormat="1" x14ac:dyDescent="0.2">
      <c r="A1888" s="24" t="s">
        <v>595</v>
      </c>
      <c r="B1888" s="23" t="s">
        <v>606</v>
      </c>
      <c r="C1888" s="21" t="s">
        <v>75</v>
      </c>
      <c r="D1888" s="23" t="s">
        <v>72</v>
      </c>
      <c r="E1888" s="23" t="s">
        <v>32</v>
      </c>
      <c r="F1888" s="23" t="s">
        <v>38</v>
      </c>
      <c r="G1888" s="24">
        <v>208</v>
      </c>
      <c r="H1888" s="30">
        <v>62.545999999999999</v>
      </c>
      <c r="I1888" s="30">
        <v>36.619</v>
      </c>
      <c r="J1888" s="23">
        <v>7.1999999999999995E-2</v>
      </c>
      <c r="K1888" s="23" t="s">
        <v>27</v>
      </c>
      <c r="L1888" s="23" t="s">
        <v>27</v>
      </c>
      <c r="M1888" s="23" t="s">
        <v>27</v>
      </c>
      <c r="N1888" s="23" t="s">
        <v>27</v>
      </c>
      <c r="O1888" s="23">
        <v>0.20899999999999999</v>
      </c>
      <c r="P1888" s="23" t="s">
        <v>27</v>
      </c>
      <c r="Q1888" s="23" t="s">
        <v>27</v>
      </c>
      <c r="R1888" s="23" t="s">
        <v>27</v>
      </c>
      <c r="S1888" s="23" t="s">
        <v>27</v>
      </c>
      <c r="T1888" s="23" t="s">
        <v>27</v>
      </c>
      <c r="U1888" s="23" t="s">
        <v>27</v>
      </c>
      <c r="V1888" s="23" t="s">
        <v>27</v>
      </c>
      <c r="W1888" s="30" t="s">
        <v>27</v>
      </c>
      <c r="X1888" s="23">
        <v>99.445999999999998</v>
      </c>
      <c r="Z1888" s="18" t="s">
        <v>85</v>
      </c>
      <c r="AB1888" s="501"/>
      <c r="AC1888" s="18">
        <v>49.374667456188128</v>
      </c>
      <c r="AD1888" s="18">
        <v>50.355330088771552</v>
      </c>
      <c r="AE1888" s="18">
        <v>0.11302186527023729</v>
      </c>
      <c r="AF1888" s="18" t="s">
        <v>27</v>
      </c>
      <c r="AG1888" s="18" t="s">
        <v>27</v>
      </c>
      <c r="AH1888" s="18" t="s">
        <v>27</v>
      </c>
      <c r="AI1888" s="18" t="s">
        <v>27</v>
      </c>
      <c r="AJ1888" s="18">
        <v>0.15698058977010498</v>
      </c>
      <c r="AK1888" s="18" t="s">
        <v>27</v>
      </c>
      <c r="AL1888" s="18" t="s">
        <v>27</v>
      </c>
      <c r="AM1888" s="18" t="s">
        <v>27</v>
      </c>
      <c r="AN1888" s="18" t="s">
        <v>27</v>
      </c>
      <c r="AO1888" s="18" t="s">
        <v>27</v>
      </c>
      <c r="AP1888" s="18" t="s">
        <v>27</v>
      </c>
      <c r="AQ1888" s="18" t="s">
        <v>27</v>
      </c>
      <c r="AR1888" s="18">
        <v>100.00000000000001</v>
      </c>
      <c r="AT1888" s="53" t="s">
        <v>134</v>
      </c>
      <c r="AU1888" s="53" t="str">
        <f t="shared" si="182"/>
        <v>po</v>
      </c>
      <c r="AV1888" s="44">
        <f t="shared" si="183"/>
        <v>0.98052514737060381</v>
      </c>
      <c r="AW1888" s="86">
        <f t="shared" si="184"/>
        <v>0.98364260463865005</v>
      </c>
      <c r="AX1888" s="18"/>
      <c r="AY1888" s="18"/>
    </row>
    <row r="1889" spans="1:51" s="21" customFormat="1" x14ac:dyDescent="0.2">
      <c r="A1889" s="24" t="s">
        <v>595</v>
      </c>
      <c r="B1889" s="23" t="s">
        <v>606</v>
      </c>
      <c r="C1889" s="21" t="s">
        <v>75</v>
      </c>
      <c r="D1889" s="23" t="s">
        <v>30</v>
      </c>
      <c r="E1889" s="23" t="s">
        <v>29</v>
      </c>
      <c r="F1889" s="23" t="s">
        <v>57</v>
      </c>
      <c r="G1889" s="24">
        <v>132</v>
      </c>
      <c r="H1889" s="30">
        <v>61.877000000000002</v>
      </c>
      <c r="I1889" s="30">
        <v>36.226999999999997</v>
      </c>
      <c r="J1889" s="23">
        <v>7.1999999999999995E-2</v>
      </c>
      <c r="K1889" s="23" t="s">
        <v>27</v>
      </c>
      <c r="L1889" s="23" t="s">
        <v>27</v>
      </c>
      <c r="M1889" s="23" t="s">
        <v>27</v>
      </c>
      <c r="N1889" s="23" t="s">
        <v>27</v>
      </c>
      <c r="O1889" s="23">
        <v>0.80300000000000005</v>
      </c>
      <c r="P1889" s="23" t="s">
        <v>27</v>
      </c>
      <c r="Q1889" s="23">
        <v>3.9E-2</v>
      </c>
      <c r="R1889" s="23" t="s">
        <v>27</v>
      </c>
      <c r="S1889" s="23" t="s">
        <v>27</v>
      </c>
      <c r="T1889" s="23" t="s">
        <v>27</v>
      </c>
      <c r="U1889" s="23" t="s">
        <v>27</v>
      </c>
      <c r="V1889" s="23" t="s">
        <v>73</v>
      </c>
      <c r="W1889" s="30" t="s">
        <v>27</v>
      </c>
      <c r="X1889" s="23">
        <v>99.018000000000001</v>
      </c>
      <c r="Z1889" s="18" t="s">
        <v>85</v>
      </c>
      <c r="AB1889" s="501"/>
      <c r="AC1889" s="18">
        <v>49.135437246442557</v>
      </c>
      <c r="AD1889" s="18">
        <v>50.110907804504976</v>
      </c>
      <c r="AE1889" s="18">
        <v>0.11369029750077676</v>
      </c>
      <c r="AF1889" s="18" t="s">
        <v>27</v>
      </c>
      <c r="AG1889" s="18" t="s">
        <v>27</v>
      </c>
      <c r="AH1889" s="18" t="s">
        <v>27</v>
      </c>
      <c r="AI1889" s="18" t="s">
        <v>27</v>
      </c>
      <c r="AJ1889" s="18">
        <v>0.60670300781369502</v>
      </c>
      <c r="AK1889" s="18" t="s">
        <v>27</v>
      </c>
      <c r="AL1889" s="18">
        <v>3.3261643737986749E-2</v>
      </c>
      <c r="AM1889" s="18" t="s">
        <v>27</v>
      </c>
      <c r="AN1889" s="18" t="s">
        <v>27</v>
      </c>
      <c r="AO1889" s="18" t="s">
        <v>27</v>
      </c>
      <c r="AP1889" s="18" t="s">
        <v>27</v>
      </c>
      <c r="AQ1889" s="18" t="s">
        <v>27</v>
      </c>
      <c r="AR1889" s="18">
        <v>99.999999999999986</v>
      </c>
      <c r="AT1889" s="53" t="s">
        <v>134</v>
      </c>
      <c r="AU1889" s="53" t="str">
        <f t="shared" si="182"/>
        <v>po</v>
      </c>
      <c r="AV1889" s="44">
        <f t="shared" si="183"/>
        <v>0.98053376797985836</v>
      </c>
      <c r="AW1889" s="86">
        <f t="shared" si="184"/>
        <v>0.99330473301701838</v>
      </c>
      <c r="AX1889" s="18"/>
      <c r="AY1889" s="18"/>
    </row>
    <row r="1890" spans="1:51" s="21" customFormat="1" x14ac:dyDescent="0.2">
      <c r="A1890" s="24" t="s">
        <v>595</v>
      </c>
      <c r="B1890" s="23" t="s">
        <v>606</v>
      </c>
      <c r="C1890" s="21" t="s">
        <v>75</v>
      </c>
      <c r="D1890" s="23" t="s">
        <v>45</v>
      </c>
      <c r="E1890" s="23" t="s">
        <v>61</v>
      </c>
      <c r="F1890" s="23" t="s">
        <v>43</v>
      </c>
      <c r="G1890" s="24">
        <v>363</v>
      </c>
      <c r="H1890" s="30">
        <v>62</v>
      </c>
      <c r="I1890" s="30">
        <v>36.295000000000002</v>
      </c>
      <c r="J1890" s="23">
        <v>4.2000000000000003E-2</v>
      </c>
      <c r="K1890" s="23" t="s">
        <v>27</v>
      </c>
      <c r="L1890" s="23" t="s">
        <v>27</v>
      </c>
      <c r="M1890" s="23" t="s">
        <v>27</v>
      </c>
      <c r="N1890" s="23">
        <v>6.4000000000000001E-2</v>
      </c>
      <c r="O1890" s="23">
        <v>0.72</v>
      </c>
      <c r="P1890" s="23">
        <v>0.253</v>
      </c>
      <c r="Q1890" s="23">
        <v>4.2999999999999997E-2</v>
      </c>
      <c r="R1890" s="23" t="s">
        <v>27</v>
      </c>
      <c r="S1890" s="23" t="s">
        <v>27</v>
      </c>
      <c r="T1890" s="23" t="s">
        <v>27</v>
      </c>
      <c r="U1890" s="23" t="s">
        <v>27</v>
      </c>
      <c r="V1890" s="23" t="s">
        <v>27</v>
      </c>
      <c r="W1890" s="30" t="s">
        <v>27</v>
      </c>
      <c r="X1890" s="23">
        <v>99.417000000000002</v>
      </c>
      <c r="Z1890" s="18" t="s">
        <v>85</v>
      </c>
      <c r="AB1890" s="501"/>
      <c r="AC1890" s="18">
        <v>49.063226100800279</v>
      </c>
      <c r="AD1890" s="18">
        <v>50.031731865714654</v>
      </c>
      <c r="AE1890" s="18">
        <v>6.6090499347100429E-2</v>
      </c>
      <c r="AF1890" s="18" t="s">
        <v>27</v>
      </c>
      <c r="AG1890" s="18" t="s">
        <v>27</v>
      </c>
      <c r="AH1890" s="18" t="s">
        <v>27</v>
      </c>
      <c r="AI1890" s="18">
        <v>7.0570409935443723E-2</v>
      </c>
      <c r="AJ1890" s="18">
        <v>0.54211563831142906</v>
      </c>
      <c r="AK1890" s="18">
        <v>0.18971893533131812</v>
      </c>
      <c r="AL1890" s="18">
        <v>3.6546550559767549E-2</v>
      </c>
      <c r="AM1890" s="18" t="s">
        <v>27</v>
      </c>
      <c r="AN1890" s="18" t="s">
        <v>27</v>
      </c>
      <c r="AO1890" s="18" t="s">
        <v>27</v>
      </c>
      <c r="AP1890" s="18" t="s">
        <v>27</v>
      </c>
      <c r="AQ1890" s="18" t="s">
        <v>27</v>
      </c>
      <c r="AR1890" s="18">
        <v>99.999999999999972</v>
      </c>
      <c r="AT1890" s="53" t="s">
        <v>134</v>
      </c>
      <c r="AU1890" s="53" t="str">
        <f t="shared" si="182"/>
        <v>po</v>
      </c>
      <c r="AV1890" s="44">
        <f t="shared" si="183"/>
        <v>0.98064216990301578</v>
      </c>
      <c r="AW1890" s="86">
        <f t="shared" si="184"/>
        <v>0.9960000457060133</v>
      </c>
      <c r="AX1890" s="18"/>
      <c r="AY1890" s="18"/>
    </row>
    <row r="1891" spans="1:51" s="21" customFormat="1" x14ac:dyDescent="0.2">
      <c r="A1891" s="24" t="s">
        <v>595</v>
      </c>
      <c r="B1891" s="23" t="s">
        <v>606</v>
      </c>
      <c r="C1891" s="21" t="s">
        <v>75</v>
      </c>
      <c r="D1891" s="23" t="s">
        <v>45</v>
      </c>
      <c r="E1891" s="23" t="s">
        <v>48</v>
      </c>
      <c r="F1891" s="23" t="s">
        <v>43</v>
      </c>
      <c r="G1891" s="24">
        <v>299</v>
      </c>
      <c r="H1891" s="30">
        <v>62.356000000000002</v>
      </c>
      <c r="I1891" s="30">
        <v>36.502000000000002</v>
      </c>
      <c r="J1891" s="23">
        <v>0.03</v>
      </c>
      <c r="K1891" s="23" t="s">
        <v>27</v>
      </c>
      <c r="L1891" s="23" t="s">
        <v>27</v>
      </c>
      <c r="M1891" s="23" t="s">
        <v>27</v>
      </c>
      <c r="N1891" s="23">
        <v>2.5999999999999999E-2</v>
      </c>
      <c r="O1891" s="23">
        <v>0.40100000000000002</v>
      </c>
      <c r="P1891" s="23">
        <v>0.14000000000000001</v>
      </c>
      <c r="Q1891" s="23">
        <v>6.7000000000000004E-2</v>
      </c>
      <c r="R1891" s="23" t="s">
        <v>27</v>
      </c>
      <c r="S1891" s="23" t="s">
        <v>27</v>
      </c>
      <c r="T1891" s="23" t="s">
        <v>27</v>
      </c>
      <c r="U1891" s="23" t="s">
        <v>27</v>
      </c>
      <c r="V1891" s="23" t="s">
        <v>27</v>
      </c>
      <c r="W1891" s="30" t="s">
        <v>27</v>
      </c>
      <c r="X1891" s="23">
        <v>99.521999999999991</v>
      </c>
      <c r="Z1891" s="18" t="s">
        <v>85</v>
      </c>
      <c r="AB1891" s="501"/>
      <c r="AC1891" s="18">
        <v>49.245589759792487</v>
      </c>
      <c r="AD1891" s="18">
        <v>50.215764514620552</v>
      </c>
      <c r="AE1891" s="18">
        <v>4.7112448979082663E-2</v>
      </c>
      <c r="AF1891" s="18" t="s">
        <v>27</v>
      </c>
      <c r="AG1891" s="18" t="s">
        <v>27</v>
      </c>
      <c r="AH1891" s="18" t="s">
        <v>27</v>
      </c>
      <c r="AI1891" s="18">
        <v>2.8611504603807986E-2</v>
      </c>
      <c r="AJ1891" s="18">
        <v>0.30132037155145869</v>
      </c>
      <c r="AK1891" s="18">
        <v>0.10477143105899812</v>
      </c>
      <c r="AL1891" s="18">
        <v>5.6829969393610527E-2</v>
      </c>
      <c r="AM1891" s="18" t="s">
        <v>27</v>
      </c>
      <c r="AN1891" s="18" t="s">
        <v>27</v>
      </c>
      <c r="AO1891" s="18" t="s">
        <v>27</v>
      </c>
      <c r="AP1891" s="18" t="s">
        <v>27</v>
      </c>
      <c r="AQ1891" s="18" t="s">
        <v>27</v>
      </c>
      <c r="AR1891" s="18">
        <v>99.999999999999972</v>
      </c>
      <c r="AT1891" s="53" t="s">
        <v>134</v>
      </c>
      <c r="AU1891" s="53" t="str">
        <f t="shared" si="182"/>
        <v>po</v>
      </c>
      <c r="AV1891" s="44">
        <f t="shared" si="183"/>
        <v>0.98067987684334479</v>
      </c>
      <c r="AW1891" s="86">
        <f t="shared" si="184"/>
        <v>0.98989853111414239</v>
      </c>
      <c r="AX1891" s="18"/>
      <c r="AY1891" s="18"/>
    </row>
    <row r="1892" spans="1:51" s="21" customFormat="1" x14ac:dyDescent="0.2">
      <c r="A1892" s="24" t="s">
        <v>595</v>
      </c>
      <c r="B1892" s="23" t="s">
        <v>606</v>
      </c>
      <c r="C1892" s="21" t="s">
        <v>75</v>
      </c>
      <c r="D1892" s="23" t="s">
        <v>60</v>
      </c>
      <c r="E1892" s="23" t="s">
        <v>29</v>
      </c>
      <c r="F1892" s="23" t="s">
        <v>31</v>
      </c>
      <c r="G1892" s="24">
        <v>409</v>
      </c>
      <c r="H1892" s="30">
        <v>61.929000000000002</v>
      </c>
      <c r="I1892" s="30">
        <v>36.25</v>
      </c>
      <c r="J1892" s="23">
        <v>4.9000000000000002E-2</v>
      </c>
      <c r="K1892" s="23" t="s">
        <v>27</v>
      </c>
      <c r="L1892" s="23" t="s">
        <v>27</v>
      </c>
      <c r="M1892" s="23">
        <v>9.9000000000000005E-2</v>
      </c>
      <c r="N1892" s="23">
        <v>0.03</v>
      </c>
      <c r="O1892" s="23">
        <v>0.26700000000000002</v>
      </c>
      <c r="P1892" s="23" t="s">
        <v>27</v>
      </c>
      <c r="Q1892" s="23">
        <v>0.16200000000000001</v>
      </c>
      <c r="R1892" s="23" t="s">
        <v>27</v>
      </c>
      <c r="S1892" s="23" t="s">
        <v>27</v>
      </c>
      <c r="T1892" s="23" t="s">
        <v>27</v>
      </c>
      <c r="U1892" s="23" t="s">
        <v>27</v>
      </c>
      <c r="V1892" s="23" t="s">
        <v>27</v>
      </c>
      <c r="W1892" s="30" t="s">
        <v>27</v>
      </c>
      <c r="X1892" s="23">
        <v>98.786000000000016</v>
      </c>
      <c r="Z1892" s="18" t="s">
        <v>85</v>
      </c>
      <c r="AB1892" s="501"/>
      <c r="AC1892" s="18">
        <v>49.250691539512928</v>
      </c>
      <c r="AD1892" s="18">
        <v>50.218137362659462</v>
      </c>
      <c r="AE1892" s="18">
        <v>7.7488932237539096E-2</v>
      </c>
      <c r="AF1892" s="18" t="s">
        <v>27</v>
      </c>
      <c r="AG1892" s="18" t="s">
        <v>27</v>
      </c>
      <c r="AH1892" s="18">
        <v>8.0032228583815715E-2</v>
      </c>
      <c r="AI1892" s="18">
        <v>3.3244344542820797E-2</v>
      </c>
      <c r="AJ1892" s="18">
        <v>0.20203404269007816</v>
      </c>
      <c r="AK1892" s="18" t="s">
        <v>27</v>
      </c>
      <c r="AL1892" s="18">
        <v>0.13837154977336244</v>
      </c>
      <c r="AM1892" s="18" t="s">
        <v>27</v>
      </c>
      <c r="AN1892" s="18" t="s">
        <v>27</v>
      </c>
      <c r="AO1892" s="18" t="s">
        <v>27</v>
      </c>
      <c r="AP1892" s="18" t="s">
        <v>27</v>
      </c>
      <c r="AQ1892" s="18" t="s">
        <v>27</v>
      </c>
      <c r="AR1892" s="18">
        <v>100.00000000000001</v>
      </c>
      <c r="AT1892" s="53" t="s">
        <v>134</v>
      </c>
      <c r="AU1892" s="53" t="str">
        <f t="shared" si="182"/>
        <v>po</v>
      </c>
      <c r="AV1892" s="44">
        <f t="shared" si="183"/>
        <v>0.98073513129011647</v>
      </c>
      <c r="AW1892" s="86">
        <f t="shared" si="184"/>
        <v>0.98751367008786473</v>
      </c>
      <c r="AX1892" s="18"/>
      <c r="AY1892" s="18"/>
    </row>
    <row r="1893" spans="1:51" s="21" customFormat="1" x14ac:dyDescent="0.2">
      <c r="A1893" s="24" t="s">
        <v>595</v>
      </c>
      <c r="B1893" s="23" t="s">
        <v>606</v>
      </c>
      <c r="C1893" s="21" t="s">
        <v>75</v>
      </c>
      <c r="D1893" s="23" t="s">
        <v>45</v>
      </c>
      <c r="E1893" s="23" t="s">
        <v>61</v>
      </c>
      <c r="F1893" s="23" t="s">
        <v>34</v>
      </c>
      <c r="G1893" s="24">
        <v>368</v>
      </c>
      <c r="H1893" s="30">
        <v>61.98</v>
      </c>
      <c r="I1893" s="30">
        <v>36.274999999999999</v>
      </c>
      <c r="J1893" s="23">
        <v>3.7999999999999999E-2</v>
      </c>
      <c r="K1893" s="23" t="s">
        <v>27</v>
      </c>
      <c r="L1893" s="23" t="s">
        <v>27</v>
      </c>
      <c r="M1893" s="23" t="s">
        <v>27</v>
      </c>
      <c r="N1893" s="23">
        <v>4.9000000000000002E-2</v>
      </c>
      <c r="O1893" s="23">
        <v>0.309</v>
      </c>
      <c r="P1893" s="23">
        <v>9.7000000000000003E-2</v>
      </c>
      <c r="Q1893" s="23">
        <v>0.04</v>
      </c>
      <c r="R1893" s="23" t="s">
        <v>27</v>
      </c>
      <c r="S1893" s="23" t="s">
        <v>27</v>
      </c>
      <c r="T1893" s="23" t="s">
        <v>27</v>
      </c>
      <c r="U1893" s="23" t="s">
        <v>27</v>
      </c>
      <c r="V1893" s="23" t="s">
        <v>27</v>
      </c>
      <c r="W1893" s="30" t="s">
        <v>27</v>
      </c>
      <c r="X1893" s="23">
        <v>98.787999999999997</v>
      </c>
      <c r="Z1893" s="18" t="s">
        <v>85</v>
      </c>
      <c r="AB1893" s="501"/>
      <c r="AC1893" s="18">
        <v>49.291500074128628</v>
      </c>
      <c r="AD1893" s="18">
        <v>50.253024848567009</v>
      </c>
      <c r="AE1893" s="18">
        <v>6.0093761736909938E-2</v>
      </c>
      <c r="AF1893" s="18" t="s">
        <v>27</v>
      </c>
      <c r="AG1893" s="18" t="s">
        <v>27</v>
      </c>
      <c r="AH1893" s="18" t="s">
        <v>27</v>
      </c>
      <c r="AI1893" s="18">
        <v>5.4299370849441982E-2</v>
      </c>
      <c r="AJ1893" s="18">
        <v>0.23381586176164168</v>
      </c>
      <c r="AK1893" s="18">
        <v>7.3100095312553751E-2</v>
      </c>
      <c r="AL1893" s="18">
        <v>3.4165987643797552E-2</v>
      </c>
      <c r="AM1893" s="18" t="s">
        <v>27</v>
      </c>
      <c r="AN1893" s="18" t="s">
        <v>27</v>
      </c>
      <c r="AO1893" s="18" t="s">
        <v>27</v>
      </c>
      <c r="AP1893" s="18" t="s">
        <v>27</v>
      </c>
      <c r="AQ1893" s="18" t="s">
        <v>27</v>
      </c>
      <c r="AR1893" s="18">
        <v>99.999999999999986</v>
      </c>
      <c r="AT1893" s="53" t="s">
        <v>134</v>
      </c>
      <c r="AU1893" s="53" t="str">
        <f t="shared" si="182"/>
        <v>po</v>
      </c>
      <c r="AV1893" s="44">
        <f t="shared" si="183"/>
        <v>0.9808663303883528</v>
      </c>
      <c r="AW1893" s="86">
        <f t="shared" si="184"/>
        <v>0.98765362221299036</v>
      </c>
      <c r="AX1893" s="18"/>
      <c r="AY1893" s="18"/>
    </row>
    <row r="1894" spans="1:51" s="21" customFormat="1" x14ac:dyDescent="0.2">
      <c r="A1894" s="44" t="s">
        <v>444</v>
      </c>
      <c r="B1894" s="21" t="s">
        <v>451</v>
      </c>
      <c r="C1894" s="21" t="s">
        <v>75</v>
      </c>
      <c r="D1894" s="3" t="s">
        <v>64</v>
      </c>
      <c r="E1894" s="3" t="s">
        <v>29</v>
      </c>
      <c r="F1894" s="3" t="s">
        <v>43</v>
      </c>
      <c r="G1894" s="3">
        <v>600</v>
      </c>
      <c r="H1894" s="78">
        <v>62.536290000000001</v>
      </c>
      <c r="I1894" s="78">
        <v>36.596789999999999</v>
      </c>
      <c r="J1894" s="18">
        <v>1.8939999999999999E-2</v>
      </c>
      <c r="K1894" s="18" t="s">
        <v>27</v>
      </c>
      <c r="L1894" s="18" t="s">
        <v>27</v>
      </c>
      <c r="M1894" s="18" t="s">
        <v>27</v>
      </c>
      <c r="N1894" s="18" t="s">
        <v>27</v>
      </c>
      <c r="O1894" s="18">
        <v>0.14174800000000001</v>
      </c>
      <c r="P1894" s="18" t="s">
        <v>27</v>
      </c>
      <c r="Q1894" s="18">
        <v>0.153337</v>
      </c>
      <c r="R1894" s="18" t="s">
        <v>27</v>
      </c>
      <c r="S1894" s="18" t="s">
        <v>27</v>
      </c>
      <c r="T1894" s="18" t="s">
        <v>27</v>
      </c>
      <c r="U1894" s="1"/>
      <c r="V1894" s="18"/>
      <c r="W1894" s="1"/>
      <c r="X1894" s="18">
        <v>99.447105000000008</v>
      </c>
      <c r="Y1894" s="74"/>
      <c r="Z1894" s="18" t="s">
        <v>85</v>
      </c>
      <c r="AA1894" s="18"/>
      <c r="AB1894" s="501"/>
      <c r="AC1894" s="18">
        <v>49.387747090086492</v>
      </c>
      <c r="AD1894" s="18">
        <v>50.345936106896104</v>
      </c>
      <c r="AE1894" s="18">
        <v>2.9743523034841148E-2</v>
      </c>
      <c r="AF1894" s="18" t="s">
        <v>27</v>
      </c>
      <c r="AG1894" s="18" t="s">
        <v>27</v>
      </c>
      <c r="AH1894" s="18" t="s">
        <v>27</v>
      </c>
      <c r="AI1894" s="18" t="s">
        <v>27</v>
      </c>
      <c r="AJ1894" s="18">
        <v>0.10651212999551757</v>
      </c>
      <c r="AK1894" s="18" t="s">
        <v>27</v>
      </c>
      <c r="AL1894" s="18">
        <v>0.13006114998701876</v>
      </c>
      <c r="AM1894" s="18" t="s">
        <v>27</v>
      </c>
      <c r="AN1894" s="18" t="s">
        <v>27</v>
      </c>
      <c r="AO1894" s="18" t="s">
        <v>27</v>
      </c>
      <c r="AP1894" s="18" t="s">
        <v>27</v>
      </c>
      <c r="AQ1894" s="18" t="s">
        <v>27</v>
      </c>
      <c r="AR1894" s="18">
        <v>99.999999999999972</v>
      </c>
      <c r="AS1894" s="18"/>
      <c r="AT1894" s="53" t="s">
        <v>134</v>
      </c>
      <c r="AU1894" s="53" t="str">
        <f t="shared" si="182"/>
        <v>po</v>
      </c>
      <c r="AV1894" s="44">
        <f t="shared" si="183"/>
        <v>0.98096789749275581</v>
      </c>
      <c r="AW1894" s="86">
        <f t="shared" si="184"/>
        <v>0.98566685232955209</v>
      </c>
      <c r="AX1894" s="18"/>
      <c r="AY1894" s="18"/>
    </row>
    <row r="1895" spans="1:51" s="21" customFormat="1" x14ac:dyDescent="0.2">
      <c r="A1895" s="24" t="s">
        <v>595</v>
      </c>
      <c r="B1895" s="23" t="s">
        <v>606</v>
      </c>
      <c r="C1895" s="21" t="s">
        <v>75</v>
      </c>
      <c r="D1895" s="23" t="s">
        <v>45</v>
      </c>
      <c r="E1895" s="23" t="s">
        <v>35</v>
      </c>
      <c r="F1895" s="23" t="s">
        <v>34</v>
      </c>
      <c r="G1895" s="24">
        <v>318</v>
      </c>
      <c r="H1895" s="30">
        <v>62.198999999999998</v>
      </c>
      <c r="I1895" s="30">
        <v>36.398000000000003</v>
      </c>
      <c r="J1895" s="23">
        <v>6.2E-2</v>
      </c>
      <c r="K1895" s="23" t="s">
        <v>27</v>
      </c>
      <c r="L1895" s="23" t="s">
        <v>27</v>
      </c>
      <c r="M1895" s="23" t="s">
        <v>27</v>
      </c>
      <c r="N1895" s="23">
        <v>0.05</v>
      </c>
      <c r="O1895" s="23">
        <v>0.36299999999999999</v>
      </c>
      <c r="P1895" s="23" t="s">
        <v>27</v>
      </c>
      <c r="Q1895" s="23">
        <v>7.0000000000000007E-2</v>
      </c>
      <c r="R1895" s="23" t="s">
        <v>27</v>
      </c>
      <c r="S1895" s="23" t="s">
        <v>27</v>
      </c>
      <c r="T1895" s="23" t="s">
        <v>27</v>
      </c>
      <c r="U1895" s="23" t="s">
        <v>27</v>
      </c>
      <c r="V1895" s="23" t="s">
        <v>27</v>
      </c>
      <c r="W1895" s="30" t="s">
        <v>27</v>
      </c>
      <c r="X1895" s="23">
        <v>99.141999999999996</v>
      </c>
      <c r="Z1895" s="18" t="s">
        <v>85</v>
      </c>
      <c r="AB1895" s="501"/>
      <c r="AC1895" s="18">
        <v>49.279876393151149</v>
      </c>
      <c r="AD1895" s="18">
        <v>50.234033613406325</v>
      </c>
      <c r="AE1895" s="18">
        <v>9.7679455005846599E-2</v>
      </c>
      <c r="AF1895" s="18" t="s">
        <v>27</v>
      </c>
      <c r="AG1895" s="18" t="s">
        <v>27</v>
      </c>
      <c r="AH1895" s="18" t="s">
        <v>27</v>
      </c>
      <c r="AI1895" s="18">
        <v>5.519941385234671E-2</v>
      </c>
      <c r="AJ1895" s="18">
        <v>0.2736452157618709</v>
      </c>
      <c r="AK1895" s="18" t="s">
        <v>27</v>
      </c>
      <c r="AL1895" s="18">
        <v>5.9565908822471161E-2</v>
      </c>
      <c r="AM1895" s="18" t="s">
        <v>27</v>
      </c>
      <c r="AN1895" s="18" t="s">
        <v>27</v>
      </c>
      <c r="AO1895" s="18" t="s">
        <v>27</v>
      </c>
      <c r="AP1895" s="18" t="s">
        <v>27</v>
      </c>
      <c r="AQ1895" s="18" t="s">
        <v>27</v>
      </c>
      <c r="AR1895" s="18">
        <v>100.00000000000001</v>
      </c>
      <c r="AT1895" s="53" t="s">
        <v>134</v>
      </c>
      <c r="AU1895" s="53" t="str">
        <f t="shared" si="182"/>
        <v>po</v>
      </c>
      <c r="AV1895" s="44">
        <f t="shared" si="183"/>
        <v>0.98100576140076212</v>
      </c>
      <c r="AW1895" s="86">
        <f t="shared" si="184"/>
        <v>0.98763893617523246</v>
      </c>
      <c r="AX1895" s="18"/>
      <c r="AY1895" s="18"/>
    </row>
    <row r="1896" spans="1:51" s="21" customFormat="1" x14ac:dyDescent="0.2">
      <c r="A1896" s="24" t="s">
        <v>595</v>
      </c>
      <c r="B1896" s="23" t="s">
        <v>606</v>
      </c>
      <c r="C1896" s="21" t="s">
        <v>75</v>
      </c>
      <c r="D1896" s="23" t="s">
        <v>72</v>
      </c>
      <c r="E1896" s="23" t="s">
        <v>42</v>
      </c>
      <c r="F1896" s="23" t="s">
        <v>34</v>
      </c>
      <c r="G1896" s="24">
        <v>244</v>
      </c>
      <c r="H1896" s="30">
        <v>61.847999999999999</v>
      </c>
      <c r="I1896" s="30">
        <v>36.191000000000003</v>
      </c>
      <c r="J1896" s="23">
        <v>4.2000000000000003E-2</v>
      </c>
      <c r="K1896" s="23" t="s">
        <v>27</v>
      </c>
      <c r="L1896" s="23" t="s">
        <v>27</v>
      </c>
      <c r="M1896" s="23" t="s">
        <v>27</v>
      </c>
      <c r="N1896" s="23">
        <v>6.9000000000000006E-2</v>
      </c>
      <c r="O1896" s="23">
        <v>0.64500000000000002</v>
      </c>
      <c r="P1896" s="23">
        <v>0.13300000000000001</v>
      </c>
      <c r="Q1896" s="23" t="s">
        <v>27</v>
      </c>
      <c r="R1896" s="23" t="s">
        <v>27</v>
      </c>
      <c r="S1896" s="23" t="s">
        <v>27</v>
      </c>
      <c r="T1896" s="23">
        <v>0.17</v>
      </c>
      <c r="U1896" s="23" t="s">
        <v>27</v>
      </c>
      <c r="V1896" s="23" t="s">
        <v>27</v>
      </c>
      <c r="W1896" s="30" t="s">
        <v>27</v>
      </c>
      <c r="X1896" s="23">
        <v>99.097999999999999</v>
      </c>
      <c r="Z1896" s="18" t="s">
        <v>85</v>
      </c>
      <c r="AB1896" s="501"/>
      <c r="AC1896" s="18">
        <v>49.101495330032414</v>
      </c>
      <c r="AD1896" s="18">
        <v>50.049986551282664</v>
      </c>
      <c r="AE1896" s="18">
        <v>6.6304603039582743E-2</v>
      </c>
      <c r="AF1896" s="18" t="s">
        <v>27</v>
      </c>
      <c r="AG1896" s="18" t="s">
        <v>27</v>
      </c>
      <c r="AH1896" s="18" t="s">
        <v>27</v>
      </c>
      <c r="AI1896" s="18">
        <v>7.6330200485060853E-2</v>
      </c>
      <c r="AJ1896" s="18">
        <v>0.48721853300271645</v>
      </c>
      <c r="AK1896" s="18">
        <v>0.10005676209568265</v>
      </c>
      <c r="AL1896" s="18" t="s">
        <v>27</v>
      </c>
      <c r="AM1896" s="18" t="s">
        <v>27</v>
      </c>
      <c r="AN1896" s="18" t="s">
        <v>27</v>
      </c>
      <c r="AO1896" s="18">
        <v>0.1186080200618896</v>
      </c>
      <c r="AP1896" s="18" t="s">
        <v>27</v>
      </c>
      <c r="AQ1896" s="18" t="s">
        <v>27</v>
      </c>
      <c r="AR1896" s="18">
        <v>100</v>
      </c>
      <c r="AT1896" s="53" t="s">
        <v>134</v>
      </c>
      <c r="AU1896" s="53" t="str">
        <f t="shared" si="182"/>
        <v>po</v>
      </c>
      <c r="AV1896" s="44">
        <f t="shared" si="183"/>
        <v>0.98104912135633848</v>
      </c>
      <c r="AW1896" s="86">
        <f t="shared" si="184"/>
        <v>0.99515268788651168</v>
      </c>
      <c r="AX1896" s="18"/>
      <c r="AY1896" s="18"/>
    </row>
    <row r="1897" spans="1:51" s="21" customFormat="1" x14ac:dyDescent="0.2">
      <c r="A1897" s="24" t="s">
        <v>595</v>
      </c>
      <c r="B1897" s="23" t="s">
        <v>606</v>
      </c>
      <c r="C1897" s="21" t="s">
        <v>75</v>
      </c>
      <c r="D1897" s="23" t="s">
        <v>72</v>
      </c>
      <c r="E1897" s="23" t="s">
        <v>32</v>
      </c>
      <c r="F1897" s="23" t="s">
        <v>31</v>
      </c>
      <c r="G1897" s="24">
        <v>197</v>
      </c>
      <c r="H1897" s="30">
        <v>62.274000000000001</v>
      </c>
      <c r="I1897" s="30">
        <v>36.439</v>
      </c>
      <c r="J1897" s="23" t="s">
        <v>27</v>
      </c>
      <c r="K1897" s="23" t="s">
        <v>27</v>
      </c>
      <c r="L1897" s="23" t="s">
        <v>27</v>
      </c>
      <c r="M1897" s="23">
        <v>0.06</v>
      </c>
      <c r="N1897" s="23" t="s">
        <v>27</v>
      </c>
      <c r="O1897" s="23">
        <v>0.79300000000000004</v>
      </c>
      <c r="P1897" s="23" t="s">
        <v>27</v>
      </c>
      <c r="Q1897" s="23">
        <v>4.2999999999999997E-2</v>
      </c>
      <c r="R1897" s="23" t="s">
        <v>27</v>
      </c>
      <c r="S1897" s="23" t="s">
        <v>27</v>
      </c>
      <c r="T1897" s="23">
        <v>0.16800000000000001</v>
      </c>
      <c r="U1897" s="23" t="s">
        <v>27</v>
      </c>
      <c r="V1897" s="23" t="s">
        <v>27</v>
      </c>
      <c r="W1897" s="30" t="s">
        <v>27</v>
      </c>
      <c r="X1897" s="23">
        <v>99.777000000000015</v>
      </c>
      <c r="Z1897" s="18" t="s">
        <v>85</v>
      </c>
      <c r="AB1897" s="501"/>
      <c r="AC1897" s="18">
        <v>49.128242060324098</v>
      </c>
      <c r="AD1897" s="18">
        <v>50.07549323344476</v>
      </c>
      <c r="AE1897" s="18" t="s">
        <v>27</v>
      </c>
      <c r="AF1897" s="18" t="s">
        <v>27</v>
      </c>
      <c r="AG1897" s="18" t="s">
        <v>27</v>
      </c>
      <c r="AH1897" s="18">
        <v>4.811573922965217E-2</v>
      </c>
      <c r="AI1897" s="18" t="s">
        <v>27</v>
      </c>
      <c r="AJ1897" s="18">
        <v>0.59524077893661942</v>
      </c>
      <c r="AK1897" s="18" t="s">
        <v>27</v>
      </c>
      <c r="AL1897" s="18">
        <v>3.6433965469634948E-2</v>
      </c>
      <c r="AM1897" s="18" t="s">
        <v>27</v>
      </c>
      <c r="AN1897" s="18" t="s">
        <v>27</v>
      </c>
      <c r="AO1897" s="18">
        <v>0.11647422259522501</v>
      </c>
      <c r="AP1897" s="18" t="s">
        <v>27</v>
      </c>
      <c r="AQ1897" s="18" t="s">
        <v>27</v>
      </c>
      <c r="AR1897" s="18">
        <v>100</v>
      </c>
      <c r="AT1897" s="53" t="s">
        <v>134</v>
      </c>
      <c r="AU1897" s="53" t="str">
        <f t="shared" si="182"/>
        <v>po</v>
      </c>
      <c r="AV1897" s="44">
        <f t="shared" si="183"/>
        <v>0.98108353783546942</v>
      </c>
      <c r="AW1897" s="86">
        <f t="shared" si="184"/>
        <v>0.9960239591612009</v>
      </c>
      <c r="AX1897" s="18"/>
      <c r="AY1897" s="18"/>
    </row>
    <row r="1898" spans="1:51" s="21" customFormat="1" x14ac:dyDescent="0.2">
      <c r="A1898" s="24" t="s">
        <v>595</v>
      </c>
      <c r="B1898" s="23" t="s">
        <v>606</v>
      </c>
      <c r="C1898" s="21" t="s">
        <v>75</v>
      </c>
      <c r="D1898" s="23" t="s">
        <v>60</v>
      </c>
      <c r="E1898" s="23" t="s">
        <v>32</v>
      </c>
      <c r="F1898" s="23" t="s">
        <v>34</v>
      </c>
      <c r="G1898" s="24">
        <v>356</v>
      </c>
      <c r="H1898" s="30">
        <v>62.045000000000002</v>
      </c>
      <c r="I1898" s="30">
        <v>36.305</v>
      </c>
      <c r="J1898" s="23">
        <v>3.2000000000000001E-2</v>
      </c>
      <c r="K1898" s="23" t="s">
        <v>27</v>
      </c>
      <c r="L1898" s="23" t="s">
        <v>27</v>
      </c>
      <c r="M1898" s="23" t="s">
        <v>27</v>
      </c>
      <c r="N1898" s="23" t="s">
        <v>27</v>
      </c>
      <c r="O1898" s="23">
        <v>0.94699999999999995</v>
      </c>
      <c r="P1898" s="23">
        <v>0.161</v>
      </c>
      <c r="Q1898" s="23" t="s">
        <v>27</v>
      </c>
      <c r="R1898" s="23" t="s">
        <v>27</v>
      </c>
      <c r="S1898" s="23" t="s">
        <v>27</v>
      </c>
      <c r="T1898" s="23" t="s">
        <v>27</v>
      </c>
      <c r="U1898" s="23" t="s">
        <v>27</v>
      </c>
      <c r="V1898" s="23" t="s">
        <v>27</v>
      </c>
      <c r="W1898" s="30" t="s">
        <v>27</v>
      </c>
      <c r="X1898" s="23">
        <v>99.49</v>
      </c>
      <c r="Z1898" s="18" t="s">
        <v>85</v>
      </c>
      <c r="AB1898" s="501"/>
      <c r="AC1898" s="18">
        <v>49.084861719153899</v>
      </c>
      <c r="AD1898" s="18">
        <v>50.031272373567624</v>
      </c>
      <c r="AE1898" s="18">
        <v>5.0340333940212666E-2</v>
      </c>
      <c r="AF1898" s="18" t="s">
        <v>27</v>
      </c>
      <c r="AG1898" s="18" t="s">
        <v>27</v>
      </c>
      <c r="AH1898" s="18" t="s">
        <v>27</v>
      </c>
      <c r="AI1898" s="18" t="s">
        <v>27</v>
      </c>
      <c r="AJ1898" s="18">
        <v>0.71282970468301965</v>
      </c>
      <c r="AK1898" s="18">
        <v>0.12069586865523461</v>
      </c>
      <c r="AL1898" s="18" t="s">
        <v>27</v>
      </c>
      <c r="AM1898" s="18" t="s">
        <v>27</v>
      </c>
      <c r="AN1898" s="18" t="s">
        <v>27</v>
      </c>
      <c r="AO1898" s="18" t="s">
        <v>27</v>
      </c>
      <c r="AP1898" s="18" t="s">
        <v>27</v>
      </c>
      <c r="AQ1898" s="18" t="s">
        <v>27</v>
      </c>
      <c r="AR1898" s="18">
        <v>99.999999999999986</v>
      </c>
      <c r="AT1898" s="53" t="s">
        <v>134</v>
      </c>
      <c r="AU1898" s="53" t="str">
        <f t="shared" si="182"/>
        <v>po</v>
      </c>
      <c r="AV1898" s="44">
        <f t="shared" si="183"/>
        <v>0.9810836181149426</v>
      </c>
      <c r="AW1898" s="86">
        <f t="shared" si="184"/>
        <v>0.99774370956963476</v>
      </c>
      <c r="AX1898" s="18"/>
      <c r="AY1898" s="18"/>
    </row>
    <row r="1899" spans="1:51" s="21" customFormat="1" x14ac:dyDescent="0.2">
      <c r="A1899" s="24" t="s">
        <v>595</v>
      </c>
      <c r="B1899" s="23" t="s">
        <v>606</v>
      </c>
      <c r="C1899" s="21" t="s">
        <v>75</v>
      </c>
      <c r="D1899" s="23" t="s">
        <v>33</v>
      </c>
      <c r="E1899" s="23" t="s">
        <v>32</v>
      </c>
      <c r="F1899" s="23" t="s">
        <v>41</v>
      </c>
      <c r="G1899" s="24">
        <v>31</v>
      </c>
      <c r="H1899" s="30">
        <v>62.206000000000003</v>
      </c>
      <c r="I1899" s="30">
        <v>36.398000000000003</v>
      </c>
      <c r="J1899" s="23" t="s">
        <v>27</v>
      </c>
      <c r="K1899" s="23" t="s">
        <v>27</v>
      </c>
      <c r="L1899" s="23" t="s">
        <v>27</v>
      </c>
      <c r="M1899" s="23" t="s">
        <v>27</v>
      </c>
      <c r="N1899" s="23" t="s">
        <v>27</v>
      </c>
      <c r="O1899" s="23">
        <v>0.59799999999999998</v>
      </c>
      <c r="P1899" s="23" t="s">
        <v>27</v>
      </c>
      <c r="Q1899" s="23">
        <v>3.6999999999999998E-2</v>
      </c>
      <c r="R1899" s="23" t="s">
        <v>27</v>
      </c>
      <c r="S1899" s="23" t="s">
        <v>27</v>
      </c>
      <c r="T1899" s="23" t="s">
        <v>27</v>
      </c>
      <c r="U1899" s="23" t="s">
        <v>27</v>
      </c>
      <c r="V1899" s="23" t="s">
        <v>27</v>
      </c>
      <c r="W1899" s="30" t="s">
        <v>27</v>
      </c>
      <c r="X1899" s="23">
        <v>99.239000000000019</v>
      </c>
      <c r="Z1899" s="18" t="s">
        <v>85</v>
      </c>
      <c r="AB1899" s="501"/>
      <c r="AC1899" s="18">
        <v>49.284565215733203</v>
      </c>
      <c r="AD1899" s="18">
        <v>50.233159880601363</v>
      </c>
      <c r="AE1899" s="18" t="s">
        <v>27</v>
      </c>
      <c r="AF1899" s="18" t="s">
        <v>27</v>
      </c>
      <c r="AG1899" s="18" t="s">
        <v>27</v>
      </c>
      <c r="AH1899" s="18" t="s">
        <v>27</v>
      </c>
      <c r="AI1899" s="18" t="s">
        <v>27</v>
      </c>
      <c r="AJ1899" s="18">
        <v>0.45079061376844776</v>
      </c>
      <c r="AK1899" s="18" t="s">
        <v>27</v>
      </c>
      <c r="AL1899" s="18">
        <v>3.1484289896986983E-2</v>
      </c>
      <c r="AM1899" s="18" t="s">
        <v>27</v>
      </c>
      <c r="AN1899" s="18" t="s">
        <v>27</v>
      </c>
      <c r="AO1899" s="18" t="s">
        <v>27</v>
      </c>
      <c r="AP1899" s="18" t="s">
        <v>27</v>
      </c>
      <c r="AQ1899" s="18" t="s">
        <v>27</v>
      </c>
      <c r="AR1899" s="18">
        <v>100</v>
      </c>
      <c r="AT1899" s="53" t="s">
        <v>134</v>
      </c>
      <c r="AU1899" s="53" t="str">
        <f t="shared" si="182"/>
        <v>po</v>
      </c>
      <c r="AV1899" s="44">
        <f t="shared" si="183"/>
        <v>0.98111616575340144</v>
      </c>
      <c r="AW1899" s="86">
        <f t="shared" si="184"/>
        <v>0.99071689373491301</v>
      </c>
      <c r="AX1899" s="18"/>
      <c r="AY1899" s="18"/>
    </row>
    <row r="1900" spans="1:51" s="21" customFormat="1" x14ac:dyDescent="0.2">
      <c r="A1900" s="24" t="s">
        <v>595</v>
      </c>
      <c r="B1900" s="23" t="s">
        <v>606</v>
      </c>
      <c r="C1900" s="21" t="s">
        <v>75</v>
      </c>
      <c r="D1900" s="23" t="s">
        <v>44</v>
      </c>
      <c r="E1900" s="23" t="s">
        <v>42</v>
      </c>
      <c r="F1900" s="23" t="s">
        <v>41</v>
      </c>
      <c r="G1900" s="24">
        <v>57</v>
      </c>
      <c r="H1900" s="30">
        <v>62.149000000000001</v>
      </c>
      <c r="I1900" s="30">
        <v>36.360999999999997</v>
      </c>
      <c r="J1900" s="23">
        <v>6.3E-2</v>
      </c>
      <c r="K1900" s="23" t="s">
        <v>27</v>
      </c>
      <c r="L1900" s="23" t="s">
        <v>27</v>
      </c>
      <c r="M1900" s="23" t="s">
        <v>27</v>
      </c>
      <c r="N1900" s="23" t="s">
        <v>27</v>
      </c>
      <c r="O1900" s="23">
        <v>0.21299999999999999</v>
      </c>
      <c r="P1900" s="23" t="s">
        <v>27</v>
      </c>
      <c r="Q1900" s="23" t="s">
        <v>27</v>
      </c>
      <c r="R1900" s="23" t="s">
        <v>27</v>
      </c>
      <c r="S1900" s="23">
        <v>9.2999999999999999E-2</v>
      </c>
      <c r="T1900" s="23" t="s">
        <v>27</v>
      </c>
      <c r="U1900" s="23" t="s">
        <v>27</v>
      </c>
      <c r="V1900" s="23" t="s">
        <v>27</v>
      </c>
      <c r="W1900" s="30" t="s">
        <v>27</v>
      </c>
      <c r="X1900" s="23">
        <v>98.878999999999991</v>
      </c>
      <c r="Z1900" s="18" t="s">
        <v>85</v>
      </c>
      <c r="AB1900" s="501"/>
      <c r="AC1900" s="18">
        <v>49.321364261648718</v>
      </c>
      <c r="AD1900" s="18">
        <v>50.265624006502321</v>
      </c>
      <c r="AE1900" s="18">
        <v>9.9418410702685547E-2</v>
      </c>
      <c r="AF1900" s="18" t="s">
        <v>27</v>
      </c>
      <c r="AG1900" s="18" t="s">
        <v>27</v>
      </c>
      <c r="AH1900" s="18" t="s">
        <v>27</v>
      </c>
      <c r="AI1900" s="18" t="s">
        <v>27</v>
      </c>
      <c r="AJ1900" s="18">
        <v>0.16083314947098754</v>
      </c>
      <c r="AK1900" s="18" t="s">
        <v>27</v>
      </c>
      <c r="AL1900" s="18" t="s">
        <v>27</v>
      </c>
      <c r="AM1900" s="18" t="s">
        <v>27</v>
      </c>
      <c r="AN1900" s="18">
        <v>0.15276017167530737</v>
      </c>
      <c r="AO1900" s="18" t="s">
        <v>27</v>
      </c>
      <c r="AP1900" s="18" t="s">
        <v>27</v>
      </c>
      <c r="AQ1900" s="18" t="s">
        <v>27</v>
      </c>
      <c r="AR1900" s="18">
        <v>100.00000000000001</v>
      </c>
      <c r="AT1900" s="53" t="s">
        <v>134</v>
      </c>
      <c r="AU1900" s="53" t="str">
        <f t="shared" si="182"/>
        <v>po</v>
      </c>
      <c r="AV1900" s="44">
        <f t="shared" si="183"/>
        <v>0.98121460215571077</v>
      </c>
      <c r="AW1900" s="86">
        <f t="shared" si="184"/>
        <v>0.98441426698927936</v>
      </c>
      <c r="AX1900" s="18"/>
      <c r="AY1900" s="18"/>
    </row>
    <row r="1901" spans="1:51" s="21" customFormat="1" x14ac:dyDescent="0.2">
      <c r="A1901" s="24" t="s">
        <v>595</v>
      </c>
      <c r="B1901" s="23" t="s">
        <v>606</v>
      </c>
      <c r="C1901" s="21" t="s">
        <v>75</v>
      </c>
      <c r="D1901" s="23" t="s">
        <v>72</v>
      </c>
      <c r="E1901" s="23" t="s">
        <v>54</v>
      </c>
      <c r="F1901" s="23" t="s">
        <v>41</v>
      </c>
      <c r="G1901" s="24">
        <v>291</v>
      </c>
      <c r="H1901" s="30">
        <v>61.749000000000002</v>
      </c>
      <c r="I1901" s="30">
        <v>36.122999999999998</v>
      </c>
      <c r="J1901" s="23">
        <v>5.1999999999999998E-2</v>
      </c>
      <c r="K1901" s="23" t="s">
        <v>27</v>
      </c>
      <c r="L1901" s="23" t="s">
        <v>27</v>
      </c>
      <c r="M1901" s="23">
        <v>6.0999999999999999E-2</v>
      </c>
      <c r="N1901" s="23">
        <v>2.5999999999999999E-2</v>
      </c>
      <c r="O1901" s="23">
        <v>0.82399999999999995</v>
      </c>
      <c r="P1901" s="23" t="s">
        <v>27</v>
      </c>
      <c r="Q1901" s="23">
        <v>5.6000000000000001E-2</v>
      </c>
      <c r="R1901" s="23" t="s">
        <v>27</v>
      </c>
      <c r="S1901" s="23" t="s">
        <v>27</v>
      </c>
      <c r="T1901" s="23" t="s">
        <v>27</v>
      </c>
      <c r="U1901" s="23" t="s">
        <v>27</v>
      </c>
      <c r="V1901" s="23" t="s">
        <v>27</v>
      </c>
      <c r="W1901" s="30" t="s">
        <v>27</v>
      </c>
      <c r="X1901" s="23">
        <v>98.891000000000005</v>
      </c>
      <c r="Z1901" s="18" t="s">
        <v>85</v>
      </c>
      <c r="AB1901" s="501"/>
      <c r="AC1901" s="18">
        <v>49.116658715027235</v>
      </c>
      <c r="AD1901" s="18">
        <v>50.051491222346677</v>
      </c>
      <c r="AE1901" s="18">
        <v>8.2248419445842852E-2</v>
      </c>
      <c r="AF1901" s="18" t="s">
        <v>27</v>
      </c>
      <c r="AG1901" s="18" t="s">
        <v>27</v>
      </c>
      <c r="AH1901" s="18">
        <v>4.9321942397562886E-2</v>
      </c>
      <c r="AI1901" s="18">
        <v>2.8817114273629558E-2</v>
      </c>
      <c r="AJ1901" s="18">
        <v>0.62362156564545257</v>
      </c>
      <c r="AK1901" s="18" t="s">
        <v>27</v>
      </c>
      <c r="AL1901" s="18">
        <v>4.784102086360429E-2</v>
      </c>
      <c r="AM1901" s="18" t="s">
        <v>27</v>
      </c>
      <c r="AN1901" s="18" t="s">
        <v>27</v>
      </c>
      <c r="AO1901" s="18" t="s">
        <v>27</v>
      </c>
      <c r="AP1901" s="18" t="s">
        <v>27</v>
      </c>
      <c r="AQ1901" s="18" t="s">
        <v>27</v>
      </c>
      <c r="AR1901" s="18">
        <v>100.00000000000001</v>
      </c>
      <c r="AT1901" s="53" t="s">
        <v>134</v>
      </c>
      <c r="AU1901" s="53" t="str">
        <f t="shared" si="182"/>
        <v>po</v>
      </c>
      <c r="AV1901" s="44">
        <f t="shared" si="183"/>
        <v>0.98132258431289132</v>
      </c>
      <c r="AW1901" s="86">
        <f t="shared" si="184"/>
        <v>0.99473802049892179</v>
      </c>
      <c r="AX1901" s="18"/>
      <c r="AY1901" s="18"/>
    </row>
    <row r="1902" spans="1:51" s="21" customFormat="1" x14ac:dyDescent="0.2">
      <c r="A1902" s="24" t="s">
        <v>595</v>
      </c>
      <c r="B1902" s="23" t="s">
        <v>606</v>
      </c>
      <c r="C1902" s="21" t="s">
        <v>75</v>
      </c>
      <c r="D1902" s="23" t="s">
        <v>36</v>
      </c>
      <c r="E1902" s="23" t="s">
        <v>71</v>
      </c>
      <c r="F1902" s="23" t="s">
        <v>43</v>
      </c>
      <c r="G1902" s="24" t="s">
        <v>95</v>
      </c>
      <c r="H1902" s="30">
        <v>62.256</v>
      </c>
      <c r="I1902" s="30">
        <v>36.414000000000001</v>
      </c>
      <c r="J1902" s="23">
        <v>4.5999999999999999E-2</v>
      </c>
      <c r="K1902" s="23" t="s">
        <v>27</v>
      </c>
      <c r="L1902" s="23" t="s">
        <v>27</v>
      </c>
      <c r="M1902" s="23">
        <v>0.19400000000000001</v>
      </c>
      <c r="N1902" s="23" t="s">
        <v>27</v>
      </c>
      <c r="O1902" s="23">
        <v>0.46400000000000002</v>
      </c>
      <c r="P1902" s="23" t="s">
        <v>27</v>
      </c>
      <c r="Q1902" s="23">
        <v>7.4999999999999997E-2</v>
      </c>
      <c r="R1902" s="23" t="s">
        <v>27</v>
      </c>
      <c r="S1902" s="23">
        <v>2.7E-2</v>
      </c>
      <c r="T1902" s="23" t="s">
        <v>27</v>
      </c>
      <c r="U1902" s="23" t="s">
        <v>27</v>
      </c>
      <c r="V1902" s="23" t="s">
        <v>27</v>
      </c>
      <c r="W1902" s="30" t="s">
        <v>27</v>
      </c>
      <c r="X1902" s="23">
        <v>99.476000000000013</v>
      </c>
      <c r="Z1902" s="18" t="s">
        <v>85</v>
      </c>
      <c r="AB1902" s="501"/>
      <c r="AC1902" s="18">
        <v>49.193322938898035</v>
      </c>
      <c r="AD1902" s="18">
        <v>50.121915236562906</v>
      </c>
      <c r="AE1902" s="18">
        <v>7.2278329847150685E-2</v>
      </c>
      <c r="AF1902" s="18" t="s">
        <v>27</v>
      </c>
      <c r="AG1902" s="18" t="s">
        <v>27</v>
      </c>
      <c r="AH1902" s="18">
        <v>0.15582535545718404</v>
      </c>
      <c r="AI1902" s="18" t="s">
        <v>27</v>
      </c>
      <c r="AJ1902" s="18">
        <v>0.34884937864960469</v>
      </c>
      <c r="AK1902" s="18" t="s">
        <v>27</v>
      </c>
      <c r="AL1902" s="18">
        <v>6.3650194398799598E-2</v>
      </c>
      <c r="AM1902" s="18" t="s">
        <v>27</v>
      </c>
      <c r="AN1902" s="18">
        <v>4.41585661863012E-2</v>
      </c>
      <c r="AO1902" s="18" t="s">
        <v>27</v>
      </c>
      <c r="AP1902" s="18" t="s">
        <v>27</v>
      </c>
      <c r="AQ1902" s="18" t="s">
        <v>27</v>
      </c>
      <c r="AR1902" s="18">
        <v>99.999999999999972</v>
      </c>
      <c r="AT1902" s="53" t="s">
        <v>134</v>
      </c>
      <c r="AU1902" s="53" t="str">
        <f t="shared" si="182"/>
        <v>po</v>
      </c>
      <c r="AV1902" s="44">
        <f t="shared" si="183"/>
        <v>0.9814733277193789</v>
      </c>
      <c r="AW1902" s="86">
        <f t="shared" si="184"/>
        <v>0.98970325211675092</v>
      </c>
      <c r="AX1902" s="18"/>
      <c r="AY1902" s="18"/>
    </row>
    <row r="1903" spans="1:51" s="21" customFormat="1" x14ac:dyDescent="0.2">
      <c r="A1903" s="24" t="s">
        <v>595</v>
      </c>
      <c r="B1903" s="23" t="s">
        <v>606</v>
      </c>
      <c r="C1903" s="21" t="s">
        <v>75</v>
      </c>
      <c r="D1903" s="23" t="s">
        <v>72</v>
      </c>
      <c r="E1903" s="23" t="s">
        <v>32</v>
      </c>
      <c r="F1903" s="23" t="s">
        <v>28</v>
      </c>
      <c r="G1903" s="24">
        <v>207</v>
      </c>
      <c r="H1903" s="30">
        <v>62.423999999999999</v>
      </c>
      <c r="I1903" s="30">
        <v>36.512</v>
      </c>
      <c r="J1903" s="23" t="s">
        <v>27</v>
      </c>
      <c r="K1903" s="23" t="s">
        <v>27</v>
      </c>
      <c r="L1903" s="23" t="s">
        <v>27</v>
      </c>
      <c r="M1903" s="23" t="s">
        <v>27</v>
      </c>
      <c r="N1903" s="23" t="s">
        <v>27</v>
      </c>
      <c r="O1903" s="23">
        <v>0.30099999999999999</v>
      </c>
      <c r="P1903" s="23" t="s">
        <v>27</v>
      </c>
      <c r="Q1903" s="23">
        <v>0.20599999999999999</v>
      </c>
      <c r="R1903" s="23" t="s">
        <v>27</v>
      </c>
      <c r="S1903" s="23" t="s">
        <v>27</v>
      </c>
      <c r="T1903" s="23" t="s">
        <v>27</v>
      </c>
      <c r="U1903" s="23" t="s">
        <v>27</v>
      </c>
      <c r="V1903" s="23" t="s">
        <v>27</v>
      </c>
      <c r="W1903" s="30" t="s">
        <v>27</v>
      </c>
      <c r="X1903" s="23">
        <v>99.443000000000012</v>
      </c>
      <c r="Z1903" s="18" t="s">
        <v>85</v>
      </c>
      <c r="AB1903" s="501"/>
      <c r="AC1903" s="18">
        <v>49.333962982828709</v>
      </c>
      <c r="AD1903" s="18">
        <v>50.264845988355447</v>
      </c>
      <c r="AE1903" s="18" t="s">
        <v>27</v>
      </c>
      <c r="AF1903" s="18" t="s">
        <v>27</v>
      </c>
      <c r="AG1903" s="18" t="s">
        <v>27</v>
      </c>
      <c r="AH1903" s="18" t="s">
        <v>27</v>
      </c>
      <c r="AI1903" s="18" t="s">
        <v>27</v>
      </c>
      <c r="AJ1903" s="18">
        <v>0.22633719660919205</v>
      </c>
      <c r="AK1903" s="18" t="s">
        <v>27</v>
      </c>
      <c r="AL1903" s="18">
        <v>0.17485383220666939</v>
      </c>
      <c r="AM1903" s="18" t="s">
        <v>27</v>
      </c>
      <c r="AN1903" s="18" t="s">
        <v>27</v>
      </c>
      <c r="AO1903" s="18" t="s">
        <v>27</v>
      </c>
      <c r="AP1903" s="18" t="s">
        <v>27</v>
      </c>
      <c r="AQ1903" s="18" t="s">
        <v>27</v>
      </c>
      <c r="AR1903" s="18">
        <v>100.00000000000001</v>
      </c>
      <c r="AT1903" s="53" t="s">
        <v>134</v>
      </c>
      <c r="AU1903" s="53" t="str">
        <f t="shared" si="182"/>
        <v>po</v>
      </c>
      <c r="AV1903" s="44">
        <f t="shared" si="183"/>
        <v>0.98148043653128092</v>
      </c>
      <c r="AW1903" s="86">
        <f t="shared" si="184"/>
        <v>0.98946197951479686</v>
      </c>
      <c r="AX1903" s="18"/>
      <c r="AY1903" s="18"/>
    </row>
    <row r="1904" spans="1:51" s="21" customFormat="1" x14ac:dyDescent="0.2">
      <c r="A1904" s="24" t="s">
        <v>595</v>
      </c>
      <c r="B1904" s="23" t="s">
        <v>606</v>
      </c>
      <c r="C1904" s="21" t="s">
        <v>75</v>
      </c>
      <c r="D1904" s="23" t="s">
        <v>52</v>
      </c>
      <c r="E1904" s="23" t="s">
        <v>37</v>
      </c>
      <c r="F1904" s="23" t="s">
        <v>43</v>
      </c>
      <c r="G1904" s="24" t="s">
        <v>94</v>
      </c>
      <c r="H1904" s="30">
        <v>62.286000000000001</v>
      </c>
      <c r="I1904" s="30">
        <v>36.430999999999997</v>
      </c>
      <c r="J1904" s="23" t="s">
        <v>27</v>
      </c>
      <c r="K1904" s="23" t="s">
        <v>27</v>
      </c>
      <c r="L1904" s="23" t="s">
        <v>27</v>
      </c>
      <c r="M1904" s="23" t="s">
        <v>27</v>
      </c>
      <c r="N1904" s="23" t="s">
        <v>27</v>
      </c>
      <c r="O1904" s="23">
        <v>0.58599999999999997</v>
      </c>
      <c r="P1904" s="23" t="s">
        <v>27</v>
      </c>
      <c r="Q1904" s="23">
        <v>0.09</v>
      </c>
      <c r="R1904" s="23" t="s">
        <v>27</v>
      </c>
      <c r="S1904" s="23">
        <v>4.5999999999999999E-2</v>
      </c>
      <c r="T1904" s="23" t="s">
        <v>27</v>
      </c>
      <c r="U1904" s="23" t="s">
        <v>27</v>
      </c>
      <c r="V1904" s="23" t="s">
        <v>27</v>
      </c>
      <c r="W1904" s="30" t="s">
        <v>27</v>
      </c>
      <c r="X1904" s="23">
        <v>99.439000000000007</v>
      </c>
      <c r="Z1904" s="18" t="s">
        <v>85</v>
      </c>
      <c r="AB1904" s="501"/>
      <c r="AC1904" s="18">
        <v>49.239417858555953</v>
      </c>
      <c r="AD1904" s="18">
        <v>50.16812669425348</v>
      </c>
      <c r="AE1904" s="18" t="s">
        <v>27</v>
      </c>
      <c r="AF1904" s="18" t="s">
        <v>27</v>
      </c>
      <c r="AG1904" s="18" t="s">
        <v>27</v>
      </c>
      <c r="AH1904" s="18" t="s">
        <v>27</v>
      </c>
      <c r="AI1904" s="18" t="s">
        <v>27</v>
      </c>
      <c r="AJ1904" s="18">
        <v>0.44077312991995399</v>
      </c>
      <c r="AK1904" s="18" t="s">
        <v>27</v>
      </c>
      <c r="AL1904" s="18">
        <v>7.6414979815004391E-2</v>
      </c>
      <c r="AM1904" s="18" t="s">
        <v>27</v>
      </c>
      <c r="AN1904" s="18">
        <v>7.5267337455621711E-2</v>
      </c>
      <c r="AO1904" s="18" t="s">
        <v>27</v>
      </c>
      <c r="AP1904" s="18" t="s">
        <v>27</v>
      </c>
      <c r="AQ1904" s="18" t="s">
        <v>27</v>
      </c>
      <c r="AR1904" s="18">
        <v>100.00000000000003</v>
      </c>
      <c r="AT1904" s="53" t="s">
        <v>134</v>
      </c>
      <c r="AU1904" s="53" t="str">
        <f t="shared" si="182"/>
        <v>po</v>
      </c>
      <c r="AV1904" s="44">
        <f t="shared" si="183"/>
        <v>0.98148807027702101</v>
      </c>
      <c r="AW1904" s="86">
        <f t="shared" si="184"/>
        <v>0.99179716778203508</v>
      </c>
      <c r="AX1904" s="18"/>
      <c r="AY1904" s="18"/>
    </row>
    <row r="1905" spans="1:51" s="21" customFormat="1" x14ac:dyDescent="0.2">
      <c r="A1905" s="24" t="s">
        <v>595</v>
      </c>
      <c r="B1905" s="23" t="s">
        <v>606</v>
      </c>
      <c r="C1905" s="21" t="s">
        <v>75</v>
      </c>
      <c r="D1905" s="23" t="s">
        <v>60</v>
      </c>
      <c r="E1905" s="23" t="s">
        <v>47</v>
      </c>
      <c r="F1905" s="23" t="s">
        <v>34</v>
      </c>
      <c r="G1905" s="24">
        <v>436</v>
      </c>
      <c r="H1905" s="30">
        <v>62.194000000000003</v>
      </c>
      <c r="I1905" s="30">
        <v>36.363</v>
      </c>
      <c r="J1905" s="23">
        <v>0.06</v>
      </c>
      <c r="K1905" s="23" t="s">
        <v>27</v>
      </c>
      <c r="L1905" s="23" t="s">
        <v>27</v>
      </c>
      <c r="M1905" s="23" t="s">
        <v>27</v>
      </c>
      <c r="N1905" s="23">
        <v>8.8999999999999996E-2</v>
      </c>
      <c r="O1905" s="23">
        <v>0.20200000000000001</v>
      </c>
      <c r="P1905" s="23" t="s">
        <v>27</v>
      </c>
      <c r="Q1905" s="23">
        <v>3.5000000000000003E-2</v>
      </c>
      <c r="R1905" s="23" t="s">
        <v>27</v>
      </c>
      <c r="S1905" s="23" t="s">
        <v>27</v>
      </c>
      <c r="T1905" s="23" t="s">
        <v>27</v>
      </c>
      <c r="U1905" s="23" t="s">
        <v>27</v>
      </c>
      <c r="V1905" s="23" t="s">
        <v>27</v>
      </c>
      <c r="W1905" s="30" t="s">
        <v>27</v>
      </c>
      <c r="X1905" s="23">
        <v>98.942999999999998</v>
      </c>
      <c r="Z1905" s="18" t="s">
        <v>85</v>
      </c>
      <c r="AB1905" s="501"/>
      <c r="AC1905" s="18">
        <v>49.356619539533916</v>
      </c>
      <c r="AD1905" s="18">
        <v>50.267923721963314</v>
      </c>
      <c r="AE1905" s="18">
        <v>9.4683324629951285E-2</v>
      </c>
      <c r="AF1905" s="18" t="s">
        <v>27</v>
      </c>
      <c r="AG1905" s="18" t="s">
        <v>27</v>
      </c>
      <c r="AH1905" s="18" t="s">
        <v>27</v>
      </c>
      <c r="AI1905" s="18">
        <v>9.8415879664975003E-2</v>
      </c>
      <c r="AJ1905" s="18">
        <v>0.1525258009586897</v>
      </c>
      <c r="AK1905" s="18" t="s">
        <v>27</v>
      </c>
      <c r="AL1905" s="18">
        <v>2.9831733249148919E-2</v>
      </c>
      <c r="AM1905" s="18" t="s">
        <v>27</v>
      </c>
      <c r="AN1905" s="18" t="s">
        <v>27</v>
      </c>
      <c r="AO1905" s="18" t="s">
        <v>27</v>
      </c>
      <c r="AP1905" s="18" t="s">
        <v>27</v>
      </c>
      <c r="AQ1905" s="18" t="s">
        <v>27</v>
      </c>
      <c r="AR1905" s="18">
        <v>99.999999999999986</v>
      </c>
      <c r="AT1905" s="53" t="s">
        <v>134</v>
      </c>
      <c r="AU1905" s="53" t="str">
        <f t="shared" si="182"/>
        <v>po</v>
      </c>
      <c r="AV1905" s="44">
        <f t="shared" si="183"/>
        <v>0.98187105981400968</v>
      </c>
      <c r="AW1905" s="86">
        <f t="shared" si="184"/>
        <v>0.9854987714978356</v>
      </c>
      <c r="AX1905" s="18"/>
      <c r="AY1905" s="18"/>
    </row>
    <row r="1906" spans="1:51" s="21" customFormat="1" x14ac:dyDescent="0.2">
      <c r="A1906" s="24" t="s">
        <v>595</v>
      </c>
      <c r="B1906" s="23" t="s">
        <v>606</v>
      </c>
      <c r="C1906" s="21" t="s">
        <v>75</v>
      </c>
      <c r="D1906" s="23" t="s">
        <v>72</v>
      </c>
      <c r="E1906" s="23" t="s">
        <v>32</v>
      </c>
      <c r="F1906" s="23" t="s">
        <v>28</v>
      </c>
      <c r="G1906" s="24">
        <v>206</v>
      </c>
      <c r="H1906" s="30">
        <v>62.404000000000003</v>
      </c>
      <c r="I1906" s="30">
        <v>36.482999999999997</v>
      </c>
      <c r="J1906" s="23" t="s">
        <v>27</v>
      </c>
      <c r="K1906" s="23" t="s">
        <v>27</v>
      </c>
      <c r="L1906" s="23" t="s">
        <v>27</v>
      </c>
      <c r="M1906" s="23" t="s">
        <v>27</v>
      </c>
      <c r="N1906" s="23" t="s">
        <v>27</v>
      </c>
      <c r="O1906" s="23">
        <v>0.61399999999999999</v>
      </c>
      <c r="P1906" s="23" t="s">
        <v>27</v>
      </c>
      <c r="Q1906" s="23">
        <v>0.112</v>
      </c>
      <c r="R1906" s="23" t="s">
        <v>27</v>
      </c>
      <c r="S1906" s="23" t="s">
        <v>27</v>
      </c>
      <c r="T1906" s="23">
        <v>0.192</v>
      </c>
      <c r="U1906" s="23" t="s">
        <v>27</v>
      </c>
      <c r="V1906" s="23" t="s">
        <v>27</v>
      </c>
      <c r="W1906" s="30" t="s">
        <v>27</v>
      </c>
      <c r="X1906" s="23">
        <v>99.804999999999993</v>
      </c>
      <c r="Z1906" s="18" t="s">
        <v>85</v>
      </c>
      <c r="AB1906" s="501"/>
      <c r="AC1906" s="18">
        <v>49.20341790961762</v>
      </c>
      <c r="AD1906" s="18">
        <v>50.108074080063147</v>
      </c>
      <c r="AE1906" s="18" t="s">
        <v>27</v>
      </c>
      <c r="AF1906" s="18" t="s">
        <v>27</v>
      </c>
      <c r="AG1906" s="18" t="s">
        <v>27</v>
      </c>
      <c r="AH1906" s="18" t="s">
        <v>27</v>
      </c>
      <c r="AI1906" s="18" t="s">
        <v>27</v>
      </c>
      <c r="AJ1906" s="18">
        <v>0.46062366036974478</v>
      </c>
      <c r="AK1906" s="18" t="s">
        <v>27</v>
      </c>
      <c r="AL1906" s="18">
        <v>9.4844989211233688E-2</v>
      </c>
      <c r="AM1906" s="18" t="s">
        <v>27</v>
      </c>
      <c r="AN1906" s="18" t="s">
        <v>27</v>
      </c>
      <c r="AO1906" s="18">
        <v>0.133039360738261</v>
      </c>
      <c r="AP1906" s="18" t="s">
        <v>27</v>
      </c>
      <c r="AQ1906" s="18" t="s">
        <v>27</v>
      </c>
      <c r="AR1906" s="18">
        <v>100.00000000000003</v>
      </c>
      <c r="AT1906" s="53" t="s">
        <v>134</v>
      </c>
      <c r="AU1906" s="53" t="str">
        <f t="shared" si="182"/>
        <v>po</v>
      </c>
      <c r="AV1906" s="44">
        <f t="shared" si="183"/>
        <v>0.98194590019564398</v>
      </c>
      <c r="AW1906" s="86">
        <f t="shared" si="184"/>
        <v>0.99568636064956473</v>
      </c>
      <c r="AX1906" s="18"/>
      <c r="AY1906" s="18"/>
    </row>
    <row r="1907" spans="1:51" s="21" customFormat="1" x14ac:dyDescent="0.2">
      <c r="A1907" s="24" t="s">
        <v>595</v>
      </c>
      <c r="B1907" s="23" t="s">
        <v>606</v>
      </c>
      <c r="C1907" s="21" t="s">
        <v>75</v>
      </c>
      <c r="D1907" s="23" t="s">
        <v>45</v>
      </c>
      <c r="E1907" s="23" t="s">
        <v>54</v>
      </c>
      <c r="F1907" s="23" t="s">
        <v>43</v>
      </c>
      <c r="G1907" s="24">
        <v>320</v>
      </c>
      <c r="H1907" s="30">
        <v>62.594999999999999</v>
      </c>
      <c r="I1907" s="30">
        <v>36.588000000000001</v>
      </c>
      <c r="J1907" s="23" t="s">
        <v>27</v>
      </c>
      <c r="K1907" s="23" t="s">
        <v>27</v>
      </c>
      <c r="L1907" s="23" t="s">
        <v>27</v>
      </c>
      <c r="M1907" s="23">
        <v>0.14599999999999999</v>
      </c>
      <c r="N1907" s="23" t="s">
        <v>27</v>
      </c>
      <c r="O1907" s="23">
        <v>0.28100000000000003</v>
      </c>
      <c r="P1907" s="23">
        <v>0.124</v>
      </c>
      <c r="Q1907" s="23">
        <v>0.14399999999999999</v>
      </c>
      <c r="R1907" s="23" t="s">
        <v>27</v>
      </c>
      <c r="S1907" s="23" t="s">
        <v>27</v>
      </c>
      <c r="T1907" s="23" t="s">
        <v>27</v>
      </c>
      <c r="U1907" s="23" t="s">
        <v>27</v>
      </c>
      <c r="V1907" s="23" t="s">
        <v>27</v>
      </c>
      <c r="W1907" s="30" t="s">
        <v>27</v>
      </c>
      <c r="X1907" s="23">
        <v>99.878</v>
      </c>
      <c r="Z1907" s="18" t="s">
        <v>85</v>
      </c>
      <c r="AB1907" s="501"/>
      <c r="AC1907" s="18">
        <v>49.280726513835518</v>
      </c>
      <c r="AD1907" s="18">
        <v>50.177665512314519</v>
      </c>
      <c r="AE1907" s="18" t="s">
        <v>27</v>
      </c>
      <c r="AF1907" s="18" t="s">
        <v>27</v>
      </c>
      <c r="AG1907" s="18" t="s">
        <v>27</v>
      </c>
      <c r="AH1907" s="18">
        <v>0.1168427484013258</v>
      </c>
      <c r="AI1907" s="18" t="s">
        <v>27</v>
      </c>
      <c r="AJ1907" s="18">
        <v>0.21049355601624459</v>
      </c>
      <c r="AK1907" s="18">
        <v>9.2509192241216176E-2</v>
      </c>
      <c r="AL1907" s="18">
        <v>0.12176247719115989</v>
      </c>
      <c r="AM1907" s="18" t="s">
        <v>27</v>
      </c>
      <c r="AN1907" s="18" t="s">
        <v>27</v>
      </c>
      <c r="AO1907" s="18" t="s">
        <v>27</v>
      </c>
      <c r="AP1907" s="18" t="s">
        <v>27</v>
      </c>
      <c r="AQ1907" s="18" t="s">
        <v>27</v>
      </c>
      <c r="AR1907" s="18">
        <v>99.999999999999972</v>
      </c>
      <c r="AT1907" s="53" t="s">
        <v>134</v>
      </c>
      <c r="AU1907" s="53" t="str">
        <f t="shared" si="182"/>
        <v>po</v>
      </c>
      <c r="AV1907" s="44">
        <f t="shared" si="183"/>
        <v>0.98212473638776843</v>
      </c>
      <c r="AW1907" s="86">
        <f t="shared" si="184"/>
        <v>0.99058996132623001</v>
      </c>
      <c r="AX1907" s="18"/>
      <c r="AY1907" s="18"/>
    </row>
    <row r="1908" spans="1:51" s="21" customFormat="1" x14ac:dyDescent="0.2">
      <c r="A1908" s="24" t="s">
        <v>595</v>
      </c>
      <c r="B1908" s="23" t="s">
        <v>606</v>
      </c>
      <c r="C1908" s="21" t="s">
        <v>75</v>
      </c>
      <c r="D1908" s="23" t="s">
        <v>30</v>
      </c>
      <c r="E1908" s="23" t="s">
        <v>29</v>
      </c>
      <c r="F1908" s="23" t="s">
        <v>28</v>
      </c>
      <c r="G1908" s="24">
        <v>141</v>
      </c>
      <c r="H1908" s="30">
        <v>61.753999999999998</v>
      </c>
      <c r="I1908" s="30">
        <v>36.095999999999997</v>
      </c>
      <c r="J1908" s="23">
        <v>5.8999999999999997E-2</v>
      </c>
      <c r="K1908" s="23" t="s">
        <v>27</v>
      </c>
      <c r="L1908" s="23" t="s">
        <v>27</v>
      </c>
      <c r="M1908" s="23" t="s">
        <v>27</v>
      </c>
      <c r="N1908" s="23" t="s">
        <v>27</v>
      </c>
      <c r="O1908" s="23">
        <v>0.86399999999999999</v>
      </c>
      <c r="P1908" s="23" t="s">
        <v>27</v>
      </c>
      <c r="Q1908" s="23">
        <v>6.6000000000000003E-2</v>
      </c>
      <c r="R1908" s="23" t="s">
        <v>27</v>
      </c>
      <c r="S1908" s="23" t="s">
        <v>27</v>
      </c>
      <c r="T1908" s="23" t="s">
        <v>27</v>
      </c>
      <c r="U1908" s="23" t="s">
        <v>27</v>
      </c>
      <c r="V1908" s="23" t="s">
        <v>27</v>
      </c>
      <c r="W1908" s="30" t="s">
        <v>27</v>
      </c>
      <c r="X1908" s="23">
        <v>98.838999999999999</v>
      </c>
      <c r="Z1908" s="18" t="s">
        <v>85</v>
      </c>
      <c r="AB1908" s="501"/>
      <c r="AC1908" s="18">
        <v>49.150954553727018</v>
      </c>
      <c r="AD1908" s="18">
        <v>50.044950601627647</v>
      </c>
      <c r="AE1908" s="18">
        <v>9.3377922140956318E-2</v>
      </c>
      <c r="AF1908" s="18" t="s">
        <v>27</v>
      </c>
      <c r="AG1908" s="18" t="s">
        <v>27</v>
      </c>
      <c r="AH1908" s="18" t="s">
        <v>27</v>
      </c>
      <c r="AI1908" s="18" t="s">
        <v>27</v>
      </c>
      <c r="AJ1908" s="18">
        <v>0.65429806028238724</v>
      </c>
      <c r="AK1908" s="18" t="s">
        <v>27</v>
      </c>
      <c r="AL1908" s="18">
        <v>5.641886222197981E-2</v>
      </c>
      <c r="AM1908" s="18" t="s">
        <v>27</v>
      </c>
      <c r="AN1908" s="18" t="s">
        <v>27</v>
      </c>
      <c r="AO1908" s="18" t="s">
        <v>27</v>
      </c>
      <c r="AP1908" s="18" t="s">
        <v>27</v>
      </c>
      <c r="AQ1908" s="18" t="s">
        <v>27</v>
      </c>
      <c r="AR1908" s="18">
        <v>99.999999999999986</v>
      </c>
      <c r="AT1908" s="53" t="s">
        <v>134</v>
      </c>
      <c r="AU1908" s="53" t="str">
        <f t="shared" si="182"/>
        <v>po</v>
      </c>
      <c r="AV1908" s="44">
        <f t="shared" si="183"/>
        <v>0.98213613886809281</v>
      </c>
      <c r="AW1908" s="86">
        <f t="shared" si="184"/>
        <v>0.99633770993491</v>
      </c>
      <c r="AX1908" s="18"/>
      <c r="AY1908" s="18"/>
    </row>
    <row r="1909" spans="1:51" s="21" customFormat="1" x14ac:dyDescent="0.2">
      <c r="A1909" s="24" t="s">
        <v>595</v>
      </c>
      <c r="B1909" s="23" t="s">
        <v>606</v>
      </c>
      <c r="C1909" s="21" t="s">
        <v>75</v>
      </c>
      <c r="D1909" s="23" t="s">
        <v>36</v>
      </c>
      <c r="E1909" s="23" t="s">
        <v>35</v>
      </c>
      <c r="F1909" s="23" t="s">
        <v>43</v>
      </c>
      <c r="G1909" s="24">
        <v>70</v>
      </c>
      <c r="H1909" s="30">
        <v>62.628</v>
      </c>
      <c r="I1909" s="30">
        <v>36.606000000000002</v>
      </c>
      <c r="J1909" s="23" t="s">
        <v>27</v>
      </c>
      <c r="K1909" s="23" t="s">
        <v>27</v>
      </c>
      <c r="L1909" s="23" t="s">
        <v>27</v>
      </c>
      <c r="M1909" s="23" t="s">
        <v>27</v>
      </c>
      <c r="N1909" s="23" t="s">
        <v>27</v>
      </c>
      <c r="O1909" s="23">
        <v>0.192</v>
      </c>
      <c r="P1909" s="23" t="s">
        <v>27</v>
      </c>
      <c r="Q1909" s="23">
        <v>8.1000000000000003E-2</v>
      </c>
      <c r="R1909" s="23" t="s">
        <v>27</v>
      </c>
      <c r="S1909" s="23">
        <v>3.4000000000000002E-2</v>
      </c>
      <c r="T1909" s="23" t="s">
        <v>27</v>
      </c>
      <c r="U1909" s="23" t="s">
        <v>27</v>
      </c>
      <c r="V1909" s="23" t="s">
        <v>27</v>
      </c>
      <c r="W1909" s="30" t="s">
        <v>27</v>
      </c>
      <c r="X1909" s="23">
        <v>99.541000000000011</v>
      </c>
      <c r="Z1909" s="18" t="s">
        <v>85</v>
      </c>
      <c r="AB1909" s="501"/>
      <c r="AC1909" s="18">
        <v>49.417016525086041</v>
      </c>
      <c r="AD1909" s="18">
        <v>50.31466416496243</v>
      </c>
      <c r="AE1909" s="18" t="s">
        <v>27</v>
      </c>
      <c r="AF1909" s="18" t="s">
        <v>27</v>
      </c>
      <c r="AG1909" s="18" t="s">
        <v>27</v>
      </c>
      <c r="AH1909" s="18" t="s">
        <v>27</v>
      </c>
      <c r="AI1909" s="18" t="s">
        <v>27</v>
      </c>
      <c r="AJ1909" s="18">
        <v>0.14414654419514955</v>
      </c>
      <c r="AK1909" s="18" t="s">
        <v>27</v>
      </c>
      <c r="AL1909" s="18">
        <v>6.8644622800050445E-2</v>
      </c>
      <c r="AM1909" s="18" t="s">
        <v>27</v>
      </c>
      <c r="AN1909" s="18">
        <v>5.5528142956340037E-2</v>
      </c>
      <c r="AO1909" s="18" t="s">
        <v>27</v>
      </c>
      <c r="AP1909" s="18" t="s">
        <v>27</v>
      </c>
      <c r="AQ1909" s="18" t="s">
        <v>27</v>
      </c>
      <c r="AR1909" s="18">
        <v>100.00000000000001</v>
      </c>
      <c r="AT1909" s="53" t="s">
        <v>134</v>
      </c>
      <c r="AU1909" s="53" t="str">
        <f t="shared" si="182"/>
        <v>po</v>
      </c>
      <c r="AV1909" s="44">
        <f t="shared" si="183"/>
        <v>0.98215932363309932</v>
      </c>
      <c r="AW1909" s="86">
        <f t="shared" si="184"/>
        <v>0.98638853137058002</v>
      </c>
      <c r="AX1909" s="18"/>
      <c r="AY1909" s="18"/>
    </row>
    <row r="1910" spans="1:51" s="21" customFormat="1" x14ac:dyDescent="0.2">
      <c r="A1910" s="24" t="s">
        <v>595</v>
      </c>
      <c r="B1910" s="23" t="s">
        <v>606</v>
      </c>
      <c r="C1910" s="21" t="s">
        <v>75</v>
      </c>
      <c r="D1910" s="23" t="s">
        <v>72</v>
      </c>
      <c r="E1910" s="23" t="s">
        <v>42</v>
      </c>
      <c r="F1910" s="23" t="s">
        <v>41</v>
      </c>
      <c r="G1910" s="24">
        <v>262</v>
      </c>
      <c r="H1910" s="30">
        <v>62.209000000000003</v>
      </c>
      <c r="I1910" s="30">
        <v>36.360999999999997</v>
      </c>
      <c r="J1910" s="23" t="s">
        <v>27</v>
      </c>
      <c r="K1910" s="23" t="s">
        <v>27</v>
      </c>
      <c r="L1910" s="23" t="s">
        <v>27</v>
      </c>
      <c r="M1910" s="23" t="s">
        <v>27</v>
      </c>
      <c r="N1910" s="23" t="s">
        <v>27</v>
      </c>
      <c r="O1910" s="23">
        <v>0.54500000000000004</v>
      </c>
      <c r="P1910" s="23" t="s">
        <v>27</v>
      </c>
      <c r="Q1910" s="23">
        <v>4.7E-2</v>
      </c>
      <c r="R1910" s="23" t="s">
        <v>27</v>
      </c>
      <c r="S1910" s="23" t="s">
        <v>27</v>
      </c>
      <c r="T1910" s="23" t="s">
        <v>27</v>
      </c>
      <c r="U1910" s="23" t="s">
        <v>27</v>
      </c>
      <c r="V1910" s="23" t="s">
        <v>27</v>
      </c>
      <c r="W1910" s="30" t="s">
        <v>27</v>
      </c>
      <c r="X1910" s="23">
        <v>99.161999999999992</v>
      </c>
      <c r="Z1910" s="18" t="s">
        <v>85</v>
      </c>
      <c r="AB1910" s="501"/>
      <c r="AC1910" s="18">
        <v>49.32646779398182</v>
      </c>
      <c r="AD1910" s="18">
        <v>50.222339504341875</v>
      </c>
      <c r="AE1910" s="18" t="s">
        <v>27</v>
      </c>
      <c r="AF1910" s="18" t="s">
        <v>27</v>
      </c>
      <c r="AG1910" s="18" t="s">
        <v>27</v>
      </c>
      <c r="AH1910" s="18" t="s">
        <v>27</v>
      </c>
      <c r="AI1910" s="18" t="s">
        <v>27</v>
      </c>
      <c r="AJ1910" s="18">
        <v>0.41116707134513863</v>
      </c>
      <c r="AK1910" s="18" t="s">
        <v>27</v>
      </c>
      <c r="AL1910" s="18">
        <v>4.0025630331187036E-2</v>
      </c>
      <c r="AM1910" s="18" t="s">
        <v>27</v>
      </c>
      <c r="AN1910" s="18" t="s">
        <v>27</v>
      </c>
      <c r="AO1910" s="18" t="s">
        <v>27</v>
      </c>
      <c r="AP1910" s="18" t="s">
        <v>27</v>
      </c>
      <c r="AQ1910" s="18" t="s">
        <v>27</v>
      </c>
      <c r="AR1910" s="18">
        <v>100.00000000000001</v>
      </c>
      <c r="AT1910" s="53" t="s">
        <v>134</v>
      </c>
      <c r="AU1910" s="53" t="str">
        <f t="shared" si="182"/>
        <v>po</v>
      </c>
      <c r="AV1910" s="44">
        <f t="shared" si="183"/>
        <v>0.98216188813182226</v>
      </c>
      <c r="AW1910" s="86">
        <f t="shared" si="184"/>
        <v>0.99114579262789448</v>
      </c>
      <c r="AX1910" s="18"/>
      <c r="AY1910" s="18"/>
    </row>
    <row r="1911" spans="1:51" s="21" customFormat="1" x14ac:dyDescent="0.2">
      <c r="A1911" s="24" t="s">
        <v>595</v>
      </c>
      <c r="B1911" s="23" t="s">
        <v>606</v>
      </c>
      <c r="C1911" s="21" t="s">
        <v>75</v>
      </c>
      <c r="D1911" s="23" t="s">
        <v>72</v>
      </c>
      <c r="E1911" s="23" t="s">
        <v>32</v>
      </c>
      <c r="F1911" s="23" t="s">
        <v>31</v>
      </c>
      <c r="G1911" s="24">
        <v>198</v>
      </c>
      <c r="H1911" s="30">
        <v>62.207000000000001</v>
      </c>
      <c r="I1911" s="30">
        <v>36.357999999999997</v>
      </c>
      <c r="J1911" s="23">
        <v>0.04</v>
      </c>
      <c r="K1911" s="23" t="s">
        <v>27</v>
      </c>
      <c r="L1911" s="23" t="s">
        <v>27</v>
      </c>
      <c r="M1911" s="23" t="s">
        <v>27</v>
      </c>
      <c r="N1911" s="23" t="s">
        <v>27</v>
      </c>
      <c r="O1911" s="23">
        <v>0.64100000000000001</v>
      </c>
      <c r="P1911" s="23" t="s">
        <v>27</v>
      </c>
      <c r="Q1911" s="23" t="s">
        <v>27</v>
      </c>
      <c r="R1911" s="23" t="s">
        <v>27</v>
      </c>
      <c r="S1911" s="23" t="s">
        <v>27</v>
      </c>
      <c r="T1911" s="23" t="s">
        <v>27</v>
      </c>
      <c r="U1911" s="23" t="s">
        <v>27</v>
      </c>
      <c r="V1911" s="23" t="s">
        <v>27</v>
      </c>
      <c r="W1911" s="30" t="s">
        <v>27</v>
      </c>
      <c r="X1911" s="23">
        <v>99.246000000000009</v>
      </c>
      <c r="Z1911" s="18" t="s">
        <v>85</v>
      </c>
      <c r="AB1911" s="501"/>
      <c r="AC1911" s="18">
        <v>49.280657944749066</v>
      </c>
      <c r="AD1911" s="18">
        <v>50.173170909185906</v>
      </c>
      <c r="AE1911" s="18">
        <v>6.3011898121639057E-2</v>
      </c>
      <c r="AF1911" s="18" t="s">
        <v>27</v>
      </c>
      <c r="AG1911" s="18" t="s">
        <v>27</v>
      </c>
      <c r="AH1911" s="18" t="s">
        <v>27</v>
      </c>
      <c r="AI1911" s="18" t="s">
        <v>27</v>
      </c>
      <c r="AJ1911" s="18">
        <v>0.48315924794339715</v>
      </c>
      <c r="AK1911" s="18" t="s">
        <v>27</v>
      </c>
      <c r="AL1911" s="18" t="s">
        <v>27</v>
      </c>
      <c r="AM1911" s="18" t="s">
        <v>27</v>
      </c>
      <c r="AN1911" s="18" t="s">
        <v>27</v>
      </c>
      <c r="AO1911" s="18" t="s">
        <v>27</v>
      </c>
      <c r="AP1911" s="18" t="s">
        <v>27</v>
      </c>
      <c r="AQ1911" s="18" t="s">
        <v>27</v>
      </c>
      <c r="AR1911" s="18">
        <v>100</v>
      </c>
      <c r="AT1911" s="53" t="s">
        <v>134</v>
      </c>
      <c r="AU1911" s="53" t="str">
        <f t="shared" si="182"/>
        <v>po</v>
      </c>
      <c r="AV1911" s="44">
        <f t="shared" si="183"/>
        <v>0.98221135024429096</v>
      </c>
      <c r="AW1911" s="86">
        <f t="shared" si="184"/>
        <v>0.9918411830650613</v>
      </c>
      <c r="AX1911" s="18"/>
      <c r="AY1911" s="18"/>
    </row>
    <row r="1912" spans="1:51" s="21" customFormat="1" x14ac:dyDescent="0.2">
      <c r="A1912" s="24" t="s">
        <v>595</v>
      </c>
      <c r="B1912" s="23" t="s">
        <v>606</v>
      </c>
      <c r="C1912" s="21" t="s">
        <v>75</v>
      </c>
      <c r="D1912" s="23" t="s">
        <v>67</v>
      </c>
      <c r="E1912" s="23" t="s">
        <v>37</v>
      </c>
      <c r="F1912" s="23" t="s">
        <v>31</v>
      </c>
      <c r="G1912" s="24">
        <v>15</v>
      </c>
      <c r="H1912" s="30">
        <v>62.037999999999997</v>
      </c>
      <c r="I1912" s="30">
        <v>36.241999999999997</v>
      </c>
      <c r="J1912" s="23" t="s">
        <v>27</v>
      </c>
      <c r="K1912" s="23" t="s">
        <v>27</v>
      </c>
      <c r="L1912" s="23" t="s">
        <v>27</v>
      </c>
      <c r="M1912" s="23">
        <v>0.112</v>
      </c>
      <c r="N1912" s="23" t="s">
        <v>27</v>
      </c>
      <c r="O1912" s="23">
        <v>0.11899999999999999</v>
      </c>
      <c r="P1912" s="23" t="s">
        <v>27</v>
      </c>
      <c r="Q1912" s="23">
        <v>0.254</v>
      </c>
      <c r="R1912" s="23" t="s">
        <v>27</v>
      </c>
      <c r="S1912" s="23">
        <v>2.5999999999999999E-2</v>
      </c>
      <c r="T1912" s="23" t="s">
        <v>27</v>
      </c>
      <c r="U1912" s="23" t="s">
        <v>27</v>
      </c>
      <c r="V1912" s="23" t="s">
        <v>27</v>
      </c>
      <c r="W1912" s="30" t="s">
        <v>27</v>
      </c>
      <c r="X1912" s="23">
        <v>98.790999999999997</v>
      </c>
      <c r="Z1912" s="18" t="s">
        <v>85</v>
      </c>
      <c r="AB1912" s="501"/>
      <c r="AC1912" s="18">
        <v>49.344892689338806</v>
      </c>
      <c r="AD1912" s="18">
        <v>50.214703212942133</v>
      </c>
      <c r="AE1912" s="18" t="s">
        <v>27</v>
      </c>
      <c r="AF1912" s="18" t="s">
        <v>27</v>
      </c>
      <c r="AG1912" s="18" t="s">
        <v>27</v>
      </c>
      <c r="AH1912" s="18">
        <v>9.0555304094464592E-2</v>
      </c>
      <c r="AI1912" s="18" t="s">
        <v>27</v>
      </c>
      <c r="AJ1912" s="18">
        <v>9.0058852483636181E-2</v>
      </c>
      <c r="AK1912" s="18" t="s">
        <v>27</v>
      </c>
      <c r="AL1912" s="18">
        <v>0.21698597402888845</v>
      </c>
      <c r="AM1912" s="18" t="s">
        <v>27</v>
      </c>
      <c r="AN1912" s="18">
        <v>4.2803967112069623E-2</v>
      </c>
      <c r="AO1912" s="18" t="s">
        <v>27</v>
      </c>
      <c r="AP1912" s="18" t="s">
        <v>27</v>
      </c>
      <c r="AQ1912" s="18" t="s">
        <v>27</v>
      </c>
      <c r="AR1912" s="18">
        <v>99.999999999999986</v>
      </c>
      <c r="AT1912" s="53" t="s">
        <v>134</v>
      </c>
      <c r="AU1912" s="53" t="str">
        <f t="shared" si="182"/>
        <v>po</v>
      </c>
      <c r="AV1912" s="44">
        <f t="shared" si="183"/>
        <v>0.98267817057655837</v>
      </c>
      <c r="AW1912" s="86">
        <f t="shared" si="184"/>
        <v>0.98879281045027145</v>
      </c>
      <c r="AX1912" s="18"/>
      <c r="AY1912" s="18"/>
    </row>
    <row r="1913" spans="1:51" s="21" customFormat="1" x14ac:dyDescent="0.2">
      <c r="A1913" s="24" t="s">
        <v>595</v>
      </c>
      <c r="B1913" s="23" t="s">
        <v>606</v>
      </c>
      <c r="C1913" s="21" t="s">
        <v>75</v>
      </c>
      <c r="D1913" s="23" t="s">
        <v>36</v>
      </c>
      <c r="E1913" s="23" t="s">
        <v>35</v>
      </c>
      <c r="F1913" s="23" t="s">
        <v>43</v>
      </c>
      <c r="G1913" s="24" t="s">
        <v>93</v>
      </c>
      <c r="H1913" s="30">
        <v>62.546999999999997</v>
      </c>
      <c r="I1913" s="30">
        <v>36.537999999999997</v>
      </c>
      <c r="J1913" s="23" t="s">
        <v>27</v>
      </c>
      <c r="K1913" s="23">
        <v>4.8000000000000001E-2</v>
      </c>
      <c r="L1913" s="23" t="s">
        <v>27</v>
      </c>
      <c r="M1913" s="23" t="s">
        <v>27</v>
      </c>
      <c r="N1913" s="23" t="s">
        <v>27</v>
      </c>
      <c r="O1913" s="23">
        <v>0.26600000000000001</v>
      </c>
      <c r="P1913" s="23" t="s">
        <v>27</v>
      </c>
      <c r="Q1913" s="23">
        <v>9.1999999999999998E-2</v>
      </c>
      <c r="R1913" s="23" t="s">
        <v>27</v>
      </c>
      <c r="S1913" s="23" t="s">
        <v>27</v>
      </c>
      <c r="T1913" s="23" t="s">
        <v>27</v>
      </c>
      <c r="U1913" s="23" t="s">
        <v>27</v>
      </c>
      <c r="V1913" s="23" t="s">
        <v>27</v>
      </c>
      <c r="W1913" s="30" t="s">
        <v>27</v>
      </c>
      <c r="X1913" s="23">
        <v>99.491</v>
      </c>
      <c r="Z1913" s="18" t="s">
        <v>85</v>
      </c>
      <c r="AB1913" s="501"/>
      <c r="AC1913" s="18">
        <v>49.392488372370984</v>
      </c>
      <c r="AD1913" s="18">
        <v>50.261276865146677</v>
      </c>
      <c r="AE1913" s="18" t="s">
        <v>27</v>
      </c>
      <c r="AF1913" s="18">
        <v>6.8343416008582028E-2</v>
      </c>
      <c r="AG1913" s="18" t="s">
        <v>27</v>
      </c>
      <c r="AH1913" s="18" t="s">
        <v>27</v>
      </c>
      <c r="AI1913" s="18" t="s">
        <v>27</v>
      </c>
      <c r="AJ1913" s="18">
        <v>0.19986239437802836</v>
      </c>
      <c r="AK1913" s="18" t="s">
        <v>27</v>
      </c>
      <c r="AL1913" s="18">
        <v>7.8028952095730325E-2</v>
      </c>
      <c r="AM1913" s="18" t="s">
        <v>27</v>
      </c>
      <c r="AN1913" s="18" t="s">
        <v>27</v>
      </c>
      <c r="AO1913" s="18" t="s">
        <v>27</v>
      </c>
      <c r="AP1913" s="18" t="s">
        <v>27</v>
      </c>
      <c r="AQ1913" s="18" t="s">
        <v>27</v>
      </c>
      <c r="AR1913" s="18">
        <v>100.00000000000001</v>
      </c>
      <c r="AT1913" s="53" t="s">
        <v>134</v>
      </c>
      <c r="AU1913" s="53" t="str">
        <f t="shared" si="182"/>
        <v>po</v>
      </c>
      <c r="AV1913" s="44">
        <f t="shared" si="183"/>
        <v>0.98271455587754586</v>
      </c>
      <c r="AW1913" s="86">
        <f t="shared" si="184"/>
        <v>0.98824349114951182</v>
      </c>
      <c r="AX1913" s="18"/>
      <c r="AY1913" s="18"/>
    </row>
    <row r="1914" spans="1:51" s="21" customFormat="1" x14ac:dyDescent="0.2">
      <c r="A1914" s="24" t="s">
        <v>595</v>
      </c>
      <c r="B1914" s="23" t="s">
        <v>606</v>
      </c>
      <c r="C1914" s="21" t="s">
        <v>75</v>
      </c>
      <c r="D1914" s="23" t="s">
        <v>60</v>
      </c>
      <c r="E1914" s="23" t="s">
        <v>29</v>
      </c>
      <c r="F1914" s="23" t="s">
        <v>31</v>
      </c>
      <c r="G1914" s="24">
        <v>412</v>
      </c>
      <c r="H1914" s="30">
        <v>62.381999999999998</v>
      </c>
      <c r="I1914" s="30">
        <v>36.439</v>
      </c>
      <c r="J1914" s="23">
        <v>2.7E-2</v>
      </c>
      <c r="K1914" s="23" t="s">
        <v>27</v>
      </c>
      <c r="L1914" s="23" t="s">
        <v>27</v>
      </c>
      <c r="M1914" s="23">
        <v>9.1999999999999998E-2</v>
      </c>
      <c r="N1914" s="23" t="s">
        <v>27</v>
      </c>
      <c r="O1914" s="23">
        <v>0.17499999999999999</v>
      </c>
      <c r="P1914" s="23" t="s">
        <v>27</v>
      </c>
      <c r="Q1914" s="23">
        <v>0.16</v>
      </c>
      <c r="R1914" s="23" t="s">
        <v>27</v>
      </c>
      <c r="S1914" s="23" t="s">
        <v>27</v>
      </c>
      <c r="T1914" s="23" t="s">
        <v>27</v>
      </c>
      <c r="U1914" s="23" t="s">
        <v>27</v>
      </c>
      <c r="V1914" s="23" t="s">
        <v>27</v>
      </c>
      <c r="W1914" s="30" t="s">
        <v>27</v>
      </c>
      <c r="X1914" s="23">
        <v>99.274999999999991</v>
      </c>
      <c r="Z1914" s="18" t="s">
        <v>85</v>
      </c>
      <c r="AB1914" s="501"/>
      <c r="AC1914" s="18">
        <v>49.375396599943826</v>
      </c>
      <c r="AD1914" s="18">
        <v>50.240282935750024</v>
      </c>
      <c r="AE1914" s="18">
        <v>4.2495250902294494E-2</v>
      </c>
      <c r="AF1914" s="18" t="s">
        <v>27</v>
      </c>
      <c r="AG1914" s="18" t="s">
        <v>27</v>
      </c>
      <c r="AH1914" s="18">
        <v>7.402025557651086E-2</v>
      </c>
      <c r="AI1914" s="18" t="s">
        <v>27</v>
      </c>
      <c r="AJ1914" s="18">
        <v>0.13179058280734623</v>
      </c>
      <c r="AK1914" s="18" t="s">
        <v>27</v>
      </c>
      <c r="AL1914" s="18">
        <v>0.13601437502001126</v>
      </c>
      <c r="AM1914" s="18" t="s">
        <v>27</v>
      </c>
      <c r="AN1914" s="18" t="s">
        <v>27</v>
      </c>
      <c r="AO1914" s="18" t="s">
        <v>27</v>
      </c>
      <c r="AP1914" s="18" t="s">
        <v>27</v>
      </c>
      <c r="AQ1914" s="18" t="s">
        <v>27</v>
      </c>
      <c r="AR1914" s="18">
        <v>100.00000000000001</v>
      </c>
      <c r="AT1914" s="53" t="s">
        <v>134</v>
      </c>
      <c r="AU1914" s="53" t="str">
        <f t="shared" si="182"/>
        <v>po</v>
      </c>
      <c r="AV1914" s="44">
        <f t="shared" si="183"/>
        <v>0.98278500268574798</v>
      </c>
      <c r="AW1914" s="86">
        <f t="shared" si="184"/>
        <v>0.98811548536176796</v>
      </c>
      <c r="AX1914" s="18"/>
      <c r="AY1914" s="18"/>
    </row>
    <row r="1915" spans="1:51" s="21" customFormat="1" x14ac:dyDescent="0.2">
      <c r="A1915" s="24" t="s">
        <v>595</v>
      </c>
      <c r="B1915" s="23" t="s">
        <v>606</v>
      </c>
      <c r="C1915" s="21" t="s">
        <v>75</v>
      </c>
      <c r="D1915" s="23" t="s">
        <v>60</v>
      </c>
      <c r="E1915" s="23" t="s">
        <v>37</v>
      </c>
      <c r="F1915" s="23" t="s">
        <v>55</v>
      </c>
      <c r="G1915" s="24">
        <v>364</v>
      </c>
      <c r="H1915" s="30">
        <v>62.228000000000002</v>
      </c>
      <c r="I1915" s="30">
        <v>36.348999999999997</v>
      </c>
      <c r="J1915" s="23">
        <v>2.7E-2</v>
      </c>
      <c r="K1915" s="23" t="s">
        <v>27</v>
      </c>
      <c r="L1915" s="23" t="s">
        <v>27</v>
      </c>
      <c r="M1915" s="23" t="s">
        <v>27</v>
      </c>
      <c r="N1915" s="23" t="s">
        <v>27</v>
      </c>
      <c r="O1915" s="23">
        <v>0.48299999999999998</v>
      </c>
      <c r="P1915" s="23" t="s">
        <v>27</v>
      </c>
      <c r="Q1915" s="23">
        <v>4.1000000000000002E-2</v>
      </c>
      <c r="R1915" s="23" t="s">
        <v>27</v>
      </c>
      <c r="S1915" s="23" t="s">
        <v>27</v>
      </c>
      <c r="T1915" s="23" t="s">
        <v>27</v>
      </c>
      <c r="U1915" s="23" t="s">
        <v>27</v>
      </c>
      <c r="V1915" s="23" t="s">
        <v>27</v>
      </c>
      <c r="W1915" s="30" t="s">
        <v>27</v>
      </c>
      <c r="X1915" s="23">
        <v>99.128</v>
      </c>
      <c r="Z1915" s="18" t="s">
        <v>85</v>
      </c>
      <c r="AB1915" s="501"/>
      <c r="AC1915" s="18">
        <v>49.346873803141783</v>
      </c>
      <c r="AD1915" s="18">
        <v>50.211199091674466</v>
      </c>
      <c r="AE1915" s="18">
        <v>4.2575807803888525E-2</v>
      </c>
      <c r="AF1915" s="18" t="s">
        <v>27</v>
      </c>
      <c r="AG1915" s="18" t="s">
        <v>27</v>
      </c>
      <c r="AH1915" s="18" t="s">
        <v>27</v>
      </c>
      <c r="AI1915" s="18" t="s">
        <v>27</v>
      </c>
      <c r="AJ1915" s="18">
        <v>0.36443154275659473</v>
      </c>
      <c r="AK1915" s="18" t="s">
        <v>27</v>
      </c>
      <c r="AL1915" s="18">
        <v>3.4919754623292346E-2</v>
      </c>
      <c r="AM1915" s="18" t="s">
        <v>27</v>
      </c>
      <c r="AN1915" s="18" t="s">
        <v>27</v>
      </c>
      <c r="AO1915" s="18" t="s">
        <v>27</v>
      </c>
      <c r="AP1915" s="18" t="s">
        <v>27</v>
      </c>
      <c r="AQ1915" s="18" t="s">
        <v>27</v>
      </c>
      <c r="AR1915" s="18">
        <v>100.00000000000001</v>
      </c>
      <c r="AT1915" s="53" t="s">
        <v>134</v>
      </c>
      <c r="AU1915" s="53" t="str">
        <f t="shared" si="182"/>
        <v>po</v>
      </c>
      <c r="AV1915" s="44">
        <f t="shared" si="183"/>
        <v>0.98278620498676761</v>
      </c>
      <c r="AW1915" s="86">
        <f t="shared" si="184"/>
        <v>0.99073963578715063</v>
      </c>
      <c r="AX1915" s="18"/>
      <c r="AY1915" s="18"/>
    </row>
    <row r="1916" spans="1:51" s="21" customFormat="1" x14ac:dyDescent="0.2">
      <c r="A1916" s="24" t="s">
        <v>595</v>
      </c>
      <c r="B1916" s="23" t="s">
        <v>606</v>
      </c>
      <c r="C1916" s="21" t="s">
        <v>75</v>
      </c>
      <c r="D1916" s="23" t="s">
        <v>72</v>
      </c>
      <c r="E1916" s="23" t="s">
        <v>42</v>
      </c>
      <c r="F1916" s="23" t="s">
        <v>57</v>
      </c>
      <c r="G1916" s="24">
        <v>242</v>
      </c>
      <c r="H1916" s="30">
        <v>62.033000000000001</v>
      </c>
      <c r="I1916" s="30">
        <v>36.231000000000002</v>
      </c>
      <c r="J1916" s="23">
        <v>2.8000000000000001E-2</v>
      </c>
      <c r="K1916" s="23" t="s">
        <v>27</v>
      </c>
      <c r="L1916" s="23" t="s">
        <v>27</v>
      </c>
      <c r="M1916" s="23" t="s">
        <v>27</v>
      </c>
      <c r="N1916" s="23">
        <v>9.8000000000000004E-2</v>
      </c>
      <c r="O1916" s="23">
        <v>0.79700000000000004</v>
      </c>
      <c r="P1916" s="23">
        <v>0.17599999999999999</v>
      </c>
      <c r="Q1916" s="23" t="s">
        <v>27</v>
      </c>
      <c r="R1916" s="23" t="s">
        <v>27</v>
      </c>
      <c r="S1916" s="23" t="s">
        <v>27</v>
      </c>
      <c r="T1916" s="23">
        <v>0.34799999999999998</v>
      </c>
      <c r="U1916" s="23" t="s">
        <v>27</v>
      </c>
      <c r="V1916" s="23" t="s">
        <v>27</v>
      </c>
      <c r="W1916" s="30" t="s">
        <v>27</v>
      </c>
      <c r="X1916" s="23">
        <v>99.711000000000013</v>
      </c>
      <c r="Z1916" s="18" t="s">
        <v>85</v>
      </c>
      <c r="AB1916" s="501"/>
      <c r="AC1916" s="18">
        <v>49.011385324152776</v>
      </c>
      <c r="AD1916" s="18">
        <v>49.864197982058492</v>
      </c>
      <c r="AE1916" s="18">
        <v>4.3990364010692472E-2</v>
      </c>
      <c r="AF1916" s="18" t="s">
        <v>27</v>
      </c>
      <c r="AG1916" s="18" t="s">
        <v>27</v>
      </c>
      <c r="AH1916" s="18" t="s">
        <v>27</v>
      </c>
      <c r="AI1916" s="18">
        <v>0.10788933679492503</v>
      </c>
      <c r="AJ1916" s="18">
        <v>0.59913893345540492</v>
      </c>
      <c r="AK1916" s="18">
        <v>0.13176880488146744</v>
      </c>
      <c r="AL1916" s="18" t="s">
        <v>27</v>
      </c>
      <c r="AM1916" s="18" t="s">
        <v>27</v>
      </c>
      <c r="AN1916" s="18" t="s">
        <v>27</v>
      </c>
      <c r="AO1916" s="18">
        <v>0.24162925464621127</v>
      </c>
      <c r="AP1916" s="18" t="s">
        <v>27</v>
      </c>
      <c r="AQ1916" s="18" t="s">
        <v>27</v>
      </c>
      <c r="AR1916" s="18">
        <v>99.999999999999986</v>
      </c>
      <c r="AT1916" s="53" t="s">
        <v>134</v>
      </c>
      <c r="AU1916" s="53" t="str">
        <f t="shared" si="182"/>
        <v>po</v>
      </c>
      <c r="AV1916" s="44">
        <f t="shared" si="183"/>
        <v>0.98289729520541846</v>
      </c>
      <c r="AW1916" s="86">
        <f t="shared" si="184"/>
        <v>1.0024010079360035</v>
      </c>
      <c r="AX1916" s="18"/>
      <c r="AY1916" s="18"/>
    </row>
    <row r="1917" spans="1:51" s="21" customFormat="1" x14ac:dyDescent="0.2">
      <c r="A1917" s="24" t="s">
        <v>595</v>
      </c>
      <c r="B1917" s="23" t="s">
        <v>606</v>
      </c>
      <c r="C1917" s="21" t="s">
        <v>75</v>
      </c>
      <c r="D1917" s="23" t="s">
        <v>72</v>
      </c>
      <c r="E1917" s="23" t="s">
        <v>42</v>
      </c>
      <c r="F1917" s="23" t="s">
        <v>55</v>
      </c>
      <c r="G1917" s="24">
        <v>241</v>
      </c>
      <c r="H1917" s="30">
        <v>62.365000000000002</v>
      </c>
      <c r="I1917" s="30">
        <v>36.423999999999999</v>
      </c>
      <c r="J1917" s="23" t="s">
        <v>27</v>
      </c>
      <c r="K1917" s="23" t="s">
        <v>27</v>
      </c>
      <c r="L1917" s="23" t="s">
        <v>27</v>
      </c>
      <c r="M1917" s="23" t="s">
        <v>27</v>
      </c>
      <c r="N1917" s="23" t="s">
        <v>27</v>
      </c>
      <c r="O1917" s="23">
        <v>0.63300000000000001</v>
      </c>
      <c r="P1917" s="23">
        <v>0.114</v>
      </c>
      <c r="Q1917" s="23" t="s">
        <v>27</v>
      </c>
      <c r="R1917" s="23" t="s">
        <v>27</v>
      </c>
      <c r="S1917" s="23" t="s">
        <v>27</v>
      </c>
      <c r="T1917" s="23" t="s">
        <v>27</v>
      </c>
      <c r="U1917" s="23" t="s">
        <v>27</v>
      </c>
      <c r="V1917" s="23" t="s">
        <v>27</v>
      </c>
      <c r="W1917" s="30" t="s">
        <v>27</v>
      </c>
      <c r="X1917" s="23">
        <v>99.536000000000001</v>
      </c>
      <c r="Z1917" s="18" t="s">
        <v>85</v>
      </c>
      <c r="AB1917" s="501"/>
      <c r="AC1917" s="18">
        <v>49.291084541879378</v>
      </c>
      <c r="AD1917" s="18">
        <v>50.147514006764879</v>
      </c>
      <c r="AE1917" s="18" t="s">
        <v>27</v>
      </c>
      <c r="AF1917" s="18" t="s">
        <v>27</v>
      </c>
      <c r="AG1917" s="18" t="s">
        <v>27</v>
      </c>
      <c r="AH1917" s="18" t="s">
        <v>27</v>
      </c>
      <c r="AI1917" s="18" t="s">
        <v>27</v>
      </c>
      <c r="AJ1917" s="18">
        <v>0.47602107902740265</v>
      </c>
      <c r="AK1917" s="18">
        <v>8.5380372328340434E-2</v>
      </c>
      <c r="AL1917" s="18" t="s">
        <v>27</v>
      </c>
      <c r="AM1917" s="18" t="s">
        <v>27</v>
      </c>
      <c r="AN1917" s="18" t="s">
        <v>27</v>
      </c>
      <c r="AO1917" s="18" t="s">
        <v>27</v>
      </c>
      <c r="AP1917" s="18" t="s">
        <v>27</v>
      </c>
      <c r="AQ1917" s="18" t="s">
        <v>27</v>
      </c>
      <c r="AR1917" s="18">
        <v>100</v>
      </c>
      <c r="AT1917" s="53" t="s">
        <v>134</v>
      </c>
      <c r="AU1917" s="53" t="str">
        <f t="shared" si="182"/>
        <v>po</v>
      </c>
      <c r="AV1917" s="44">
        <f t="shared" si="183"/>
        <v>0.98292179618774389</v>
      </c>
      <c r="AW1917" s="86">
        <f t="shared" si="184"/>
        <v>0.9941167968268585</v>
      </c>
      <c r="AX1917" s="18"/>
      <c r="AY1917" s="18"/>
    </row>
    <row r="1918" spans="1:51" s="21" customFormat="1" x14ac:dyDescent="0.2">
      <c r="A1918" s="24" t="s">
        <v>595</v>
      </c>
      <c r="B1918" s="23" t="s">
        <v>606</v>
      </c>
      <c r="C1918" s="21" t="s">
        <v>75</v>
      </c>
      <c r="D1918" s="23" t="s">
        <v>50</v>
      </c>
      <c r="E1918" s="23" t="s">
        <v>32</v>
      </c>
      <c r="F1918" s="23" t="s">
        <v>38</v>
      </c>
      <c r="G1918" s="24">
        <v>284</v>
      </c>
      <c r="H1918" s="30">
        <v>62.029000000000003</v>
      </c>
      <c r="I1918" s="30">
        <v>36.225999999999999</v>
      </c>
      <c r="J1918" s="23" t="s">
        <v>27</v>
      </c>
      <c r="K1918" s="23" t="s">
        <v>27</v>
      </c>
      <c r="L1918" s="23" t="s">
        <v>27</v>
      </c>
      <c r="M1918" s="23" t="s">
        <v>27</v>
      </c>
      <c r="N1918" s="23">
        <v>3.4000000000000002E-2</v>
      </c>
      <c r="O1918" s="23">
        <v>0.89500000000000002</v>
      </c>
      <c r="P1918" s="23" t="s">
        <v>27</v>
      </c>
      <c r="Q1918" s="23" t="s">
        <v>27</v>
      </c>
      <c r="R1918" s="23" t="s">
        <v>27</v>
      </c>
      <c r="S1918" s="23" t="s">
        <v>27</v>
      </c>
      <c r="T1918" s="23">
        <v>0.13600000000000001</v>
      </c>
      <c r="U1918" s="23" t="s">
        <v>27</v>
      </c>
      <c r="V1918" s="23" t="s">
        <v>27</v>
      </c>
      <c r="W1918" s="30" t="s">
        <v>27</v>
      </c>
      <c r="X1918" s="23">
        <v>99.32</v>
      </c>
      <c r="Z1918" s="18" t="s">
        <v>85</v>
      </c>
      <c r="AB1918" s="501"/>
      <c r="AC1918" s="18">
        <v>49.170382968325988</v>
      </c>
      <c r="AD1918" s="18">
        <v>50.022284008529539</v>
      </c>
      <c r="AE1918" s="18" t="s">
        <v>27</v>
      </c>
      <c r="AF1918" s="18" t="s">
        <v>27</v>
      </c>
      <c r="AG1918" s="18" t="s">
        <v>27</v>
      </c>
      <c r="AH1918" s="18" t="s">
        <v>27</v>
      </c>
      <c r="AI1918" s="18">
        <v>3.7554845745684427E-2</v>
      </c>
      <c r="AJ1918" s="18">
        <v>0.67503590516791689</v>
      </c>
      <c r="AK1918" s="18" t="s">
        <v>27</v>
      </c>
      <c r="AL1918" s="18" t="s">
        <v>27</v>
      </c>
      <c r="AM1918" s="18" t="s">
        <v>27</v>
      </c>
      <c r="AN1918" s="18" t="s">
        <v>27</v>
      </c>
      <c r="AO1918" s="18">
        <v>9.4742272230858959E-2</v>
      </c>
      <c r="AP1918" s="18" t="s">
        <v>27</v>
      </c>
      <c r="AQ1918" s="18" t="s">
        <v>27</v>
      </c>
      <c r="AR1918" s="18">
        <v>99.999999999999986</v>
      </c>
      <c r="AT1918" s="53" t="s">
        <v>134</v>
      </c>
      <c r="AU1918" s="53" t="str">
        <f t="shared" si="182"/>
        <v>po</v>
      </c>
      <c r="AV1918" s="44">
        <f t="shared" si="183"/>
        <v>0.98296956932117918</v>
      </c>
      <c r="AW1918" s="86">
        <f t="shared" si="184"/>
        <v>0.99835827442843728</v>
      </c>
      <c r="AX1918" s="18"/>
      <c r="AY1918" s="18"/>
    </row>
    <row r="1919" spans="1:51" s="21" customFormat="1" x14ac:dyDescent="0.2">
      <c r="A1919" s="24" t="s">
        <v>595</v>
      </c>
      <c r="B1919" s="23" t="s">
        <v>606</v>
      </c>
      <c r="C1919" s="21" t="s">
        <v>75</v>
      </c>
      <c r="D1919" s="23" t="s">
        <v>60</v>
      </c>
      <c r="E1919" s="23" t="s">
        <v>86</v>
      </c>
      <c r="F1919" s="23" t="s">
        <v>34</v>
      </c>
      <c r="G1919" s="24">
        <v>469</v>
      </c>
      <c r="H1919" s="30">
        <v>62.587000000000003</v>
      </c>
      <c r="I1919" s="30">
        <v>36.549999999999997</v>
      </c>
      <c r="J1919" s="23">
        <v>0.03</v>
      </c>
      <c r="K1919" s="23" t="s">
        <v>27</v>
      </c>
      <c r="L1919" s="23" t="s">
        <v>27</v>
      </c>
      <c r="M1919" s="23" t="s">
        <v>27</v>
      </c>
      <c r="N1919" s="23">
        <v>3.5999999999999997E-2</v>
      </c>
      <c r="O1919" s="23">
        <v>0.48199999999999998</v>
      </c>
      <c r="P1919" s="23" t="s">
        <v>27</v>
      </c>
      <c r="Q1919" s="23">
        <v>6.3E-2</v>
      </c>
      <c r="R1919" s="23" t="s">
        <v>27</v>
      </c>
      <c r="S1919" s="23" t="s">
        <v>27</v>
      </c>
      <c r="T1919" s="23" t="s">
        <v>27</v>
      </c>
      <c r="U1919" s="23" t="s">
        <v>27</v>
      </c>
      <c r="V1919" s="23" t="s">
        <v>27</v>
      </c>
      <c r="W1919" s="30" t="s">
        <v>27</v>
      </c>
      <c r="X1919" s="23">
        <v>99.748000000000005</v>
      </c>
      <c r="Z1919" s="18" t="s">
        <v>85</v>
      </c>
      <c r="AB1919" s="501"/>
      <c r="AC1919" s="18">
        <v>49.323371917816651</v>
      </c>
      <c r="AD1919" s="18">
        <v>50.175340571050498</v>
      </c>
      <c r="AE1919" s="18">
        <v>4.7012701684880122E-2</v>
      </c>
      <c r="AF1919" s="18" t="s">
        <v>27</v>
      </c>
      <c r="AG1919" s="18" t="s">
        <v>27</v>
      </c>
      <c r="AH1919" s="18" t="s">
        <v>27</v>
      </c>
      <c r="AI1919" s="18">
        <v>3.9532053918404308E-2</v>
      </c>
      <c r="AJ1919" s="18">
        <v>0.36141875815961116</v>
      </c>
      <c r="AK1919" s="18" t="s">
        <v>27</v>
      </c>
      <c r="AL1919" s="18">
        <v>5.3323997369959755E-2</v>
      </c>
      <c r="AM1919" s="18" t="s">
        <v>27</v>
      </c>
      <c r="AN1919" s="18" t="s">
        <v>27</v>
      </c>
      <c r="AO1919" s="18" t="s">
        <v>27</v>
      </c>
      <c r="AP1919" s="18" t="s">
        <v>27</v>
      </c>
      <c r="AQ1919" s="18" t="s">
        <v>27</v>
      </c>
      <c r="AR1919" s="18">
        <v>100</v>
      </c>
      <c r="AT1919" s="53" t="s">
        <v>134</v>
      </c>
      <c r="AU1919" s="53" t="str">
        <f t="shared" si="182"/>
        <v>po</v>
      </c>
      <c r="AV1919" s="44">
        <f t="shared" si="183"/>
        <v>0.98302017199011493</v>
      </c>
      <c r="AW1919" s="86">
        <f t="shared" si="184"/>
        <v>0.99128604025945477</v>
      </c>
      <c r="AX1919" s="18"/>
      <c r="AY1919" s="18"/>
    </row>
    <row r="1920" spans="1:51" s="21" customFormat="1" x14ac:dyDescent="0.2">
      <c r="A1920" s="24" t="s">
        <v>595</v>
      </c>
      <c r="B1920" s="23" t="s">
        <v>606</v>
      </c>
      <c r="C1920" s="21" t="s">
        <v>75</v>
      </c>
      <c r="D1920" s="23" t="s">
        <v>36</v>
      </c>
      <c r="E1920" s="23" t="s">
        <v>54</v>
      </c>
      <c r="F1920" s="23" t="s">
        <v>34</v>
      </c>
      <c r="G1920" s="24" t="s">
        <v>92</v>
      </c>
      <c r="H1920" s="30">
        <v>62.087000000000003</v>
      </c>
      <c r="I1920" s="30">
        <v>36.258000000000003</v>
      </c>
      <c r="J1920" s="23" t="s">
        <v>27</v>
      </c>
      <c r="K1920" s="23" t="s">
        <v>27</v>
      </c>
      <c r="L1920" s="23" t="s">
        <v>27</v>
      </c>
      <c r="M1920" s="23" t="s">
        <v>27</v>
      </c>
      <c r="N1920" s="23">
        <v>3.5000000000000003E-2</v>
      </c>
      <c r="O1920" s="23">
        <v>0.312</v>
      </c>
      <c r="P1920" s="23" t="s">
        <v>27</v>
      </c>
      <c r="Q1920" s="23">
        <v>4.1000000000000002E-2</v>
      </c>
      <c r="R1920" s="23" t="s">
        <v>27</v>
      </c>
      <c r="S1920" s="23" t="s">
        <v>27</v>
      </c>
      <c r="T1920" s="23">
        <v>0.13100000000000001</v>
      </c>
      <c r="U1920" s="23" t="s">
        <v>27</v>
      </c>
      <c r="V1920" s="23" t="s">
        <v>27</v>
      </c>
      <c r="W1920" s="30" t="s">
        <v>27</v>
      </c>
      <c r="X1920" s="23">
        <v>98.86399999999999</v>
      </c>
      <c r="Z1920" s="18" t="s">
        <v>85</v>
      </c>
      <c r="AB1920" s="501"/>
      <c r="AC1920" s="18">
        <v>49.37288384975011</v>
      </c>
      <c r="AD1920" s="18">
        <v>50.22569878697233</v>
      </c>
      <c r="AE1920" s="18" t="s">
        <v>27</v>
      </c>
      <c r="AF1920" s="18" t="s">
        <v>27</v>
      </c>
      <c r="AG1920" s="18" t="s">
        <v>27</v>
      </c>
      <c r="AH1920" s="18" t="s">
        <v>27</v>
      </c>
      <c r="AI1920" s="18">
        <v>3.8782349698993315E-2</v>
      </c>
      <c r="AJ1920" s="18">
        <v>0.23606817388847876</v>
      </c>
      <c r="AK1920" s="18" t="s">
        <v>27</v>
      </c>
      <c r="AL1920" s="18">
        <v>3.5017505137438287E-2</v>
      </c>
      <c r="AM1920" s="18" t="s">
        <v>27</v>
      </c>
      <c r="AN1920" s="18" t="s">
        <v>27</v>
      </c>
      <c r="AO1920" s="18">
        <v>9.154933455267468E-2</v>
      </c>
      <c r="AP1920" s="18" t="s">
        <v>27</v>
      </c>
      <c r="AQ1920" s="18" t="s">
        <v>27</v>
      </c>
      <c r="AR1920" s="18">
        <v>100.00000000000003</v>
      </c>
      <c r="AT1920" s="53" t="s">
        <v>134</v>
      </c>
      <c r="AU1920" s="53" t="str">
        <f t="shared" si="182"/>
        <v>po</v>
      </c>
      <c r="AV1920" s="44">
        <f t="shared" si="183"/>
        <v>0.98302034699727414</v>
      </c>
      <c r="AW1920" s="86">
        <f t="shared" si="184"/>
        <v>0.99024045587254672</v>
      </c>
      <c r="AX1920" s="18"/>
      <c r="AY1920" s="18"/>
    </row>
    <row r="1921" spans="1:51" s="21" customFormat="1" x14ac:dyDescent="0.2">
      <c r="A1921" s="24" t="s">
        <v>595</v>
      </c>
      <c r="B1921" s="23" t="s">
        <v>606</v>
      </c>
      <c r="C1921" s="21" t="s">
        <v>75</v>
      </c>
      <c r="D1921" s="23" t="s">
        <v>72</v>
      </c>
      <c r="E1921" s="23" t="s">
        <v>32</v>
      </c>
      <c r="F1921" s="23" t="s">
        <v>43</v>
      </c>
      <c r="G1921" s="24">
        <v>186</v>
      </c>
      <c r="H1921" s="30">
        <v>62.744999999999997</v>
      </c>
      <c r="I1921" s="30">
        <v>36.642000000000003</v>
      </c>
      <c r="J1921" s="23">
        <v>2.5000000000000001E-2</v>
      </c>
      <c r="K1921" s="23" t="s">
        <v>27</v>
      </c>
      <c r="L1921" s="23" t="s">
        <v>27</v>
      </c>
      <c r="M1921" s="23" t="s">
        <v>27</v>
      </c>
      <c r="N1921" s="23" t="s">
        <v>27</v>
      </c>
      <c r="O1921" s="23">
        <v>0.254</v>
      </c>
      <c r="P1921" s="23" t="s">
        <v>27</v>
      </c>
      <c r="Q1921" s="23" t="s">
        <v>27</v>
      </c>
      <c r="R1921" s="23" t="s">
        <v>27</v>
      </c>
      <c r="S1921" s="23" t="s">
        <v>27</v>
      </c>
      <c r="T1921" s="23" t="s">
        <v>27</v>
      </c>
      <c r="U1921" s="23" t="s">
        <v>27</v>
      </c>
      <c r="V1921" s="23" t="s">
        <v>27</v>
      </c>
      <c r="W1921" s="30" t="s">
        <v>27</v>
      </c>
      <c r="X1921" s="23">
        <v>99.666000000000011</v>
      </c>
      <c r="Z1921" s="18" t="s">
        <v>85</v>
      </c>
      <c r="AB1921" s="501"/>
      <c r="AC1921" s="18">
        <v>49.45819544597682</v>
      </c>
      <c r="AD1921" s="18">
        <v>50.312122247604663</v>
      </c>
      <c r="AE1921" s="18">
        <v>3.918541786898358E-2</v>
      </c>
      <c r="AF1921" s="18" t="s">
        <v>27</v>
      </c>
      <c r="AG1921" s="18" t="s">
        <v>27</v>
      </c>
      <c r="AH1921" s="18" t="s">
        <v>27</v>
      </c>
      <c r="AI1921" s="18" t="s">
        <v>27</v>
      </c>
      <c r="AJ1921" s="18">
        <v>0.19049688854955676</v>
      </c>
      <c r="AK1921" s="18" t="s">
        <v>27</v>
      </c>
      <c r="AL1921" s="18" t="s">
        <v>27</v>
      </c>
      <c r="AM1921" s="18" t="s">
        <v>27</v>
      </c>
      <c r="AN1921" s="18" t="s">
        <v>27</v>
      </c>
      <c r="AO1921" s="18" t="s">
        <v>27</v>
      </c>
      <c r="AP1921" s="18" t="s">
        <v>27</v>
      </c>
      <c r="AQ1921" s="18" t="s">
        <v>27</v>
      </c>
      <c r="AR1921" s="18">
        <v>100.00000000000003</v>
      </c>
      <c r="AT1921" s="53" t="s">
        <v>134</v>
      </c>
      <c r="AU1921" s="53" t="str">
        <f t="shared" si="182"/>
        <v>po</v>
      </c>
      <c r="AV1921" s="44">
        <f t="shared" si="183"/>
        <v>0.98302741439875363</v>
      </c>
      <c r="AW1921" s="86">
        <f t="shared" si="184"/>
        <v>0.98681371638800475</v>
      </c>
      <c r="AX1921" s="18"/>
      <c r="AY1921" s="18"/>
    </row>
    <row r="1922" spans="1:51" s="21" customFormat="1" x14ac:dyDescent="0.2">
      <c r="A1922" s="24" t="s">
        <v>595</v>
      </c>
      <c r="B1922" s="23" t="s">
        <v>606</v>
      </c>
      <c r="C1922" s="21" t="s">
        <v>75</v>
      </c>
      <c r="D1922" s="23" t="s">
        <v>50</v>
      </c>
      <c r="E1922" s="23" t="s">
        <v>32</v>
      </c>
      <c r="F1922" s="23" t="s">
        <v>31</v>
      </c>
      <c r="G1922" s="24">
        <v>277</v>
      </c>
      <c r="H1922" s="30">
        <v>62.261000000000003</v>
      </c>
      <c r="I1922" s="30">
        <v>36.357999999999997</v>
      </c>
      <c r="J1922" s="23" t="s">
        <v>27</v>
      </c>
      <c r="K1922" s="23" t="s">
        <v>27</v>
      </c>
      <c r="L1922" s="23" t="s">
        <v>27</v>
      </c>
      <c r="M1922" s="23" t="s">
        <v>27</v>
      </c>
      <c r="N1922" s="23" t="s">
        <v>27</v>
      </c>
      <c r="O1922" s="23">
        <v>0.9</v>
      </c>
      <c r="P1922" s="23" t="s">
        <v>27</v>
      </c>
      <c r="Q1922" s="23">
        <v>6.6000000000000003E-2</v>
      </c>
      <c r="R1922" s="23" t="s">
        <v>27</v>
      </c>
      <c r="S1922" s="23" t="s">
        <v>27</v>
      </c>
      <c r="T1922" s="23" t="s">
        <v>27</v>
      </c>
      <c r="U1922" s="23" t="s">
        <v>27</v>
      </c>
      <c r="V1922" s="23" t="s">
        <v>27</v>
      </c>
      <c r="W1922" s="30" t="s">
        <v>27</v>
      </c>
      <c r="X1922" s="23">
        <v>99.585000000000008</v>
      </c>
      <c r="Z1922" s="18" t="s">
        <v>85</v>
      </c>
      <c r="AB1922" s="501"/>
      <c r="AC1922" s="18">
        <v>49.209690543097395</v>
      </c>
      <c r="AD1922" s="18">
        <v>50.057464870933558</v>
      </c>
      <c r="AE1922" s="18" t="s">
        <v>27</v>
      </c>
      <c r="AF1922" s="18" t="s">
        <v>27</v>
      </c>
      <c r="AG1922" s="18" t="s">
        <v>27</v>
      </c>
      <c r="AH1922" s="18" t="s">
        <v>27</v>
      </c>
      <c r="AI1922" s="18" t="s">
        <v>27</v>
      </c>
      <c r="AJ1922" s="18">
        <v>0.67681827819782536</v>
      </c>
      <c r="AK1922" s="18" t="s">
        <v>27</v>
      </c>
      <c r="AL1922" s="18">
        <v>5.6026307771203189E-2</v>
      </c>
      <c r="AM1922" s="18" t="s">
        <v>27</v>
      </c>
      <c r="AN1922" s="18" t="s">
        <v>27</v>
      </c>
      <c r="AO1922" s="18" t="s">
        <v>27</v>
      </c>
      <c r="AP1922" s="18" t="s">
        <v>27</v>
      </c>
      <c r="AQ1922" s="18" t="s">
        <v>27</v>
      </c>
      <c r="AR1922" s="18">
        <v>99.999999999999986</v>
      </c>
      <c r="AT1922" s="53" t="s">
        <v>134</v>
      </c>
      <c r="AU1922" s="53" t="str">
        <f t="shared" si="182"/>
        <v>po</v>
      </c>
      <c r="AV1922" s="44">
        <f t="shared" si="183"/>
        <v>0.9830639779696787</v>
      </c>
      <c r="AW1922" s="86">
        <f t="shared" si="184"/>
        <v>0.99770404389907763</v>
      </c>
      <c r="AX1922" s="18"/>
      <c r="AY1922" s="18"/>
    </row>
    <row r="1923" spans="1:51" s="21" customFormat="1" x14ac:dyDescent="0.2">
      <c r="A1923" s="24" t="s">
        <v>595</v>
      </c>
      <c r="B1923" s="23" t="s">
        <v>606</v>
      </c>
      <c r="C1923" s="21" t="s">
        <v>75</v>
      </c>
      <c r="D1923" s="23" t="s">
        <v>72</v>
      </c>
      <c r="E1923" s="23" t="s">
        <v>42</v>
      </c>
      <c r="F1923" s="23" t="s">
        <v>55</v>
      </c>
      <c r="G1923" s="24">
        <v>240</v>
      </c>
      <c r="H1923" s="30">
        <v>62.406999999999996</v>
      </c>
      <c r="I1923" s="30">
        <v>36.439</v>
      </c>
      <c r="J1923" s="23" t="s">
        <v>27</v>
      </c>
      <c r="K1923" s="23" t="s">
        <v>27</v>
      </c>
      <c r="L1923" s="23" t="s">
        <v>27</v>
      </c>
      <c r="M1923" s="23">
        <v>5.8000000000000003E-2</v>
      </c>
      <c r="N1923" s="23" t="s">
        <v>27</v>
      </c>
      <c r="O1923" s="23">
        <v>0.51600000000000001</v>
      </c>
      <c r="P1923" s="23">
        <v>0.13400000000000001</v>
      </c>
      <c r="Q1923" s="23" t="s">
        <v>27</v>
      </c>
      <c r="R1923" s="23" t="s">
        <v>27</v>
      </c>
      <c r="S1923" s="23" t="s">
        <v>27</v>
      </c>
      <c r="T1923" s="23">
        <v>0.13</v>
      </c>
      <c r="U1923" s="23" t="s">
        <v>27</v>
      </c>
      <c r="V1923" s="23" t="s">
        <v>27</v>
      </c>
      <c r="W1923" s="30" t="s">
        <v>27</v>
      </c>
      <c r="X1923" s="23">
        <v>99.684000000000012</v>
      </c>
      <c r="Z1923" s="18" t="s">
        <v>85</v>
      </c>
      <c r="AB1923" s="501"/>
      <c r="AC1923" s="18">
        <v>49.266276413357758</v>
      </c>
      <c r="AD1923" s="18">
        <v>50.109169758620673</v>
      </c>
      <c r="AE1923" s="18" t="s">
        <v>27</v>
      </c>
      <c r="AF1923" s="18" t="s">
        <v>27</v>
      </c>
      <c r="AG1923" s="18" t="s">
        <v>27</v>
      </c>
      <c r="AH1923" s="18">
        <v>4.6543161197652172E-2</v>
      </c>
      <c r="AI1923" s="18" t="s">
        <v>27</v>
      </c>
      <c r="AJ1923" s="18">
        <v>0.38757982480563619</v>
      </c>
      <c r="AK1923" s="18">
        <v>0.10024136627493009</v>
      </c>
      <c r="AL1923" s="18" t="s">
        <v>27</v>
      </c>
      <c r="AM1923" s="18" t="s">
        <v>27</v>
      </c>
      <c r="AN1923" s="18" t="s">
        <v>27</v>
      </c>
      <c r="AO1923" s="18">
        <v>9.0189475743327932E-2</v>
      </c>
      <c r="AP1923" s="18" t="s">
        <v>27</v>
      </c>
      <c r="AQ1923" s="18" t="s">
        <v>27</v>
      </c>
      <c r="AR1923" s="18">
        <v>99.999999999999986</v>
      </c>
      <c r="AT1923" s="53" t="s">
        <v>134</v>
      </c>
      <c r="AU1923" s="53" t="str">
        <f t="shared" si="182"/>
        <v>po</v>
      </c>
      <c r="AV1923" s="44">
        <f t="shared" si="183"/>
        <v>0.98317886028997903</v>
      </c>
      <c r="AW1923" s="86">
        <f t="shared" si="184"/>
        <v>0.99471388810241756</v>
      </c>
      <c r="AX1923" s="18"/>
      <c r="AY1923" s="18"/>
    </row>
    <row r="1924" spans="1:51" s="21" customFormat="1" x14ac:dyDescent="0.2">
      <c r="A1924" s="24" t="s">
        <v>595</v>
      </c>
      <c r="B1924" s="23" t="s">
        <v>606</v>
      </c>
      <c r="C1924" s="21" t="s">
        <v>75</v>
      </c>
      <c r="D1924" s="23" t="s">
        <v>60</v>
      </c>
      <c r="E1924" s="23" t="s">
        <v>70</v>
      </c>
      <c r="F1924" s="23" t="s">
        <v>57</v>
      </c>
      <c r="G1924" s="24">
        <v>510</v>
      </c>
      <c r="H1924" s="30">
        <v>62.457999999999998</v>
      </c>
      <c r="I1924" s="30">
        <v>36.46</v>
      </c>
      <c r="J1924" s="23">
        <v>2.5999999999999999E-2</v>
      </c>
      <c r="K1924" s="23" t="s">
        <v>27</v>
      </c>
      <c r="L1924" s="23" t="s">
        <v>27</v>
      </c>
      <c r="M1924" s="23" t="s">
        <v>27</v>
      </c>
      <c r="N1924" s="23">
        <v>3.7999999999999999E-2</v>
      </c>
      <c r="O1924" s="23">
        <v>0.61899999999999999</v>
      </c>
      <c r="P1924" s="23">
        <v>0.14899999999999999</v>
      </c>
      <c r="Q1924" s="23">
        <v>3.5999999999999997E-2</v>
      </c>
      <c r="R1924" s="23" t="s">
        <v>27</v>
      </c>
      <c r="S1924" s="23" t="s">
        <v>27</v>
      </c>
      <c r="T1924" s="23" t="s">
        <v>27</v>
      </c>
      <c r="U1924" s="23" t="s">
        <v>27</v>
      </c>
      <c r="V1924" s="23" t="s">
        <v>27</v>
      </c>
      <c r="W1924" s="30" t="s">
        <v>27</v>
      </c>
      <c r="X1924" s="23">
        <v>99.786000000000001</v>
      </c>
      <c r="Z1924" s="18" t="s">
        <v>85</v>
      </c>
      <c r="AB1924" s="501"/>
      <c r="AC1924" s="18">
        <v>49.240490517241994</v>
      </c>
      <c r="AD1924" s="18">
        <v>50.070887043148204</v>
      </c>
      <c r="AE1924" s="18">
        <v>4.0759887448991762E-2</v>
      </c>
      <c r="AF1924" s="18" t="s">
        <v>27</v>
      </c>
      <c r="AG1924" s="18" t="s">
        <v>27</v>
      </c>
      <c r="AH1924" s="18" t="s">
        <v>27</v>
      </c>
      <c r="AI1924" s="18">
        <v>4.1744200545920464E-2</v>
      </c>
      <c r="AJ1924" s="18">
        <v>0.46432276121055355</v>
      </c>
      <c r="AK1924" s="18">
        <v>0.11131310862041849</v>
      </c>
      <c r="AL1924" s="18">
        <v>3.0482481783936637E-2</v>
      </c>
      <c r="AM1924" s="18" t="s">
        <v>27</v>
      </c>
      <c r="AN1924" s="18" t="s">
        <v>27</v>
      </c>
      <c r="AO1924" s="18" t="s">
        <v>27</v>
      </c>
      <c r="AP1924" s="18" t="s">
        <v>27</v>
      </c>
      <c r="AQ1924" s="18" t="s">
        <v>27</v>
      </c>
      <c r="AR1924" s="18">
        <v>100.00000000000001</v>
      </c>
      <c r="AT1924" s="53" t="s">
        <v>134</v>
      </c>
      <c r="AU1924" s="53" t="str">
        <f t="shared" si="182"/>
        <v>po</v>
      </c>
      <c r="AV1924" s="44">
        <f t="shared" si="183"/>
        <v>0.98341558188912004</v>
      </c>
      <c r="AW1924" s="86">
        <f t="shared" si="184"/>
        <v>0.99552078687765144</v>
      </c>
      <c r="AX1924" s="18"/>
      <c r="AY1924" s="18"/>
    </row>
    <row r="1925" spans="1:51" s="21" customFormat="1" x14ac:dyDescent="0.2">
      <c r="A1925" s="24" t="s">
        <v>595</v>
      </c>
      <c r="B1925" s="23" t="s">
        <v>606</v>
      </c>
      <c r="C1925" s="21" t="s">
        <v>75</v>
      </c>
      <c r="D1925" s="23" t="s">
        <v>45</v>
      </c>
      <c r="E1925" s="23" t="s">
        <v>66</v>
      </c>
      <c r="F1925" s="23" t="s">
        <v>43</v>
      </c>
      <c r="G1925" s="24">
        <v>526</v>
      </c>
      <c r="H1925" s="30">
        <v>62.99</v>
      </c>
      <c r="I1925" s="30">
        <v>36.76</v>
      </c>
      <c r="J1925" s="23">
        <v>0.04</v>
      </c>
      <c r="K1925" s="23" t="s">
        <v>27</v>
      </c>
      <c r="L1925" s="23" t="s">
        <v>27</v>
      </c>
      <c r="M1925" s="23" t="s">
        <v>27</v>
      </c>
      <c r="N1925" s="23" t="s">
        <v>27</v>
      </c>
      <c r="O1925" s="23">
        <v>0.36</v>
      </c>
      <c r="P1925" s="23" t="s">
        <v>27</v>
      </c>
      <c r="Q1925" s="23">
        <v>7.0000000000000007E-2</v>
      </c>
      <c r="R1925" s="23" t="s">
        <v>27</v>
      </c>
      <c r="S1925" s="23" t="s">
        <v>27</v>
      </c>
      <c r="T1925" s="23" t="s">
        <v>27</v>
      </c>
      <c r="U1925" s="23" t="s">
        <v>27</v>
      </c>
      <c r="V1925" s="23" t="s">
        <v>27</v>
      </c>
      <c r="W1925" s="30" t="s">
        <v>27</v>
      </c>
      <c r="X1925" s="23">
        <v>100.22</v>
      </c>
      <c r="Z1925" s="18" t="s">
        <v>85</v>
      </c>
      <c r="AB1925" s="501"/>
      <c r="AC1925" s="18">
        <v>49.395734670713715</v>
      </c>
      <c r="AD1925" s="18">
        <v>50.214329412786086</v>
      </c>
      <c r="AE1925" s="18">
        <v>6.2373937826056609E-2</v>
      </c>
      <c r="AF1925" s="18" t="s">
        <v>27</v>
      </c>
      <c r="AG1925" s="18" t="s">
        <v>27</v>
      </c>
      <c r="AH1925" s="18" t="s">
        <v>27</v>
      </c>
      <c r="AI1925" s="18" t="s">
        <v>27</v>
      </c>
      <c r="AJ1925" s="18">
        <v>0.26860578922268541</v>
      </c>
      <c r="AK1925" s="18" t="s">
        <v>27</v>
      </c>
      <c r="AL1925" s="18">
        <v>5.895618945146279E-2</v>
      </c>
      <c r="AM1925" s="18" t="s">
        <v>27</v>
      </c>
      <c r="AN1925" s="18" t="s">
        <v>27</v>
      </c>
      <c r="AO1925" s="18" t="s">
        <v>27</v>
      </c>
      <c r="AP1925" s="18" t="s">
        <v>27</v>
      </c>
      <c r="AQ1925" s="18" t="s">
        <v>27</v>
      </c>
      <c r="AR1925" s="18">
        <v>100</v>
      </c>
      <c r="AT1925" s="53" t="s">
        <v>134</v>
      </c>
      <c r="AU1925" s="53" t="str">
        <f t="shared" si="182"/>
        <v>po</v>
      </c>
      <c r="AV1925" s="44">
        <f t="shared" si="183"/>
        <v>0.98369798518380824</v>
      </c>
      <c r="AW1925" s="86">
        <f t="shared" si="184"/>
        <v>0.99022126215483841</v>
      </c>
      <c r="AX1925" s="18"/>
      <c r="AY1925" s="18"/>
    </row>
    <row r="1926" spans="1:51" s="21" customFormat="1" x14ac:dyDescent="0.2">
      <c r="A1926" s="24" t="s">
        <v>595</v>
      </c>
      <c r="B1926" s="23" t="s">
        <v>606</v>
      </c>
      <c r="C1926" s="21" t="s">
        <v>75</v>
      </c>
      <c r="D1926" s="23" t="s">
        <v>36</v>
      </c>
      <c r="E1926" s="23" t="s">
        <v>49</v>
      </c>
      <c r="F1926" s="23" t="s">
        <v>43</v>
      </c>
      <c r="G1926" s="24" t="s">
        <v>91</v>
      </c>
      <c r="H1926" s="30">
        <v>62.415999999999997</v>
      </c>
      <c r="I1926" s="30">
        <v>36.420999999999999</v>
      </c>
      <c r="J1926" s="23">
        <v>3.2000000000000001E-2</v>
      </c>
      <c r="K1926" s="23" t="s">
        <v>27</v>
      </c>
      <c r="L1926" s="23" t="s">
        <v>27</v>
      </c>
      <c r="M1926" s="23" t="s">
        <v>27</v>
      </c>
      <c r="N1926" s="23" t="s">
        <v>27</v>
      </c>
      <c r="O1926" s="23">
        <v>0.55700000000000005</v>
      </c>
      <c r="P1926" s="23">
        <v>0.189</v>
      </c>
      <c r="Q1926" s="23" t="s">
        <v>27</v>
      </c>
      <c r="R1926" s="23" t="s">
        <v>27</v>
      </c>
      <c r="S1926" s="23" t="s">
        <v>27</v>
      </c>
      <c r="T1926" s="23" t="s">
        <v>27</v>
      </c>
      <c r="U1926" s="23" t="s">
        <v>27</v>
      </c>
      <c r="V1926" s="23" t="s">
        <v>27</v>
      </c>
      <c r="W1926" s="30" t="s">
        <v>27</v>
      </c>
      <c r="X1926" s="23">
        <v>99.614999999999981</v>
      </c>
      <c r="Z1926" s="18" t="s">
        <v>85</v>
      </c>
      <c r="AB1926" s="501"/>
      <c r="AC1926" s="18">
        <v>49.289256038486599</v>
      </c>
      <c r="AD1926" s="18">
        <v>50.100553025223441</v>
      </c>
      <c r="AE1926" s="18">
        <v>5.0249487803285205E-2</v>
      </c>
      <c r="AF1926" s="18" t="s">
        <v>27</v>
      </c>
      <c r="AG1926" s="18" t="s">
        <v>27</v>
      </c>
      <c r="AH1926" s="18" t="s">
        <v>27</v>
      </c>
      <c r="AI1926" s="18" t="s">
        <v>27</v>
      </c>
      <c r="AJ1926" s="18">
        <v>0.4185106868997282</v>
      </c>
      <c r="AK1926" s="18">
        <v>0.14143076158696649</v>
      </c>
      <c r="AL1926" s="18" t="s">
        <v>27</v>
      </c>
      <c r="AM1926" s="18" t="s">
        <v>27</v>
      </c>
      <c r="AN1926" s="18" t="s">
        <v>27</v>
      </c>
      <c r="AO1926" s="18" t="s">
        <v>27</v>
      </c>
      <c r="AP1926" s="18" t="s">
        <v>27</v>
      </c>
      <c r="AQ1926" s="18" t="s">
        <v>27</v>
      </c>
      <c r="AR1926" s="18">
        <v>100</v>
      </c>
      <c r="AT1926" s="53" t="s">
        <v>134</v>
      </c>
      <c r="AU1926" s="53" t="str">
        <f t="shared" si="182"/>
        <v>po</v>
      </c>
      <c r="AV1926" s="44">
        <f t="shared" si="183"/>
        <v>0.98380662611990755</v>
      </c>
      <c r="AW1926" s="86">
        <f t="shared" si="184"/>
        <v>0.99498297876824637</v>
      </c>
      <c r="AX1926" s="18"/>
      <c r="AY1926" s="18"/>
    </row>
    <row r="1927" spans="1:51" s="21" customFormat="1" x14ac:dyDescent="0.2">
      <c r="A1927" s="24" t="s">
        <v>595</v>
      </c>
      <c r="B1927" s="23" t="s">
        <v>606</v>
      </c>
      <c r="C1927" s="21" t="s">
        <v>75</v>
      </c>
      <c r="D1927" s="23" t="s">
        <v>45</v>
      </c>
      <c r="E1927" s="23" t="s">
        <v>66</v>
      </c>
      <c r="F1927" s="23" t="s">
        <v>43</v>
      </c>
      <c r="G1927" s="24">
        <v>527</v>
      </c>
      <c r="H1927" s="30">
        <v>62.62</v>
      </c>
      <c r="I1927" s="30">
        <v>36.54</v>
      </c>
      <c r="J1927" s="23">
        <v>0.03</v>
      </c>
      <c r="K1927" s="23" t="s">
        <v>27</v>
      </c>
      <c r="L1927" s="23" t="s">
        <v>27</v>
      </c>
      <c r="M1927" s="23" t="s">
        <v>27</v>
      </c>
      <c r="N1927" s="23" t="s">
        <v>27</v>
      </c>
      <c r="O1927" s="23">
        <v>0.51</v>
      </c>
      <c r="P1927" s="23" t="s">
        <v>27</v>
      </c>
      <c r="Q1927" s="23">
        <v>7.0000000000000007E-2</v>
      </c>
      <c r="R1927" s="23" t="s">
        <v>27</v>
      </c>
      <c r="S1927" s="23" t="s">
        <v>27</v>
      </c>
      <c r="T1927" s="23" t="s">
        <v>27</v>
      </c>
      <c r="U1927" s="23" t="s">
        <v>27</v>
      </c>
      <c r="V1927" s="23" t="s">
        <v>27</v>
      </c>
      <c r="W1927" s="30" t="s">
        <v>27</v>
      </c>
      <c r="X1927" s="23">
        <v>99.77</v>
      </c>
      <c r="Z1927" s="18" t="s">
        <v>85</v>
      </c>
      <c r="AB1927" s="501"/>
      <c r="AC1927" s="18">
        <v>49.349542894132</v>
      </c>
      <c r="AD1927" s="18">
        <v>50.161779851184022</v>
      </c>
      <c r="AE1927" s="18">
        <v>4.701285833588574E-2</v>
      </c>
      <c r="AF1927" s="18" t="s">
        <v>27</v>
      </c>
      <c r="AG1927" s="18" t="s">
        <v>27</v>
      </c>
      <c r="AH1927" s="18" t="s">
        <v>27</v>
      </c>
      <c r="AI1927" s="18" t="s">
        <v>27</v>
      </c>
      <c r="AJ1927" s="18">
        <v>0.38241531295827569</v>
      </c>
      <c r="AK1927" s="18" t="s">
        <v>27</v>
      </c>
      <c r="AL1927" s="18">
        <v>5.9249083389812621E-2</v>
      </c>
      <c r="AM1927" s="18" t="s">
        <v>27</v>
      </c>
      <c r="AN1927" s="18" t="s">
        <v>27</v>
      </c>
      <c r="AO1927" s="18" t="s">
        <v>27</v>
      </c>
      <c r="AP1927" s="18" t="s">
        <v>27</v>
      </c>
      <c r="AQ1927" s="18" t="s">
        <v>27</v>
      </c>
      <c r="AR1927" s="18">
        <v>100</v>
      </c>
      <c r="AT1927" s="53" t="s">
        <v>134</v>
      </c>
      <c r="AU1927" s="53" t="str">
        <f t="shared" si="182"/>
        <v>po</v>
      </c>
      <c r="AV1927" s="44">
        <f t="shared" si="183"/>
        <v>0.98380765276946502</v>
      </c>
      <c r="AW1927" s="86">
        <f t="shared" si="184"/>
        <v>0.99261245191451897</v>
      </c>
      <c r="AX1927" s="18"/>
      <c r="AY1927" s="18"/>
    </row>
    <row r="1928" spans="1:51" s="21" customFormat="1" x14ac:dyDescent="0.2">
      <c r="A1928" s="24" t="s">
        <v>595</v>
      </c>
      <c r="B1928" s="23" t="s">
        <v>606</v>
      </c>
      <c r="C1928" s="21" t="s">
        <v>75</v>
      </c>
      <c r="D1928" s="23" t="s">
        <v>50</v>
      </c>
      <c r="E1928" s="23" t="s">
        <v>32</v>
      </c>
      <c r="F1928" s="23" t="s">
        <v>34</v>
      </c>
      <c r="G1928" s="24">
        <v>272</v>
      </c>
      <c r="H1928" s="30">
        <v>62.61</v>
      </c>
      <c r="I1928" s="30">
        <v>36.531999999999996</v>
      </c>
      <c r="J1928" s="23" t="s">
        <v>27</v>
      </c>
      <c r="K1928" s="23" t="s">
        <v>27</v>
      </c>
      <c r="L1928" s="23" t="s">
        <v>27</v>
      </c>
      <c r="M1928" s="23" t="s">
        <v>27</v>
      </c>
      <c r="N1928" s="23">
        <v>2.5000000000000001E-2</v>
      </c>
      <c r="O1928" s="23">
        <v>0.315</v>
      </c>
      <c r="P1928" s="23" t="s">
        <v>27</v>
      </c>
      <c r="Q1928" s="23">
        <v>6.6000000000000003E-2</v>
      </c>
      <c r="R1928" s="23" t="s">
        <v>27</v>
      </c>
      <c r="S1928" s="23" t="s">
        <v>27</v>
      </c>
      <c r="T1928" s="23" t="s">
        <v>27</v>
      </c>
      <c r="U1928" s="23" t="s">
        <v>27</v>
      </c>
      <c r="V1928" s="23" t="s">
        <v>27</v>
      </c>
      <c r="W1928" s="30" t="s">
        <v>27</v>
      </c>
      <c r="X1928" s="23">
        <v>99.548000000000002</v>
      </c>
      <c r="Z1928" s="18" t="s">
        <v>85</v>
      </c>
      <c r="AB1928" s="501"/>
      <c r="AC1928" s="18">
        <v>49.434612198426422</v>
      </c>
      <c r="AD1928" s="18">
        <v>50.245271877790202</v>
      </c>
      <c r="AE1928" s="18" t="s">
        <v>27</v>
      </c>
      <c r="AF1928" s="18" t="s">
        <v>27</v>
      </c>
      <c r="AG1928" s="18" t="s">
        <v>27</v>
      </c>
      <c r="AH1928" s="18" t="s">
        <v>27</v>
      </c>
      <c r="AI1928" s="18">
        <v>2.7504622636365425E-2</v>
      </c>
      <c r="AJ1928" s="18">
        <v>0.2366426438382373</v>
      </c>
      <c r="AK1928" s="18" t="s">
        <v>27</v>
      </c>
      <c r="AL1928" s="18">
        <v>5.5968657308787959E-2</v>
      </c>
      <c r="AM1928" s="18" t="s">
        <v>27</v>
      </c>
      <c r="AN1928" s="18" t="s">
        <v>27</v>
      </c>
      <c r="AO1928" s="18" t="s">
        <v>27</v>
      </c>
      <c r="AP1928" s="18" t="s">
        <v>27</v>
      </c>
      <c r="AQ1928" s="18" t="s">
        <v>27</v>
      </c>
      <c r="AR1928" s="18">
        <v>100.00000000000001</v>
      </c>
      <c r="AT1928" s="53" t="s">
        <v>134</v>
      </c>
      <c r="AU1928" s="53" t="str">
        <f t="shared" si="182"/>
        <v>po</v>
      </c>
      <c r="AV1928" s="44">
        <f t="shared" si="183"/>
        <v>0.98386595098270102</v>
      </c>
      <c r="AW1928" s="86">
        <f t="shared" si="184"/>
        <v>0.9896896094128661</v>
      </c>
      <c r="AX1928" s="18"/>
      <c r="AY1928" s="18"/>
    </row>
    <row r="1929" spans="1:51" s="21" customFormat="1" x14ac:dyDescent="0.2">
      <c r="A1929" s="24" t="s">
        <v>595</v>
      </c>
      <c r="B1929" s="23" t="s">
        <v>606</v>
      </c>
      <c r="C1929" s="21" t="s">
        <v>75</v>
      </c>
      <c r="D1929" s="23" t="s">
        <v>45</v>
      </c>
      <c r="E1929" s="23" t="s">
        <v>65</v>
      </c>
      <c r="F1929" s="23" t="s">
        <v>28</v>
      </c>
      <c r="G1929" s="24">
        <v>461</v>
      </c>
      <c r="H1929" s="30">
        <v>62.54</v>
      </c>
      <c r="I1929" s="30">
        <v>36.49</v>
      </c>
      <c r="J1929" s="23">
        <v>7.0000000000000007E-2</v>
      </c>
      <c r="K1929" s="23" t="s">
        <v>27</v>
      </c>
      <c r="L1929" s="23" t="s">
        <v>27</v>
      </c>
      <c r="M1929" s="23" t="s">
        <v>27</v>
      </c>
      <c r="N1929" s="23">
        <v>0.04</v>
      </c>
      <c r="O1929" s="23">
        <v>0.28000000000000003</v>
      </c>
      <c r="P1929" s="23" t="s">
        <v>27</v>
      </c>
      <c r="Q1929" s="23">
        <v>0.08</v>
      </c>
      <c r="R1929" s="23" t="s">
        <v>27</v>
      </c>
      <c r="S1929" s="23" t="s">
        <v>27</v>
      </c>
      <c r="T1929" s="23" t="s">
        <v>27</v>
      </c>
      <c r="U1929" s="23" t="s">
        <v>27</v>
      </c>
      <c r="V1929" s="23" t="s">
        <v>27</v>
      </c>
      <c r="W1929" s="30" t="s">
        <v>27</v>
      </c>
      <c r="X1929" s="23">
        <v>99.5</v>
      </c>
      <c r="Z1929" s="18" t="s">
        <v>85</v>
      </c>
      <c r="AB1929" s="501"/>
      <c r="AC1929" s="18">
        <v>49.379861552137186</v>
      </c>
      <c r="AD1929" s="18">
        <v>50.188033381286559</v>
      </c>
      <c r="AE1929" s="18">
        <v>0.1099044714425281</v>
      </c>
      <c r="AF1929" s="18" t="s">
        <v>27</v>
      </c>
      <c r="AG1929" s="18" t="s">
        <v>27</v>
      </c>
      <c r="AH1929" s="18" t="s">
        <v>27</v>
      </c>
      <c r="AI1929" s="18">
        <v>4.400785861843632E-2</v>
      </c>
      <c r="AJ1929" s="18">
        <v>0.21035122695171582</v>
      </c>
      <c r="AK1929" s="18" t="s">
        <v>27</v>
      </c>
      <c r="AL1929" s="18">
        <v>6.7841509563589988E-2</v>
      </c>
      <c r="AM1929" s="18" t="s">
        <v>27</v>
      </c>
      <c r="AN1929" s="18" t="s">
        <v>27</v>
      </c>
      <c r="AO1929" s="18" t="s">
        <v>27</v>
      </c>
      <c r="AP1929" s="18" t="s">
        <v>27</v>
      </c>
      <c r="AQ1929" s="18" t="s">
        <v>27</v>
      </c>
      <c r="AR1929" s="18">
        <v>100.00000000000003</v>
      </c>
      <c r="AT1929" s="53" t="s">
        <v>134</v>
      </c>
      <c r="AU1929" s="53" t="str">
        <f t="shared" si="182"/>
        <v>po</v>
      </c>
      <c r="AV1929" s="44">
        <f t="shared" si="183"/>
        <v>0.98389712099277604</v>
      </c>
      <c r="AW1929" s="86">
        <f t="shared" si="184"/>
        <v>0.98944013030740363</v>
      </c>
      <c r="AX1929" s="18"/>
      <c r="AY1929" s="18"/>
    </row>
    <row r="1930" spans="1:51" s="21" customFormat="1" x14ac:dyDescent="0.2">
      <c r="A1930" s="24" t="s">
        <v>595</v>
      </c>
      <c r="B1930" s="23" t="s">
        <v>606</v>
      </c>
      <c r="C1930" s="21" t="s">
        <v>75</v>
      </c>
      <c r="D1930" s="23" t="s">
        <v>30</v>
      </c>
      <c r="E1930" s="23" t="s">
        <v>37</v>
      </c>
      <c r="F1930" s="23" t="s">
        <v>56</v>
      </c>
      <c r="G1930" s="24">
        <v>237</v>
      </c>
      <c r="H1930" s="30">
        <v>62.256</v>
      </c>
      <c r="I1930" s="30">
        <v>36.319000000000003</v>
      </c>
      <c r="J1930" s="23">
        <v>0.125</v>
      </c>
      <c r="K1930" s="23" t="s">
        <v>27</v>
      </c>
      <c r="L1930" s="23" t="s">
        <v>27</v>
      </c>
      <c r="M1930" s="23" t="s">
        <v>27</v>
      </c>
      <c r="N1930" s="23">
        <v>3.2000000000000001E-2</v>
      </c>
      <c r="O1930" s="23" t="s">
        <v>27</v>
      </c>
      <c r="P1930" s="23" t="s">
        <v>27</v>
      </c>
      <c r="Q1930" s="23" t="s">
        <v>27</v>
      </c>
      <c r="R1930" s="23" t="s">
        <v>27</v>
      </c>
      <c r="S1930" s="23" t="s">
        <v>27</v>
      </c>
      <c r="T1930" s="23" t="s">
        <v>27</v>
      </c>
      <c r="U1930" s="23" t="s">
        <v>27</v>
      </c>
      <c r="V1930" s="23" t="s">
        <v>27</v>
      </c>
      <c r="W1930" s="30" t="s">
        <v>27</v>
      </c>
      <c r="X1930" s="23">
        <v>98.731999999999999</v>
      </c>
      <c r="Z1930" s="18" t="s">
        <v>85</v>
      </c>
      <c r="AB1930" s="501"/>
      <c r="AC1930" s="18">
        <v>49.482241049741688</v>
      </c>
      <c r="AD1930" s="18">
        <v>50.284756697627785</v>
      </c>
      <c r="AE1930" s="18">
        <v>0.19756203502784972</v>
      </c>
      <c r="AF1930" s="18" t="s">
        <v>27</v>
      </c>
      <c r="AG1930" s="18" t="s">
        <v>27</v>
      </c>
      <c r="AH1930" s="18" t="s">
        <v>27</v>
      </c>
      <c r="AI1930" s="18">
        <v>3.5440217602696382E-2</v>
      </c>
      <c r="AJ1930" s="18" t="s">
        <v>27</v>
      </c>
      <c r="AK1930" s="18" t="s">
        <v>27</v>
      </c>
      <c r="AL1930" s="18" t="s">
        <v>27</v>
      </c>
      <c r="AM1930" s="18" t="s">
        <v>27</v>
      </c>
      <c r="AN1930" s="18" t="s">
        <v>27</v>
      </c>
      <c r="AO1930" s="18" t="s">
        <v>27</v>
      </c>
      <c r="AP1930" s="18" t="s">
        <v>27</v>
      </c>
      <c r="AQ1930" s="18" t="s">
        <v>27</v>
      </c>
      <c r="AR1930" s="18">
        <v>100.00000000000001</v>
      </c>
      <c r="AT1930" s="53" t="s">
        <v>134</v>
      </c>
      <c r="AU1930" s="53" t="str">
        <f t="shared" si="182"/>
        <v>po</v>
      </c>
      <c r="AV1930" s="44">
        <f t="shared" si="183"/>
        <v>0.98404057808787304</v>
      </c>
      <c r="AW1930" s="86">
        <f t="shared" si="184"/>
        <v>0.98404057808787304</v>
      </c>
      <c r="AX1930" s="18"/>
      <c r="AY1930" s="18"/>
    </row>
    <row r="1931" spans="1:51" s="21" customFormat="1" x14ac:dyDescent="0.2">
      <c r="A1931" s="24" t="s">
        <v>595</v>
      </c>
      <c r="B1931" s="23" t="s">
        <v>606</v>
      </c>
      <c r="C1931" s="21" t="s">
        <v>75</v>
      </c>
      <c r="D1931" s="23" t="s">
        <v>72</v>
      </c>
      <c r="E1931" s="23" t="s">
        <v>37</v>
      </c>
      <c r="F1931" s="23" t="s">
        <v>43</v>
      </c>
      <c r="G1931" s="24">
        <v>218</v>
      </c>
      <c r="H1931" s="30">
        <v>62.856000000000002</v>
      </c>
      <c r="I1931" s="30">
        <v>36.667000000000002</v>
      </c>
      <c r="J1931" s="23">
        <v>2.5000000000000001E-2</v>
      </c>
      <c r="K1931" s="23" t="s">
        <v>27</v>
      </c>
      <c r="L1931" s="23" t="s">
        <v>27</v>
      </c>
      <c r="M1931" s="23">
        <v>5.8999999999999997E-2</v>
      </c>
      <c r="N1931" s="23" t="s">
        <v>27</v>
      </c>
      <c r="O1931" s="23">
        <v>0.29299999999999998</v>
      </c>
      <c r="P1931" s="23" t="s">
        <v>27</v>
      </c>
      <c r="Q1931" s="23">
        <v>0.126</v>
      </c>
      <c r="R1931" s="23" t="s">
        <v>27</v>
      </c>
      <c r="S1931" s="23" t="s">
        <v>27</v>
      </c>
      <c r="T1931" s="23">
        <v>0.22700000000000001</v>
      </c>
      <c r="U1931" s="23" t="s">
        <v>27</v>
      </c>
      <c r="V1931" s="23" t="s">
        <v>27</v>
      </c>
      <c r="W1931" s="30" t="s">
        <v>27</v>
      </c>
      <c r="X1931" s="23">
        <v>100.25300000000001</v>
      </c>
      <c r="Z1931" s="18" t="s">
        <v>85</v>
      </c>
      <c r="AB1931" s="501"/>
      <c r="AC1931" s="18">
        <v>49.31771322559829</v>
      </c>
      <c r="AD1931" s="18">
        <v>50.114787493313059</v>
      </c>
      <c r="AE1931" s="18">
        <v>3.9005112098458222E-2</v>
      </c>
      <c r="AF1931" s="18" t="s">
        <v>27</v>
      </c>
      <c r="AG1931" s="18" t="s">
        <v>27</v>
      </c>
      <c r="AH1931" s="18">
        <v>4.7056503347200795E-2</v>
      </c>
      <c r="AI1931" s="18" t="s">
        <v>27</v>
      </c>
      <c r="AJ1931" s="18">
        <v>0.2187352809513291</v>
      </c>
      <c r="AK1931" s="18" t="s">
        <v>27</v>
      </c>
      <c r="AL1931" s="18">
        <v>0.10617939852397446</v>
      </c>
      <c r="AM1931" s="18" t="s">
        <v>27</v>
      </c>
      <c r="AN1931" s="18" t="s">
        <v>27</v>
      </c>
      <c r="AO1931" s="18">
        <v>0.15652298616768567</v>
      </c>
      <c r="AP1931" s="18" t="s">
        <v>27</v>
      </c>
      <c r="AQ1931" s="18" t="s">
        <v>27</v>
      </c>
      <c r="AR1931" s="18">
        <v>100.00000000000001</v>
      </c>
      <c r="AT1931" s="53" t="s">
        <v>134</v>
      </c>
      <c r="AU1931" s="53" t="str">
        <f t="shared" si="182"/>
        <v>po</v>
      </c>
      <c r="AV1931" s="44">
        <f t="shared" si="183"/>
        <v>0.98409502848194008</v>
      </c>
      <c r="AW1931" s="86">
        <f t="shared" si="184"/>
        <v>0.99370172721746264</v>
      </c>
      <c r="AX1931" s="18"/>
      <c r="AY1931" s="18"/>
    </row>
    <row r="1932" spans="1:51" s="21" customFormat="1" x14ac:dyDescent="0.2">
      <c r="A1932" s="24" t="s">
        <v>595</v>
      </c>
      <c r="B1932" s="23" t="s">
        <v>606</v>
      </c>
      <c r="C1932" s="21" t="s">
        <v>75</v>
      </c>
      <c r="D1932" s="23" t="s">
        <v>33</v>
      </c>
      <c r="E1932" s="23" t="s">
        <v>32</v>
      </c>
      <c r="F1932" s="23" t="s">
        <v>39</v>
      </c>
      <c r="G1932" s="24">
        <v>23</v>
      </c>
      <c r="H1932" s="30">
        <v>62.911000000000001</v>
      </c>
      <c r="I1932" s="30">
        <v>36.695</v>
      </c>
      <c r="J1932" s="23" t="s">
        <v>27</v>
      </c>
      <c r="K1932" s="23" t="s">
        <v>27</v>
      </c>
      <c r="L1932" s="23" t="s">
        <v>27</v>
      </c>
      <c r="M1932" s="23" t="s">
        <v>27</v>
      </c>
      <c r="N1932" s="23" t="s">
        <v>27</v>
      </c>
      <c r="O1932" s="23">
        <v>0.30599999999999999</v>
      </c>
      <c r="P1932" s="23" t="s">
        <v>27</v>
      </c>
      <c r="Q1932" s="23" t="s">
        <v>27</v>
      </c>
      <c r="R1932" s="23" t="s">
        <v>27</v>
      </c>
      <c r="S1932" s="23">
        <v>0.04</v>
      </c>
      <c r="T1932" s="23" t="s">
        <v>27</v>
      </c>
      <c r="U1932" s="23" t="s">
        <v>27</v>
      </c>
      <c r="V1932" s="23" t="s">
        <v>27</v>
      </c>
      <c r="W1932" s="30" t="s">
        <v>27</v>
      </c>
      <c r="X1932" s="23">
        <v>99.951999999999998</v>
      </c>
      <c r="Z1932" s="18" t="s">
        <v>85</v>
      </c>
      <c r="AB1932" s="501"/>
      <c r="AC1932" s="18">
        <v>49.456157475504199</v>
      </c>
      <c r="AD1932" s="18">
        <v>50.24987639672517</v>
      </c>
      <c r="AE1932" s="18" t="s">
        <v>27</v>
      </c>
      <c r="AF1932" s="18" t="s">
        <v>27</v>
      </c>
      <c r="AG1932" s="18" t="s">
        <v>27</v>
      </c>
      <c r="AH1932" s="18" t="s">
        <v>27</v>
      </c>
      <c r="AI1932" s="18" t="s">
        <v>27</v>
      </c>
      <c r="AJ1932" s="18">
        <v>0.22888126002568762</v>
      </c>
      <c r="AK1932" s="18" t="s">
        <v>27</v>
      </c>
      <c r="AL1932" s="18" t="s">
        <v>27</v>
      </c>
      <c r="AM1932" s="18" t="s">
        <v>27</v>
      </c>
      <c r="AN1932" s="18">
        <v>6.5084867744945152E-2</v>
      </c>
      <c r="AO1932" s="18" t="s">
        <v>27</v>
      </c>
      <c r="AP1932" s="18" t="s">
        <v>27</v>
      </c>
      <c r="AQ1932" s="18" t="s">
        <v>27</v>
      </c>
      <c r="AR1932" s="18">
        <v>100</v>
      </c>
      <c r="AT1932" s="53" t="s">
        <v>134</v>
      </c>
      <c r="AU1932" s="53" t="str">
        <f t="shared" si="182"/>
        <v>po</v>
      </c>
      <c r="AV1932" s="44">
        <f t="shared" si="183"/>
        <v>0.98420455972956977</v>
      </c>
      <c r="AW1932" s="86">
        <f t="shared" si="184"/>
        <v>0.9887594218792527</v>
      </c>
      <c r="AX1932" s="18"/>
      <c r="AY1932" s="18"/>
    </row>
    <row r="1933" spans="1:51" s="21" customFormat="1" x14ac:dyDescent="0.2">
      <c r="A1933" s="24" t="s">
        <v>595</v>
      </c>
      <c r="B1933" s="23" t="s">
        <v>606</v>
      </c>
      <c r="C1933" s="21" t="s">
        <v>75</v>
      </c>
      <c r="D1933" s="23" t="s">
        <v>60</v>
      </c>
      <c r="E1933" s="23" t="s">
        <v>37</v>
      </c>
      <c r="F1933" s="23" t="s">
        <v>80</v>
      </c>
      <c r="G1933" s="24">
        <v>401</v>
      </c>
      <c r="H1933" s="30">
        <v>61.817</v>
      </c>
      <c r="I1933" s="30">
        <v>36.052</v>
      </c>
      <c r="J1933" s="23">
        <v>7.9000000000000001E-2</v>
      </c>
      <c r="K1933" s="23" t="s">
        <v>27</v>
      </c>
      <c r="L1933" s="23" t="s">
        <v>27</v>
      </c>
      <c r="M1933" s="23" t="s">
        <v>27</v>
      </c>
      <c r="N1933" s="23" t="s">
        <v>27</v>
      </c>
      <c r="O1933" s="23">
        <v>0.90500000000000003</v>
      </c>
      <c r="P1933" s="23">
        <v>0.16900000000000001</v>
      </c>
      <c r="Q1933" s="23">
        <v>0.14199999999999999</v>
      </c>
      <c r="R1933" s="23" t="s">
        <v>27</v>
      </c>
      <c r="S1933" s="23" t="s">
        <v>27</v>
      </c>
      <c r="T1933" s="23" t="s">
        <v>27</v>
      </c>
      <c r="U1933" s="23" t="s">
        <v>27</v>
      </c>
      <c r="V1933" s="23" t="s">
        <v>27</v>
      </c>
      <c r="W1933" s="30" t="s">
        <v>27</v>
      </c>
      <c r="X1933" s="23">
        <v>99.163999999999987</v>
      </c>
      <c r="Z1933" s="18" t="s">
        <v>85</v>
      </c>
      <c r="AB1933" s="501"/>
      <c r="AC1933" s="18">
        <v>49.081206335908348</v>
      </c>
      <c r="AD1933" s="18">
        <v>49.862148732206258</v>
      </c>
      <c r="AE1933" s="18">
        <v>0.12472678439442161</v>
      </c>
      <c r="AF1933" s="18" t="s">
        <v>27</v>
      </c>
      <c r="AG1933" s="18" t="s">
        <v>27</v>
      </c>
      <c r="AH1933" s="18" t="s">
        <v>27</v>
      </c>
      <c r="AI1933" s="18" t="s">
        <v>27</v>
      </c>
      <c r="AJ1933" s="18">
        <v>0.68367690592436481</v>
      </c>
      <c r="AK1933" s="18">
        <v>0.12715099235962793</v>
      </c>
      <c r="AL1933" s="18">
        <v>0.12109024920697604</v>
      </c>
      <c r="AM1933" s="18" t="s">
        <v>27</v>
      </c>
      <c r="AN1933" s="18" t="s">
        <v>27</v>
      </c>
      <c r="AO1933" s="18" t="s">
        <v>27</v>
      </c>
      <c r="AP1933" s="18" t="s">
        <v>27</v>
      </c>
      <c r="AQ1933" s="18" t="s">
        <v>27</v>
      </c>
      <c r="AR1933" s="18">
        <v>100</v>
      </c>
      <c r="AT1933" s="53" t="s">
        <v>134</v>
      </c>
      <c r="AU1933" s="53" t="str">
        <f t="shared" si="182"/>
        <v>po</v>
      </c>
      <c r="AV1933" s="44">
        <f t="shared" si="183"/>
        <v>0.98433797146424429</v>
      </c>
      <c r="AW1933" s="86">
        <f t="shared" si="184"/>
        <v>1.0030278629187024</v>
      </c>
      <c r="AX1933" s="18"/>
      <c r="AY1933" s="18"/>
    </row>
    <row r="1934" spans="1:51" s="21" customFormat="1" x14ac:dyDescent="0.2">
      <c r="A1934" s="24" t="s">
        <v>595</v>
      </c>
      <c r="B1934" s="23" t="s">
        <v>606</v>
      </c>
      <c r="C1934" s="21" t="s">
        <v>75</v>
      </c>
      <c r="D1934" s="23" t="s">
        <v>36</v>
      </c>
      <c r="E1934" s="23" t="s">
        <v>37</v>
      </c>
      <c r="F1934" s="23" t="s">
        <v>43</v>
      </c>
      <c r="G1934" s="24">
        <v>10</v>
      </c>
      <c r="H1934" s="30">
        <v>61.984999999999999</v>
      </c>
      <c r="I1934" s="30">
        <v>36.137</v>
      </c>
      <c r="J1934" s="23" t="s">
        <v>27</v>
      </c>
      <c r="K1934" s="23" t="s">
        <v>27</v>
      </c>
      <c r="L1934" s="23" t="s">
        <v>27</v>
      </c>
      <c r="M1934" s="23" t="s">
        <v>27</v>
      </c>
      <c r="N1934" s="23">
        <v>7.3999999999999996E-2</v>
      </c>
      <c r="O1934" s="23">
        <v>0.63100000000000001</v>
      </c>
      <c r="P1934" s="23" t="s">
        <v>27</v>
      </c>
      <c r="Q1934" s="23">
        <v>3.9E-2</v>
      </c>
      <c r="R1934" s="23" t="s">
        <v>27</v>
      </c>
      <c r="S1934" s="23" t="s">
        <v>27</v>
      </c>
      <c r="T1934" s="23" t="s">
        <v>27</v>
      </c>
      <c r="U1934" s="23" t="s">
        <v>27</v>
      </c>
      <c r="V1934" s="23" t="s">
        <v>27</v>
      </c>
      <c r="W1934" s="30" t="s">
        <v>27</v>
      </c>
      <c r="X1934" s="23">
        <v>98.866</v>
      </c>
      <c r="Z1934" s="18" t="s">
        <v>85</v>
      </c>
      <c r="AB1934" s="501"/>
      <c r="AC1934" s="18">
        <v>49.320082902770544</v>
      </c>
      <c r="AD1934" s="18">
        <v>50.086837595982281</v>
      </c>
      <c r="AE1934" s="18" t="s">
        <v>27</v>
      </c>
      <c r="AF1934" s="18" t="s">
        <v>27</v>
      </c>
      <c r="AG1934" s="18" t="s">
        <v>27</v>
      </c>
      <c r="AH1934" s="18" t="s">
        <v>27</v>
      </c>
      <c r="AI1934" s="18">
        <v>8.2044064327922786E-2</v>
      </c>
      <c r="AJ1934" s="18">
        <v>0.47770697096539505</v>
      </c>
      <c r="AK1934" s="18" t="s">
        <v>27</v>
      </c>
      <c r="AL1934" s="18">
        <v>3.3328465953877187E-2</v>
      </c>
      <c r="AM1934" s="18" t="s">
        <v>27</v>
      </c>
      <c r="AN1934" s="18" t="s">
        <v>27</v>
      </c>
      <c r="AO1934" s="18" t="s">
        <v>27</v>
      </c>
      <c r="AP1934" s="18" t="s">
        <v>27</v>
      </c>
      <c r="AQ1934" s="18" t="s">
        <v>27</v>
      </c>
      <c r="AR1934" s="18">
        <v>100.00000000000001</v>
      </c>
      <c r="AT1934" s="53" t="s">
        <v>134</v>
      </c>
      <c r="AU1934" s="53" t="str">
        <f t="shared" si="182"/>
        <v>po</v>
      </c>
      <c r="AV1934" s="44">
        <f t="shared" si="183"/>
        <v>0.98469149321431215</v>
      </c>
      <c r="AW1934" s="86">
        <f t="shared" si="184"/>
        <v>0.99489448189252461</v>
      </c>
      <c r="AX1934" s="18"/>
      <c r="AY1934" s="18"/>
    </row>
    <row r="1935" spans="1:51" s="21" customFormat="1" x14ac:dyDescent="0.2">
      <c r="A1935" s="24" t="s">
        <v>595</v>
      </c>
      <c r="B1935" s="23" t="s">
        <v>606</v>
      </c>
      <c r="C1935" s="21" t="s">
        <v>75</v>
      </c>
      <c r="D1935" s="23" t="s">
        <v>45</v>
      </c>
      <c r="E1935" s="23" t="s">
        <v>61</v>
      </c>
      <c r="F1935" s="23" t="s">
        <v>34</v>
      </c>
      <c r="G1935" s="24">
        <v>367</v>
      </c>
      <c r="H1935" s="30">
        <v>62.14</v>
      </c>
      <c r="I1935" s="30">
        <v>36.223999999999997</v>
      </c>
      <c r="J1935" s="23">
        <v>3.5999999999999997E-2</v>
      </c>
      <c r="K1935" s="23" t="s">
        <v>27</v>
      </c>
      <c r="L1935" s="23" t="s">
        <v>27</v>
      </c>
      <c r="M1935" s="23" t="s">
        <v>27</v>
      </c>
      <c r="N1935" s="23">
        <v>5.1999999999999998E-2</v>
      </c>
      <c r="O1935" s="23">
        <v>0.13500000000000001</v>
      </c>
      <c r="P1935" s="23" t="s">
        <v>27</v>
      </c>
      <c r="Q1935" s="23">
        <v>3.5000000000000003E-2</v>
      </c>
      <c r="R1935" s="23" t="s">
        <v>27</v>
      </c>
      <c r="S1935" s="23" t="s">
        <v>27</v>
      </c>
      <c r="T1935" s="23" t="s">
        <v>27</v>
      </c>
      <c r="U1935" s="23" t="s">
        <v>27</v>
      </c>
      <c r="V1935" s="23" t="s">
        <v>27</v>
      </c>
      <c r="W1935" s="30" t="s">
        <v>27</v>
      </c>
      <c r="X1935" s="23">
        <v>98.622000000000014</v>
      </c>
      <c r="Z1935" s="18" t="s">
        <v>85</v>
      </c>
      <c r="AB1935" s="501"/>
      <c r="AC1935" s="18">
        <v>49.494114474515492</v>
      </c>
      <c r="AD1935" s="18">
        <v>50.258906872715855</v>
      </c>
      <c r="AE1935" s="18">
        <v>5.7017758636050686E-2</v>
      </c>
      <c r="AF1935" s="18" t="s">
        <v>27</v>
      </c>
      <c r="AG1935" s="18" t="s">
        <v>27</v>
      </c>
      <c r="AH1935" s="18" t="s">
        <v>27</v>
      </c>
      <c r="AI1935" s="18">
        <v>5.7711705330031483E-2</v>
      </c>
      <c r="AJ1935" s="18">
        <v>0.10230835580756403</v>
      </c>
      <c r="AK1935" s="18" t="s">
        <v>27</v>
      </c>
      <c r="AL1935" s="18">
        <v>2.9940832995017187E-2</v>
      </c>
      <c r="AM1935" s="18" t="s">
        <v>27</v>
      </c>
      <c r="AN1935" s="18" t="s">
        <v>27</v>
      </c>
      <c r="AO1935" s="18" t="s">
        <v>27</v>
      </c>
      <c r="AP1935" s="18" t="s">
        <v>27</v>
      </c>
      <c r="AQ1935" s="18" t="s">
        <v>27</v>
      </c>
      <c r="AR1935" s="18">
        <v>100.00000000000001</v>
      </c>
      <c r="AT1935" s="53" t="s">
        <v>134</v>
      </c>
      <c r="AU1935" s="53" t="str">
        <f t="shared" si="182"/>
        <v>po</v>
      </c>
      <c r="AV1935" s="44">
        <f t="shared" si="183"/>
        <v>0.98478294802278021</v>
      </c>
      <c r="AW1935" s="86">
        <f t="shared" si="184"/>
        <v>0.98741430626416649</v>
      </c>
      <c r="AX1935" s="18"/>
      <c r="AY1935" s="18"/>
    </row>
    <row r="1936" spans="1:51" s="21" customFormat="1" x14ac:dyDescent="0.2">
      <c r="A1936" s="24" t="s">
        <v>595</v>
      </c>
      <c r="B1936" s="23" t="s">
        <v>606</v>
      </c>
      <c r="C1936" s="21" t="s">
        <v>75</v>
      </c>
      <c r="D1936" s="23" t="s">
        <v>72</v>
      </c>
      <c r="E1936" s="23" t="s">
        <v>37</v>
      </c>
      <c r="F1936" s="23" t="s">
        <v>43</v>
      </c>
      <c r="G1936" s="24">
        <v>217</v>
      </c>
      <c r="H1936" s="30">
        <v>62.451000000000001</v>
      </c>
      <c r="I1936" s="30">
        <v>36.405000000000001</v>
      </c>
      <c r="J1936" s="23" t="s">
        <v>27</v>
      </c>
      <c r="K1936" s="23" t="s">
        <v>27</v>
      </c>
      <c r="L1936" s="23" t="s">
        <v>27</v>
      </c>
      <c r="M1936" s="23" t="s">
        <v>27</v>
      </c>
      <c r="N1936" s="23" t="s">
        <v>27</v>
      </c>
      <c r="O1936" s="23">
        <v>0.23599999999999999</v>
      </c>
      <c r="P1936" s="23" t="s">
        <v>27</v>
      </c>
      <c r="Q1936" s="23">
        <v>0.13</v>
      </c>
      <c r="R1936" s="23" t="s">
        <v>27</v>
      </c>
      <c r="S1936" s="23" t="s">
        <v>27</v>
      </c>
      <c r="T1936" s="23">
        <v>0.19700000000000001</v>
      </c>
      <c r="U1936" s="23" t="s">
        <v>27</v>
      </c>
      <c r="V1936" s="23" t="s">
        <v>27</v>
      </c>
      <c r="W1936" s="30" t="s">
        <v>27</v>
      </c>
      <c r="X1936" s="23">
        <v>99.418999999999997</v>
      </c>
      <c r="Z1936" s="18" t="s">
        <v>85</v>
      </c>
      <c r="AB1936" s="501"/>
      <c r="AC1936" s="18">
        <v>49.405956552008632</v>
      </c>
      <c r="AD1936" s="18">
        <v>50.16898034582271</v>
      </c>
      <c r="AE1936" s="18" t="s">
        <v>27</v>
      </c>
      <c r="AF1936" s="18" t="s">
        <v>27</v>
      </c>
      <c r="AG1936" s="18" t="s">
        <v>27</v>
      </c>
      <c r="AH1936" s="18" t="s">
        <v>27</v>
      </c>
      <c r="AI1936" s="18" t="s">
        <v>27</v>
      </c>
      <c r="AJ1936" s="18">
        <v>0.17764252816291715</v>
      </c>
      <c r="AK1936" s="18" t="s">
        <v>27</v>
      </c>
      <c r="AL1936" s="18">
        <v>0.11045790258927642</v>
      </c>
      <c r="AM1936" s="18" t="s">
        <v>27</v>
      </c>
      <c r="AN1936" s="18" t="s">
        <v>27</v>
      </c>
      <c r="AO1936" s="18">
        <v>0.1369626714164649</v>
      </c>
      <c r="AP1936" s="18" t="s">
        <v>27</v>
      </c>
      <c r="AQ1936" s="18" t="s">
        <v>27</v>
      </c>
      <c r="AR1936" s="18">
        <v>100.00000000000001</v>
      </c>
      <c r="AT1936" s="53" t="s">
        <v>134</v>
      </c>
      <c r="AU1936" s="53" t="str">
        <f t="shared" si="182"/>
        <v>po</v>
      </c>
      <c r="AV1936" s="44">
        <f t="shared" si="183"/>
        <v>0.98479092481939168</v>
      </c>
      <c r="AW1936" s="86">
        <f t="shared" si="184"/>
        <v>0.99326355271094202</v>
      </c>
      <c r="AX1936" s="18"/>
      <c r="AY1936" s="18"/>
    </row>
    <row r="1937" spans="1:51" s="21" customFormat="1" x14ac:dyDescent="0.2">
      <c r="A1937" s="24" t="s">
        <v>595</v>
      </c>
      <c r="B1937" s="23" t="s">
        <v>606</v>
      </c>
      <c r="C1937" s="21" t="s">
        <v>75</v>
      </c>
      <c r="D1937" s="23" t="s">
        <v>64</v>
      </c>
      <c r="E1937" s="23" t="s">
        <v>29</v>
      </c>
      <c r="F1937" s="23" t="s">
        <v>43</v>
      </c>
      <c r="G1937" s="24">
        <v>106</v>
      </c>
      <c r="H1937" s="30">
        <v>62.609000000000002</v>
      </c>
      <c r="I1937" s="30">
        <v>36.496000000000002</v>
      </c>
      <c r="J1937" s="23" t="s">
        <v>27</v>
      </c>
      <c r="K1937" s="23" t="s">
        <v>27</v>
      </c>
      <c r="L1937" s="23" t="s">
        <v>27</v>
      </c>
      <c r="M1937" s="23">
        <v>0.104</v>
      </c>
      <c r="N1937" s="23" t="s">
        <v>27</v>
      </c>
      <c r="O1937" s="23">
        <v>0.40300000000000002</v>
      </c>
      <c r="P1937" s="23" t="s">
        <v>27</v>
      </c>
      <c r="Q1937" s="23">
        <v>0.19500000000000001</v>
      </c>
      <c r="R1937" s="23" t="s">
        <v>27</v>
      </c>
      <c r="S1937" s="23" t="s">
        <v>27</v>
      </c>
      <c r="T1937" s="23" t="s">
        <v>27</v>
      </c>
      <c r="U1937" s="23" t="s">
        <v>27</v>
      </c>
      <c r="V1937" s="23" t="s">
        <v>73</v>
      </c>
      <c r="W1937" s="30" t="s">
        <v>27</v>
      </c>
      <c r="X1937" s="23">
        <v>99.807000000000002</v>
      </c>
      <c r="Z1937" s="18" t="s">
        <v>85</v>
      </c>
      <c r="AB1937" s="501"/>
      <c r="AC1937" s="18">
        <v>49.344427523696183</v>
      </c>
      <c r="AD1937" s="18">
        <v>50.104985327062245</v>
      </c>
      <c r="AE1937" s="18" t="s">
        <v>27</v>
      </c>
      <c r="AF1937" s="18" t="s">
        <v>27</v>
      </c>
      <c r="AG1937" s="18" t="s">
        <v>27</v>
      </c>
      <c r="AH1937" s="18">
        <v>8.3319400631126112E-2</v>
      </c>
      <c r="AI1937" s="18" t="s">
        <v>27</v>
      </c>
      <c r="AJ1937" s="18">
        <v>0.30220484370486511</v>
      </c>
      <c r="AK1937" s="18" t="s">
        <v>27</v>
      </c>
      <c r="AL1937" s="18">
        <v>0.16506290490558934</v>
      </c>
      <c r="AM1937" s="18" t="s">
        <v>27</v>
      </c>
      <c r="AN1937" s="18" t="s">
        <v>27</v>
      </c>
      <c r="AO1937" s="18" t="s">
        <v>27</v>
      </c>
      <c r="AP1937" s="18" t="s">
        <v>27</v>
      </c>
      <c r="AQ1937" s="18" t="s">
        <v>27</v>
      </c>
      <c r="AR1937" s="18">
        <v>100</v>
      </c>
      <c r="AT1937" s="53" t="s">
        <v>134</v>
      </c>
      <c r="AU1937" s="53" t="str">
        <f t="shared" si="182"/>
        <v>po</v>
      </c>
      <c r="AV1937" s="44">
        <f t="shared" si="183"/>
        <v>0.98482071597463827</v>
      </c>
      <c r="AW1937" s="86">
        <f t="shared" si="184"/>
        <v>0.99414648955904994</v>
      </c>
      <c r="AX1937" s="18"/>
      <c r="AY1937" s="18"/>
    </row>
    <row r="1938" spans="1:51" s="21" customFormat="1" x14ac:dyDescent="0.2">
      <c r="A1938" s="24" t="s">
        <v>595</v>
      </c>
      <c r="B1938" s="23" t="s">
        <v>606</v>
      </c>
      <c r="C1938" s="21" t="s">
        <v>75</v>
      </c>
      <c r="D1938" s="23" t="s">
        <v>72</v>
      </c>
      <c r="E1938" s="23" t="s">
        <v>54</v>
      </c>
      <c r="F1938" s="23" t="s">
        <v>43</v>
      </c>
      <c r="G1938" s="24">
        <v>283</v>
      </c>
      <c r="H1938" s="30">
        <v>62.793999999999997</v>
      </c>
      <c r="I1938" s="30">
        <v>36.597000000000001</v>
      </c>
      <c r="J1938" s="23">
        <v>3.5000000000000003E-2</v>
      </c>
      <c r="K1938" s="23" t="s">
        <v>27</v>
      </c>
      <c r="L1938" s="23" t="s">
        <v>27</v>
      </c>
      <c r="M1938" s="23" t="s">
        <v>27</v>
      </c>
      <c r="N1938" s="23" t="s">
        <v>27</v>
      </c>
      <c r="O1938" s="23">
        <v>0.52400000000000002</v>
      </c>
      <c r="P1938" s="23" t="s">
        <v>27</v>
      </c>
      <c r="Q1938" s="23">
        <v>0.10199999999999999</v>
      </c>
      <c r="R1938" s="23" t="s">
        <v>27</v>
      </c>
      <c r="S1938" s="23" t="s">
        <v>27</v>
      </c>
      <c r="T1938" s="23" t="s">
        <v>27</v>
      </c>
      <c r="U1938" s="23" t="s">
        <v>27</v>
      </c>
      <c r="V1938" s="23" t="s">
        <v>27</v>
      </c>
      <c r="W1938" s="30" t="s">
        <v>27</v>
      </c>
      <c r="X1938" s="23">
        <v>100.05199999999999</v>
      </c>
      <c r="Z1938" s="18" t="s">
        <v>85</v>
      </c>
      <c r="AB1938" s="501"/>
      <c r="AC1938" s="18">
        <v>49.357946485664996</v>
      </c>
      <c r="AD1938" s="18">
        <v>50.109347075837654</v>
      </c>
      <c r="AE1938" s="18">
        <v>5.4705665972826376E-2</v>
      </c>
      <c r="AF1938" s="18" t="s">
        <v>27</v>
      </c>
      <c r="AG1938" s="18" t="s">
        <v>27</v>
      </c>
      <c r="AH1938" s="18" t="s">
        <v>27</v>
      </c>
      <c r="AI1938" s="18" t="s">
        <v>27</v>
      </c>
      <c r="AJ1938" s="18">
        <v>0.39189096255006939</v>
      </c>
      <c r="AK1938" s="18" t="s">
        <v>27</v>
      </c>
      <c r="AL1938" s="18">
        <v>8.6109809974455373E-2</v>
      </c>
      <c r="AM1938" s="18" t="s">
        <v>27</v>
      </c>
      <c r="AN1938" s="18" t="s">
        <v>27</v>
      </c>
      <c r="AO1938" s="18" t="s">
        <v>27</v>
      </c>
      <c r="AP1938" s="18" t="s">
        <v>27</v>
      </c>
      <c r="AQ1938" s="18" t="s">
        <v>27</v>
      </c>
      <c r="AR1938" s="18">
        <v>100.00000000000001</v>
      </c>
      <c r="AT1938" s="53" t="s">
        <v>134</v>
      </c>
      <c r="AU1938" s="53" t="str">
        <f t="shared" si="182"/>
        <v>po</v>
      </c>
      <c r="AV1938" s="44">
        <f t="shared" si="183"/>
        <v>0.98500478186164642</v>
      </c>
      <c r="AW1938" s="86">
        <f t="shared" si="184"/>
        <v>0.9945439357404845</v>
      </c>
      <c r="AX1938" s="18"/>
      <c r="AY1938" s="18"/>
    </row>
    <row r="1939" spans="1:51" s="21" customFormat="1" x14ac:dyDescent="0.2">
      <c r="A1939" s="24" t="s">
        <v>595</v>
      </c>
      <c r="B1939" s="23" t="s">
        <v>606</v>
      </c>
      <c r="C1939" s="21" t="s">
        <v>75</v>
      </c>
      <c r="D1939" s="23" t="s">
        <v>72</v>
      </c>
      <c r="E1939" s="23" t="s">
        <v>48</v>
      </c>
      <c r="F1939" s="23" t="s">
        <v>43</v>
      </c>
      <c r="G1939" s="24">
        <v>267</v>
      </c>
      <c r="H1939" s="30">
        <v>62.396999999999998</v>
      </c>
      <c r="I1939" s="30">
        <v>36.365000000000002</v>
      </c>
      <c r="J1939" s="23">
        <v>8.5000000000000006E-2</v>
      </c>
      <c r="K1939" s="23" t="s">
        <v>27</v>
      </c>
      <c r="L1939" s="23" t="s">
        <v>27</v>
      </c>
      <c r="M1939" s="23" t="s">
        <v>27</v>
      </c>
      <c r="N1939" s="23">
        <v>0.114</v>
      </c>
      <c r="O1939" s="23">
        <v>0.55400000000000005</v>
      </c>
      <c r="P1939" s="23" t="s">
        <v>27</v>
      </c>
      <c r="Q1939" s="23">
        <v>7.9000000000000001E-2</v>
      </c>
      <c r="R1939" s="23" t="s">
        <v>27</v>
      </c>
      <c r="S1939" s="23" t="s">
        <v>27</v>
      </c>
      <c r="T1939" s="23" t="s">
        <v>27</v>
      </c>
      <c r="U1939" s="23" t="s">
        <v>27</v>
      </c>
      <c r="V1939" s="23" t="s">
        <v>27</v>
      </c>
      <c r="W1939" s="30" t="s">
        <v>27</v>
      </c>
      <c r="X1939" s="23">
        <v>99.593999999999994</v>
      </c>
      <c r="Z1939" s="18" t="s">
        <v>85</v>
      </c>
      <c r="AB1939" s="501"/>
      <c r="AC1939" s="18">
        <v>49.254575809785038</v>
      </c>
      <c r="AD1939" s="18">
        <v>50.003544367676398</v>
      </c>
      <c r="AE1939" s="18">
        <v>0.13342190283570113</v>
      </c>
      <c r="AF1939" s="18" t="s">
        <v>27</v>
      </c>
      <c r="AG1939" s="18" t="s">
        <v>27</v>
      </c>
      <c r="AH1939" s="18" t="s">
        <v>27</v>
      </c>
      <c r="AI1939" s="18">
        <v>0.12539088835391946</v>
      </c>
      <c r="AJ1939" s="18">
        <v>0.41609037080985722</v>
      </c>
      <c r="AK1939" s="18" t="s">
        <v>27</v>
      </c>
      <c r="AL1939" s="18">
        <v>6.6976660539085353E-2</v>
      </c>
      <c r="AM1939" s="18" t="s">
        <v>27</v>
      </c>
      <c r="AN1939" s="18" t="s">
        <v>27</v>
      </c>
      <c r="AO1939" s="18" t="s">
        <v>27</v>
      </c>
      <c r="AP1939" s="18" t="s">
        <v>27</v>
      </c>
      <c r="AQ1939" s="18" t="s">
        <v>27</v>
      </c>
      <c r="AR1939" s="18">
        <v>100</v>
      </c>
      <c r="AT1939" s="53" t="s">
        <v>134</v>
      </c>
      <c r="AU1939" s="53" t="str">
        <f t="shared" si="182"/>
        <v>po</v>
      </c>
      <c r="AV1939" s="44">
        <f t="shared" si="183"/>
        <v>0.98502169061488543</v>
      </c>
      <c r="AW1939" s="86">
        <f t="shared" si="184"/>
        <v>0.99468234642354059</v>
      </c>
      <c r="AX1939" s="18"/>
      <c r="AY1939" s="18"/>
    </row>
    <row r="1940" spans="1:51" s="21" customFormat="1" x14ac:dyDescent="0.2">
      <c r="A1940" s="24" t="s">
        <v>595</v>
      </c>
      <c r="B1940" s="23" t="s">
        <v>606</v>
      </c>
      <c r="C1940" s="21" t="s">
        <v>75</v>
      </c>
      <c r="D1940" s="23" t="s">
        <v>33</v>
      </c>
      <c r="E1940" s="23" t="s">
        <v>32</v>
      </c>
      <c r="F1940" s="23" t="s">
        <v>56</v>
      </c>
      <c r="G1940" s="24">
        <v>20</v>
      </c>
      <c r="H1940" s="30">
        <v>62.555999999999997</v>
      </c>
      <c r="I1940" s="30">
        <v>36.448999999999998</v>
      </c>
      <c r="J1940" s="23">
        <v>3.5000000000000003E-2</v>
      </c>
      <c r="K1940" s="23" t="s">
        <v>27</v>
      </c>
      <c r="L1940" s="23" t="s">
        <v>27</v>
      </c>
      <c r="M1940" s="23" t="s">
        <v>27</v>
      </c>
      <c r="N1940" s="23">
        <v>4.2999999999999997E-2</v>
      </c>
      <c r="O1940" s="23">
        <v>0.21199999999999999</v>
      </c>
      <c r="P1940" s="23" t="s">
        <v>27</v>
      </c>
      <c r="Q1940" s="23" t="s">
        <v>27</v>
      </c>
      <c r="R1940" s="23" t="s">
        <v>27</v>
      </c>
      <c r="S1940" s="23">
        <v>2.8000000000000001E-2</v>
      </c>
      <c r="T1940" s="23" t="s">
        <v>27</v>
      </c>
      <c r="U1940" s="23" t="s">
        <v>27</v>
      </c>
      <c r="V1940" s="23" t="s">
        <v>27</v>
      </c>
      <c r="W1940" s="30" t="s">
        <v>27</v>
      </c>
      <c r="X1940" s="23">
        <v>99.323000000000008</v>
      </c>
      <c r="Z1940" s="18" t="s">
        <v>85</v>
      </c>
      <c r="AB1940" s="501"/>
      <c r="AC1940" s="18">
        <v>49.475899882046583</v>
      </c>
      <c r="AD1940" s="18">
        <v>50.216295642815176</v>
      </c>
      <c r="AE1940" s="18">
        <v>5.5045029183520396E-2</v>
      </c>
      <c r="AF1940" s="18" t="s">
        <v>27</v>
      </c>
      <c r="AG1940" s="18" t="s">
        <v>27</v>
      </c>
      <c r="AH1940" s="18" t="s">
        <v>27</v>
      </c>
      <c r="AI1940" s="18">
        <v>4.7388334021778535E-2</v>
      </c>
      <c r="AJ1940" s="18">
        <v>0.15953486866280761</v>
      </c>
      <c r="AK1940" s="18" t="s">
        <v>27</v>
      </c>
      <c r="AL1940" s="18" t="s">
        <v>27</v>
      </c>
      <c r="AM1940" s="18" t="s">
        <v>27</v>
      </c>
      <c r="AN1940" s="18">
        <v>4.5836243270152663E-2</v>
      </c>
      <c r="AO1940" s="18" t="s">
        <v>27</v>
      </c>
      <c r="AP1940" s="18" t="s">
        <v>27</v>
      </c>
      <c r="AQ1940" s="18" t="s">
        <v>27</v>
      </c>
      <c r="AR1940" s="18">
        <v>100.00000000000001</v>
      </c>
      <c r="AT1940" s="53" t="s">
        <v>134</v>
      </c>
      <c r="AU1940" s="53" t="str">
        <f t="shared" si="182"/>
        <v>po</v>
      </c>
      <c r="AV1940" s="44">
        <f t="shared" si="183"/>
        <v>0.98525586662076847</v>
      </c>
      <c r="AW1940" s="86">
        <f t="shared" si="184"/>
        <v>0.98843282076723848</v>
      </c>
      <c r="AX1940" s="18"/>
      <c r="AY1940" s="18"/>
    </row>
    <row r="1941" spans="1:51" s="21" customFormat="1" x14ac:dyDescent="0.2">
      <c r="A1941" s="24" t="s">
        <v>595</v>
      </c>
      <c r="B1941" s="23" t="s">
        <v>606</v>
      </c>
      <c r="C1941" s="21" t="s">
        <v>75</v>
      </c>
      <c r="D1941" s="23" t="s">
        <v>45</v>
      </c>
      <c r="E1941" s="23" t="s">
        <v>49</v>
      </c>
      <c r="F1941" s="23" t="s">
        <v>38</v>
      </c>
      <c r="G1941" s="24">
        <v>359</v>
      </c>
      <c r="H1941" s="30">
        <v>62.317</v>
      </c>
      <c r="I1941" s="30">
        <v>36.305</v>
      </c>
      <c r="J1941" s="23">
        <v>3.2000000000000001E-2</v>
      </c>
      <c r="K1941" s="23" t="s">
        <v>27</v>
      </c>
      <c r="L1941" s="23" t="s">
        <v>27</v>
      </c>
      <c r="M1941" s="23" t="s">
        <v>27</v>
      </c>
      <c r="N1941" s="23">
        <v>2.5000000000000001E-2</v>
      </c>
      <c r="O1941" s="23" t="s">
        <v>27</v>
      </c>
      <c r="P1941" s="23" t="s">
        <v>27</v>
      </c>
      <c r="Q1941" s="23" t="s">
        <v>27</v>
      </c>
      <c r="R1941" s="23" t="s">
        <v>27</v>
      </c>
      <c r="S1941" s="23" t="s">
        <v>27</v>
      </c>
      <c r="T1941" s="23" t="s">
        <v>27</v>
      </c>
      <c r="U1941" s="23" t="s">
        <v>27</v>
      </c>
      <c r="V1941" s="23" t="s">
        <v>27</v>
      </c>
      <c r="W1941" s="30" t="s">
        <v>27</v>
      </c>
      <c r="X1941" s="23">
        <v>98.679000000000002</v>
      </c>
      <c r="Z1941" s="18" t="s">
        <v>85</v>
      </c>
      <c r="AB1941" s="501"/>
      <c r="AC1941" s="18">
        <v>49.593032780916083</v>
      </c>
      <c r="AD1941" s="18">
        <v>50.328605215521513</v>
      </c>
      <c r="AE1941" s="18">
        <v>5.0639503516464721E-2</v>
      </c>
      <c r="AF1941" s="18" t="s">
        <v>27</v>
      </c>
      <c r="AG1941" s="18" t="s">
        <v>27</v>
      </c>
      <c r="AH1941" s="18" t="s">
        <v>27</v>
      </c>
      <c r="AI1941" s="18">
        <v>2.7722500045933768E-2</v>
      </c>
      <c r="AJ1941" s="18" t="s">
        <v>27</v>
      </c>
      <c r="AK1941" s="18" t="s">
        <v>27</v>
      </c>
      <c r="AL1941" s="18" t="s">
        <v>27</v>
      </c>
      <c r="AM1941" s="18" t="s">
        <v>27</v>
      </c>
      <c r="AN1941" s="18" t="s">
        <v>27</v>
      </c>
      <c r="AO1941" s="18" t="s">
        <v>27</v>
      </c>
      <c r="AP1941" s="18" t="s">
        <v>27</v>
      </c>
      <c r="AQ1941" s="18" t="s">
        <v>27</v>
      </c>
      <c r="AR1941" s="18">
        <v>100</v>
      </c>
      <c r="AT1941" s="53" t="s">
        <v>134</v>
      </c>
      <c r="AU1941" s="53" t="str">
        <f t="shared" si="182"/>
        <v>po</v>
      </c>
      <c r="AV1941" s="44">
        <f t="shared" si="183"/>
        <v>0.9853846052070091</v>
      </c>
      <c r="AW1941" s="86">
        <f t="shared" si="184"/>
        <v>0.9853846052070091</v>
      </c>
      <c r="AX1941" s="18"/>
      <c r="AY1941" s="18"/>
    </row>
    <row r="1942" spans="1:51" s="21" customFormat="1" x14ac:dyDescent="0.2">
      <c r="A1942" s="24" t="s">
        <v>595</v>
      </c>
      <c r="B1942" s="23" t="s">
        <v>606</v>
      </c>
      <c r="C1942" s="21" t="s">
        <v>75</v>
      </c>
      <c r="D1942" s="23" t="s">
        <v>45</v>
      </c>
      <c r="E1942" s="23" t="s">
        <v>47</v>
      </c>
      <c r="F1942" s="23" t="s">
        <v>43</v>
      </c>
      <c r="G1942" s="24">
        <v>421</v>
      </c>
      <c r="H1942" s="30">
        <v>62.71</v>
      </c>
      <c r="I1942" s="30">
        <v>36.53</v>
      </c>
      <c r="J1942" s="23">
        <v>0.04</v>
      </c>
      <c r="K1942" s="23" t="s">
        <v>27</v>
      </c>
      <c r="L1942" s="23" t="s">
        <v>27</v>
      </c>
      <c r="M1942" s="23" t="s">
        <v>27</v>
      </c>
      <c r="N1942" s="23" t="s">
        <v>27</v>
      </c>
      <c r="O1942" s="23">
        <v>0.84</v>
      </c>
      <c r="P1942" s="23">
        <v>0.22</v>
      </c>
      <c r="Q1942" s="23">
        <v>0.04</v>
      </c>
      <c r="R1942" s="23" t="s">
        <v>27</v>
      </c>
      <c r="S1942" s="23" t="s">
        <v>27</v>
      </c>
      <c r="T1942" s="23" t="s">
        <v>27</v>
      </c>
      <c r="U1942" s="23" t="s">
        <v>27</v>
      </c>
      <c r="V1942" s="23" t="s">
        <v>27</v>
      </c>
      <c r="W1942" s="30" t="s">
        <v>27</v>
      </c>
      <c r="X1942" s="23">
        <v>100.38000000000002</v>
      </c>
      <c r="Z1942" s="18" t="s">
        <v>85</v>
      </c>
      <c r="AB1942" s="501"/>
      <c r="AC1942" s="18">
        <v>49.194560893447431</v>
      </c>
      <c r="AD1942" s="18">
        <v>49.918816882350242</v>
      </c>
      <c r="AE1942" s="18">
        <v>6.2397273021234531E-2</v>
      </c>
      <c r="AF1942" s="18" t="s">
        <v>27</v>
      </c>
      <c r="AG1942" s="18" t="s">
        <v>27</v>
      </c>
      <c r="AH1942" s="18" t="s">
        <v>27</v>
      </c>
      <c r="AI1942" s="18" t="s">
        <v>27</v>
      </c>
      <c r="AJ1942" s="18">
        <v>0.62698131861666495</v>
      </c>
      <c r="AK1942" s="18">
        <v>0.1635417777035944</v>
      </c>
      <c r="AL1942" s="18">
        <v>3.3701854860813618E-2</v>
      </c>
      <c r="AM1942" s="18" t="s">
        <v>27</v>
      </c>
      <c r="AN1942" s="18" t="s">
        <v>27</v>
      </c>
      <c r="AO1942" s="18" t="s">
        <v>27</v>
      </c>
      <c r="AP1942" s="18" t="s">
        <v>27</v>
      </c>
      <c r="AQ1942" s="18" t="s">
        <v>27</v>
      </c>
      <c r="AR1942" s="18">
        <v>99.999999999999986</v>
      </c>
      <c r="AT1942" s="53" t="s">
        <v>134</v>
      </c>
      <c r="AU1942" s="53" t="str">
        <f t="shared" si="182"/>
        <v>po</v>
      </c>
      <c r="AV1942" s="44">
        <f t="shared" si="183"/>
        <v>0.98549132302935472</v>
      </c>
      <c r="AW1942" s="86">
        <f t="shared" si="184"/>
        <v>1.0020026308418701</v>
      </c>
      <c r="AX1942" s="18"/>
      <c r="AY1942" s="18"/>
    </row>
    <row r="1943" spans="1:51" s="21" customFormat="1" x14ac:dyDescent="0.2">
      <c r="A1943" s="24" t="s">
        <v>595</v>
      </c>
      <c r="B1943" s="23" t="s">
        <v>606</v>
      </c>
      <c r="C1943" s="21" t="s">
        <v>75</v>
      </c>
      <c r="D1943" s="23" t="s">
        <v>60</v>
      </c>
      <c r="E1943" s="23" t="s">
        <v>37</v>
      </c>
      <c r="F1943" s="23" t="s">
        <v>55</v>
      </c>
      <c r="G1943" s="24">
        <v>368</v>
      </c>
      <c r="H1943" s="30">
        <v>62.319000000000003</v>
      </c>
      <c r="I1943" s="30">
        <v>36.298999999999999</v>
      </c>
      <c r="J1943" s="23">
        <v>3.7999999999999999E-2</v>
      </c>
      <c r="K1943" s="23" t="s">
        <v>27</v>
      </c>
      <c r="L1943" s="23" t="s">
        <v>27</v>
      </c>
      <c r="M1943" s="23" t="s">
        <v>27</v>
      </c>
      <c r="N1943" s="23" t="s">
        <v>27</v>
      </c>
      <c r="O1943" s="23">
        <v>0.25600000000000001</v>
      </c>
      <c r="P1943" s="23" t="s">
        <v>27</v>
      </c>
      <c r="Q1943" s="23" t="s">
        <v>27</v>
      </c>
      <c r="R1943" s="23" t="s">
        <v>27</v>
      </c>
      <c r="S1943" s="23" t="s">
        <v>27</v>
      </c>
      <c r="T1943" s="23" t="s">
        <v>27</v>
      </c>
      <c r="U1943" s="23" t="s">
        <v>27</v>
      </c>
      <c r="V1943" s="23" t="s">
        <v>27</v>
      </c>
      <c r="W1943" s="30" t="s">
        <v>27</v>
      </c>
      <c r="X1943" s="23">
        <v>98.911999999999992</v>
      </c>
      <c r="Z1943" s="18" t="s">
        <v>85</v>
      </c>
      <c r="AB1943" s="501"/>
      <c r="AC1943" s="18">
        <v>49.511005792658558</v>
      </c>
      <c r="AD1943" s="18">
        <v>50.235445459198182</v>
      </c>
      <c r="AE1943" s="18">
        <v>6.0033021277052415E-2</v>
      </c>
      <c r="AF1943" s="18" t="s">
        <v>27</v>
      </c>
      <c r="AG1943" s="18" t="s">
        <v>27</v>
      </c>
      <c r="AH1943" s="18" t="s">
        <v>27</v>
      </c>
      <c r="AI1943" s="18" t="s">
        <v>27</v>
      </c>
      <c r="AJ1943" s="18">
        <v>0.19351572686620258</v>
      </c>
      <c r="AK1943" s="18" t="s">
        <v>27</v>
      </c>
      <c r="AL1943" s="18" t="s">
        <v>27</v>
      </c>
      <c r="AM1943" s="18" t="s">
        <v>27</v>
      </c>
      <c r="AN1943" s="18" t="s">
        <v>27</v>
      </c>
      <c r="AO1943" s="18" t="s">
        <v>27</v>
      </c>
      <c r="AP1943" s="18" t="s">
        <v>27</v>
      </c>
      <c r="AQ1943" s="18" t="s">
        <v>27</v>
      </c>
      <c r="AR1943" s="18">
        <v>100</v>
      </c>
      <c r="AT1943" s="53" t="s">
        <v>134</v>
      </c>
      <c r="AU1943" s="53" t="str">
        <f t="shared" si="182"/>
        <v>po</v>
      </c>
      <c r="AV1943" s="44">
        <f t="shared" si="183"/>
        <v>0.98557911331495962</v>
      </c>
      <c r="AW1943" s="86">
        <f t="shared" si="184"/>
        <v>0.98943128831007099</v>
      </c>
      <c r="AX1943" s="18"/>
      <c r="AY1943" s="18"/>
    </row>
    <row r="1944" spans="1:51" s="21" customFormat="1" x14ac:dyDescent="0.2">
      <c r="A1944" s="24" t="s">
        <v>595</v>
      </c>
      <c r="B1944" s="23" t="s">
        <v>606</v>
      </c>
      <c r="C1944" s="21" t="s">
        <v>75</v>
      </c>
      <c r="D1944" s="23" t="s">
        <v>50</v>
      </c>
      <c r="E1944" s="23" t="s">
        <v>32</v>
      </c>
      <c r="F1944" s="23" t="s">
        <v>34</v>
      </c>
      <c r="G1944" s="24">
        <v>271</v>
      </c>
      <c r="H1944" s="30">
        <v>62.564999999999998</v>
      </c>
      <c r="I1944" s="30">
        <v>36.441000000000003</v>
      </c>
      <c r="J1944" s="23">
        <v>2.9000000000000001E-2</v>
      </c>
      <c r="K1944" s="23" t="s">
        <v>27</v>
      </c>
      <c r="L1944" s="23" t="s">
        <v>27</v>
      </c>
      <c r="M1944" s="23" t="s">
        <v>27</v>
      </c>
      <c r="N1944" s="23">
        <v>2.7E-2</v>
      </c>
      <c r="O1944" s="23">
        <v>0.50700000000000001</v>
      </c>
      <c r="P1944" s="23" t="s">
        <v>27</v>
      </c>
      <c r="Q1944" s="23">
        <v>5.8999999999999997E-2</v>
      </c>
      <c r="R1944" s="23" t="s">
        <v>27</v>
      </c>
      <c r="S1944" s="23" t="s">
        <v>27</v>
      </c>
      <c r="T1944" s="23" t="s">
        <v>27</v>
      </c>
      <c r="U1944" s="23" t="s">
        <v>27</v>
      </c>
      <c r="V1944" s="23" t="s">
        <v>27</v>
      </c>
      <c r="W1944" s="30" t="s">
        <v>27</v>
      </c>
      <c r="X1944" s="23">
        <v>99.628</v>
      </c>
      <c r="Z1944" s="18" t="s">
        <v>85</v>
      </c>
      <c r="AB1944" s="501"/>
      <c r="AC1944" s="18">
        <v>49.386564634546694</v>
      </c>
      <c r="AD1944" s="18">
        <v>50.107412694764911</v>
      </c>
      <c r="AE1944" s="18">
        <v>4.5519836899020581E-2</v>
      </c>
      <c r="AF1944" s="18" t="s">
        <v>27</v>
      </c>
      <c r="AG1944" s="18" t="s">
        <v>27</v>
      </c>
      <c r="AH1944" s="18" t="s">
        <v>27</v>
      </c>
      <c r="AI1944" s="18">
        <v>2.9697465533370725E-2</v>
      </c>
      <c r="AJ1944" s="18">
        <v>0.38078545836167654</v>
      </c>
      <c r="AK1944" s="18" t="s">
        <v>27</v>
      </c>
      <c r="AL1944" s="18">
        <v>5.0019909894338584E-2</v>
      </c>
      <c r="AM1944" s="18" t="s">
        <v>27</v>
      </c>
      <c r="AN1944" s="18" t="s">
        <v>27</v>
      </c>
      <c r="AO1944" s="18" t="s">
        <v>27</v>
      </c>
      <c r="AP1944" s="18" t="s">
        <v>27</v>
      </c>
      <c r="AQ1944" s="18" t="s">
        <v>27</v>
      </c>
      <c r="AR1944" s="18">
        <v>100.00000000000001</v>
      </c>
      <c r="AT1944" s="53" t="s">
        <v>134</v>
      </c>
      <c r="AU1944" s="53" t="str">
        <f t="shared" si="182"/>
        <v>po</v>
      </c>
      <c r="AV1944" s="44">
        <f t="shared" si="183"/>
        <v>0.98561394369712629</v>
      </c>
      <c r="AW1944" s="86">
        <f t="shared" si="184"/>
        <v>0.99421158115408936</v>
      </c>
      <c r="AX1944" s="18"/>
      <c r="AY1944" s="18"/>
    </row>
    <row r="1945" spans="1:51" s="21" customFormat="1" x14ac:dyDescent="0.2">
      <c r="A1945" s="24" t="s">
        <v>595</v>
      </c>
      <c r="B1945" s="23" t="s">
        <v>606</v>
      </c>
      <c r="C1945" s="21" t="s">
        <v>75</v>
      </c>
      <c r="D1945" s="23" t="s">
        <v>72</v>
      </c>
      <c r="E1945" s="23" t="s">
        <v>42</v>
      </c>
      <c r="F1945" s="23" t="s">
        <v>34</v>
      </c>
      <c r="G1945" s="24">
        <v>246</v>
      </c>
      <c r="H1945" s="30">
        <v>62.555</v>
      </c>
      <c r="I1945" s="30">
        <v>36.430999999999997</v>
      </c>
      <c r="J1945" s="23">
        <v>2.8000000000000001E-2</v>
      </c>
      <c r="K1945" s="23" t="s">
        <v>27</v>
      </c>
      <c r="L1945" s="23" t="s">
        <v>27</v>
      </c>
      <c r="M1945" s="23">
        <v>7.1999999999999995E-2</v>
      </c>
      <c r="N1945" s="23">
        <v>4.1000000000000002E-2</v>
      </c>
      <c r="O1945" s="23">
        <v>0.83299999999999996</v>
      </c>
      <c r="P1945" s="23" t="s">
        <v>27</v>
      </c>
      <c r="Q1945" s="23" t="s">
        <v>27</v>
      </c>
      <c r="R1945" s="23" t="s">
        <v>27</v>
      </c>
      <c r="S1945" s="23" t="s">
        <v>27</v>
      </c>
      <c r="T1945" s="23" t="s">
        <v>27</v>
      </c>
      <c r="U1945" s="23">
        <v>5.2999999999999999E-2</v>
      </c>
      <c r="V1945" s="23" t="s">
        <v>27</v>
      </c>
      <c r="W1945" s="30" t="s">
        <v>27</v>
      </c>
      <c r="X1945" s="23">
        <v>100.01299999999999</v>
      </c>
      <c r="Z1945" s="18" t="s">
        <v>85</v>
      </c>
      <c r="AB1945" s="501"/>
      <c r="AC1945" s="18">
        <v>49.208208360115755</v>
      </c>
      <c r="AD1945" s="18">
        <v>49.920731518122707</v>
      </c>
      <c r="AE1945" s="18">
        <v>4.3798464663091126E-2</v>
      </c>
      <c r="AF1945" s="18" t="s">
        <v>27</v>
      </c>
      <c r="AG1945" s="18" t="s">
        <v>27</v>
      </c>
      <c r="AH1945" s="18">
        <v>5.757308100239885E-2</v>
      </c>
      <c r="AI1945" s="18">
        <v>4.4940472636865514E-2</v>
      </c>
      <c r="AJ1945" s="18">
        <v>0.62346998857704561</v>
      </c>
      <c r="AK1945" s="18" t="s">
        <v>27</v>
      </c>
      <c r="AL1945" s="18" t="s">
        <v>27</v>
      </c>
      <c r="AM1945" s="18" t="s">
        <v>27</v>
      </c>
      <c r="AN1945" s="18" t="s">
        <v>27</v>
      </c>
      <c r="AO1945" s="18" t="s">
        <v>27</v>
      </c>
      <c r="AP1945" s="18">
        <v>0.10127811488212887</v>
      </c>
      <c r="AQ1945" s="18" t="s">
        <v>27</v>
      </c>
      <c r="AR1945" s="18">
        <v>100.00000000000001</v>
      </c>
      <c r="AT1945" s="53" t="s">
        <v>134</v>
      </c>
      <c r="AU1945" s="53" t="str">
        <f t="shared" si="182"/>
        <v>po</v>
      </c>
      <c r="AV1945" s="44">
        <f t="shared" si="183"/>
        <v>0.98572690871430269</v>
      </c>
      <c r="AW1945" s="86">
        <f t="shared" si="184"/>
        <v>0.99821610848395559</v>
      </c>
      <c r="AX1945" s="18"/>
      <c r="AY1945" s="18"/>
    </row>
    <row r="1946" spans="1:51" s="21" customFormat="1" x14ac:dyDescent="0.2">
      <c r="A1946" s="24" t="s">
        <v>595</v>
      </c>
      <c r="B1946" s="23" t="s">
        <v>606</v>
      </c>
      <c r="C1946" s="21" t="s">
        <v>75</v>
      </c>
      <c r="D1946" s="23" t="s">
        <v>36</v>
      </c>
      <c r="E1946" s="23" t="s">
        <v>54</v>
      </c>
      <c r="F1946" s="23" t="s">
        <v>43</v>
      </c>
      <c r="G1946" s="24" t="s">
        <v>90</v>
      </c>
      <c r="H1946" s="30">
        <v>62.551000000000002</v>
      </c>
      <c r="I1946" s="30">
        <v>36.426000000000002</v>
      </c>
      <c r="J1946" s="23">
        <v>3.1E-2</v>
      </c>
      <c r="K1946" s="23" t="s">
        <v>27</v>
      </c>
      <c r="L1946" s="23" t="s">
        <v>27</v>
      </c>
      <c r="M1946" s="23" t="s">
        <v>27</v>
      </c>
      <c r="N1946" s="23" t="s">
        <v>27</v>
      </c>
      <c r="O1946" s="23">
        <v>0.28499999999999998</v>
      </c>
      <c r="P1946" s="23">
        <v>0.109</v>
      </c>
      <c r="Q1946" s="23" t="s">
        <v>27</v>
      </c>
      <c r="R1946" s="23" t="s">
        <v>27</v>
      </c>
      <c r="S1946" s="23" t="s">
        <v>27</v>
      </c>
      <c r="T1946" s="23" t="s">
        <v>27</v>
      </c>
      <c r="U1946" s="23" t="s">
        <v>27</v>
      </c>
      <c r="V1946" s="23" t="s">
        <v>27</v>
      </c>
      <c r="W1946" s="30" t="s">
        <v>27</v>
      </c>
      <c r="X1946" s="23">
        <v>99.402000000000001</v>
      </c>
      <c r="Z1946" s="18" t="s">
        <v>85</v>
      </c>
      <c r="AB1946" s="501"/>
      <c r="AC1946" s="18">
        <v>49.471218963055072</v>
      </c>
      <c r="AD1946" s="18">
        <v>50.183871367844745</v>
      </c>
      <c r="AE1946" s="18">
        <v>4.8753452854167975E-2</v>
      </c>
      <c r="AF1946" s="18" t="s">
        <v>27</v>
      </c>
      <c r="AG1946" s="18" t="s">
        <v>27</v>
      </c>
      <c r="AH1946" s="18" t="s">
        <v>27</v>
      </c>
      <c r="AI1946" s="18" t="s">
        <v>27</v>
      </c>
      <c r="AJ1946" s="18">
        <v>0.21446589611470809</v>
      </c>
      <c r="AK1946" s="18">
        <v>8.1690320131310099E-2</v>
      </c>
      <c r="AL1946" s="18" t="s">
        <v>27</v>
      </c>
      <c r="AM1946" s="18" t="s">
        <v>27</v>
      </c>
      <c r="AN1946" s="18" t="s">
        <v>27</v>
      </c>
      <c r="AO1946" s="18" t="s">
        <v>27</v>
      </c>
      <c r="AP1946" s="18" t="s">
        <v>27</v>
      </c>
      <c r="AQ1946" s="18" t="s">
        <v>27</v>
      </c>
      <c r="AR1946" s="18">
        <v>100</v>
      </c>
      <c r="AT1946" s="53" t="s">
        <v>134</v>
      </c>
      <c r="AU1946" s="53" t="str">
        <f t="shared" si="182"/>
        <v>po</v>
      </c>
      <c r="AV1946" s="44">
        <f t="shared" si="183"/>
        <v>0.98579917440872644</v>
      </c>
      <c r="AW1946" s="86">
        <f t="shared" si="184"/>
        <v>0.99170059668193467</v>
      </c>
      <c r="AX1946" s="18"/>
      <c r="AY1946" s="18"/>
    </row>
    <row r="1947" spans="1:51" s="21" customFormat="1" x14ac:dyDescent="0.2">
      <c r="A1947" s="24" t="s">
        <v>595</v>
      </c>
      <c r="B1947" s="23" t="s">
        <v>606</v>
      </c>
      <c r="C1947" s="21" t="s">
        <v>75</v>
      </c>
      <c r="D1947" s="23" t="s">
        <v>45</v>
      </c>
      <c r="E1947" s="23" t="s">
        <v>49</v>
      </c>
      <c r="F1947" s="23" t="s">
        <v>34</v>
      </c>
      <c r="G1947" s="24">
        <v>352</v>
      </c>
      <c r="H1947" s="30">
        <v>62.412999999999997</v>
      </c>
      <c r="I1947" s="30">
        <v>36.344999999999999</v>
      </c>
      <c r="J1947" s="23" t="s">
        <v>27</v>
      </c>
      <c r="K1947" s="23" t="s">
        <v>27</v>
      </c>
      <c r="L1947" s="23" t="s">
        <v>27</v>
      </c>
      <c r="M1947" s="23" t="s">
        <v>27</v>
      </c>
      <c r="N1947" s="23" t="s">
        <v>27</v>
      </c>
      <c r="O1947" s="23" t="s">
        <v>27</v>
      </c>
      <c r="P1947" s="23" t="s">
        <v>27</v>
      </c>
      <c r="Q1947" s="23">
        <v>9.5000000000000001E-2</v>
      </c>
      <c r="R1947" s="23" t="s">
        <v>27</v>
      </c>
      <c r="S1947" s="23" t="s">
        <v>27</v>
      </c>
      <c r="T1947" s="23" t="s">
        <v>27</v>
      </c>
      <c r="U1947" s="23" t="s">
        <v>27</v>
      </c>
      <c r="V1947" s="23" t="s">
        <v>27</v>
      </c>
      <c r="W1947" s="30" t="s">
        <v>27</v>
      </c>
      <c r="X1947" s="23">
        <v>98.852999999999994</v>
      </c>
      <c r="Z1947" s="18" t="s">
        <v>85</v>
      </c>
      <c r="AB1947" s="501"/>
      <c r="AC1947" s="18">
        <v>49.602623298197521</v>
      </c>
      <c r="AD1947" s="18">
        <v>50.316286810684666</v>
      </c>
      <c r="AE1947" s="18" t="s">
        <v>27</v>
      </c>
      <c r="AF1947" s="18" t="s">
        <v>27</v>
      </c>
      <c r="AG1947" s="18" t="s">
        <v>27</v>
      </c>
      <c r="AH1947" s="18" t="s">
        <v>27</v>
      </c>
      <c r="AI1947" s="18" t="s">
        <v>27</v>
      </c>
      <c r="AJ1947" s="18" t="s">
        <v>27</v>
      </c>
      <c r="AK1947" s="18" t="s">
        <v>27</v>
      </c>
      <c r="AL1947" s="18">
        <v>8.108989111782211E-2</v>
      </c>
      <c r="AM1947" s="18" t="s">
        <v>27</v>
      </c>
      <c r="AN1947" s="18" t="s">
        <v>27</v>
      </c>
      <c r="AO1947" s="18" t="s">
        <v>27</v>
      </c>
      <c r="AP1947" s="18" t="s">
        <v>27</v>
      </c>
      <c r="AQ1947" s="18" t="s">
        <v>27</v>
      </c>
      <c r="AR1947" s="18">
        <v>100.00000000000001</v>
      </c>
      <c r="AT1947" s="53" t="s">
        <v>134</v>
      </c>
      <c r="AU1947" s="53" t="str">
        <f t="shared" si="182"/>
        <v>po</v>
      </c>
      <c r="AV1947" s="44">
        <f t="shared" si="183"/>
        <v>0.98581645113892624</v>
      </c>
      <c r="AW1947" s="86">
        <f t="shared" si="184"/>
        <v>0.9874280543842715</v>
      </c>
      <c r="AX1947" s="18"/>
      <c r="AY1947" s="18"/>
    </row>
    <row r="1948" spans="1:51" s="21" customFormat="1" x14ac:dyDescent="0.2">
      <c r="A1948" s="24" t="s">
        <v>595</v>
      </c>
      <c r="B1948" s="23" t="s">
        <v>606</v>
      </c>
      <c r="C1948" s="21" t="s">
        <v>75</v>
      </c>
      <c r="D1948" s="23" t="s">
        <v>60</v>
      </c>
      <c r="E1948" s="23" t="s">
        <v>47</v>
      </c>
      <c r="F1948" s="23" t="s">
        <v>43</v>
      </c>
      <c r="G1948" s="24">
        <v>428</v>
      </c>
      <c r="H1948" s="30">
        <v>62.103000000000002</v>
      </c>
      <c r="I1948" s="30">
        <v>36.155000000000001</v>
      </c>
      <c r="J1948" s="23">
        <v>2.9000000000000001E-2</v>
      </c>
      <c r="K1948" s="23" t="s">
        <v>27</v>
      </c>
      <c r="L1948" s="23" t="s">
        <v>27</v>
      </c>
      <c r="M1948" s="23" t="s">
        <v>27</v>
      </c>
      <c r="N1948" s="23" t="s">
        <v>27</v>
      </c>
      <c r="O1948" s="23">
        <v>0.67500000000000004</v>
      </c>
      <c r="P1948" s="23" t="s">
        <v>27</v>
      </c>
      <c r="Q1948" s="23">
        <v>0.08</v>
      </c>
      <c r="R1948" s="23" t="s">
        <v>27</v>
      </c>
      <c r="S1948" s="23" t="s">
        <v>27</v>
      </c>
      <c r="T1948" s="23" t="s">
        <v>27</v>
      </c>
      <c r="U1948" s="23" t="s">
        <v>27</v>
      </c>
      <c r="V1948" s="23" t="s">
        <v>27</v>
      </c>
      <c r="W1948" s="30" t="s">
        <v>27</v>
      </c>
      <c r="X1948" s="23">
        <v>99.042000000000002</v>
      </c>
      <c r="Z1948" s="18" t="s">
        <v>85</v>
      </c>
      <c r="AB1948" s="501"/>
      <c r="AC1948" s="18">
        <v>49.339457115035337</v>
      </c>
      <c r="AD1948" s="18">
        <v>50.036218019308208</v>
      </c>
      <c r="AE1948" s="18">
        <v>4.5814728297621954E-2</v>
      </c>
      <c r="AF1948" s="18" t="s">
        <v>27</v>
      </c>
      <c r="AG1948" s="18" t="s">
        <v>27</v>
      </c>
      <c r="AH1948" s="18" t="s">
        <v>27</v>
      </c>
      <c r="AI1948" s="18" t="s">
        <v>27</v>
      </c>
      <c r="AJ1948" s="18">
        <v>0.51024714869517152</v>
      </c>
      <c r="AK1948" s="18" t="s">
        <v>27</v>
      </c>
      <c r="AL1948" s="18">
        <v>6.8262988663694332E-2</v>
      </c>
      <c r="AM1948" s="18" t="s">
        <v>27</v>
      </c>
      <c r="AN1948" s="18" t="s">
        <v>27</v>
      </c>
      <c r="AO1948" s="18" t="s">
        <v>27</v>
      </c>
      <c r="AP1948" s="18" t="s">
        <v>27</v>
      </c>
      <c r="AQ1948" s="18" t="s">
        <v>27</v>
      </c>
      <c r="AR1948" s="18">
        <v>100.00000000000003</v>
      </c>
      <c r="AT1948" s="53" t="s">
        <v>134</v>
      </c>
      <c r="AU1948" s="53" t="str">
        <f t="shared" si="182"/>
        <v>po</v>
      </c>
      <c r="AV1948" s="44">
        <f t="shared" si="183"/>
        <v>0.98607486872800809</v>
      </c>
      <c r="AW1948" s="86">
        <f t="shared" si="184"/>
        <v>0.9976366965451231</v>
      </c>
      <c r="AX1948" s="18"/>
      <c r="AY1948" s="18"/>
    </row>
    <row r="1949" spans="1:51" s="21" customFormat="1" x14ac:dyDescent="0.2">
      <c r="A1949" s="24" t="s">
        <v>595</v>
      </c>
      <c r="B1949" s="23" t="s">
        <v>606</v>
      </c>
      <c r="C1949" s="21" t="s">
        <v>75</v>
      </c>
      <c r="D1949" s="23" t="s">
        <v>50</v>
      </c>
      <c r="E1949" s="23" t="s">
        <v>32</v>
      </c>
      <c r="F1949" s="23" t="s">
        <v>31</v>
      </c>
      <c r="G1949" s="24">
        <v>275</v>
      </c>
      <c r="H1949" s="30">
        <v>62.07</v>
      </c>
      <c r="I1949" s="30">
        <v>36.131</v>
      </c>
      <c r="J1949" s="23" t="s">
        <v>27</v>
      </c>
      <c r="K1949" s="23" t="s">
        <v>27</v>
      </c>
      <c r="L1949" s="23" t="s">
        <v>27</v>
      </c>
      <c r="M1949" s="23" t="s">
        <v>27</v>
      </c>
      <c r="N1949" s="23" t="s">
        <v>27</v>
      </c>
      <c r="O1949" s="23">
        <v>0.90600000000000003</v>
      </c>
      <c r="P1949" s="23" t="s">
        <v>27</v>
      </c>
      <c r="Q1949" s="23">
        <v>7.0000000000000007E-2</v>
      </c>
      <c r="R1949" s="23" t="s">
        <v>27</v>
      </c>
      <c r="S1949" s="23" t="s">
        <v>27</v>
      </c>
      <c r="T1949" s="23" t="s">
        <v>27</v>
      </c>
      <c r="U1949" s="23" t="s">
        <v>27</v>
      </c>
      <c r="V1949" s="23" t="s">
        <v>27</v>
      </c>
      <c r="W1949" s="30" t="s">
        <v>27</v>
      </c>
      <c r="X1949" s="23">
        <v>99.176999999999992</v>
      </c>
      <c r="Z1949" s="18" t="s">
        <v>85</v>
      </c>
      <c r="AB1949" s="501"/>
      <c r="AC1949" s="18">
        <v>49.283256364072109</v>
      </c>
      <c r="AD1949" s="18">
        <v>49.972601180955671</v>
      </c>
      <c r="AE1949" s="18" t="s">
        <v>27</v>
      </c>
      <c r="AF1949" s="18" t="s">
        <v>27</v>
      </c>
      <c r="AG1949" s="18" t="s">
        <v>27</v>
      </c>
      <c r="AH1949" s="18" t="s">
        <v>27</v>
      </c>
      <c r="AI1949" s="18" t="s">
        <v>27</v>
      </c>
      <c r="AJ1949" s="18">
        <v>0.68444865644680808</v>
      </c>
      <c r="AK1949" s="18" t="s">
        <v>27</v>
      </c>
      <c r="AL1949" s="18">
        <v>5.9693798525394082E-2</v>
      </c>
      <c r="AM1949" s="18" t="s">
        <v>27</v>
      </c>
      <c r="AN1949" s="18" t="s">
        <v>27</v>
      </c>
      <c r="AO1949" s="18" t="s">
        <v>27</v>
      </c>
      <c r="AP1949" s="18" t="s">
        <v>27</v>
      </c>
      <c r="AQ1949" s="18" t="s">
        <v>27</v>
      </c>
      <c r="AR1949" s="18">
        <v>99.999999999999972</v>
      </c>
      <c r="AT1949" s="53" t="s">
        <v>134</v>
      </c>
      <c r="AU1949" s="53" t="str">
        <f t="shared" ref="AU1949:AU2012" si="185">Z1949</f>
        <v>po</v>
      </c>
      <c r="AV1949" s="44">
        <f t="shared" ref="AV1949:AV2012" si="186">AC1949/AD1949</f>
        <v>0.98620554462659693</v>
      </c>
      <c r="AW1949" s="86">
        <f t="shared" ref="AW1949:AW2012" si="187">SUM(AC1949,AJ1949,AK1949,AL1949,AO1949,AG1949)/AD1949</f>
        <v>1.001096553647272</v>
      </c>
      <c r="AX1949" s="18"/>
      <c r="AY1949" s="18"/>
    </row>
    <row r="1950" spans="1:51" s="21" customFormat="1" x14ac:dyDescent="0.2">
      <c r="A1950" s="24" t="s">
        <v>595</v>
      </c>
      <c r="B1950" s="23" t="s">
        <v>606</v>
      </c>
      <c r="C1950" s="21" t="s">
        <v>75</v>
      </c>
      <c r="D1950" s="23" t="s">
        <v>33</v>
      </c>
      <c r="E1950" s="23" t="s">
        <v>35</v>
      </c>
      <c r="F1950" s="23" t="s">
        <v>43</v>
      </c>
      <c r="G1950" s="24">
        <v>102</v>
      </c>
      <c r="H1950" s="30">
        <v>62.582000000000001</v>
      </c>
      <c r="I1950" s="30">
        <v>36.427999999999997</v>
      </c>
      <c r="J1950" s="23" t="s">
        <v>27</v>
      </c>
      <c r="K1950" s="23" t="s">
        <v>27</v>
      </c>
      <c r="L1950" s="23" t="s">
        <v>27</v>
      </c>
      <c r="M1950" s="23">
        <v>5.6000000000000001E-2</v>
      </c>
      <c r="N1950" s="23">
        <v>5.5E-2</v>
      </c>
      <c r="O1950" s="23">
        <v>0.47799999999999998</v>
      </c>
      <c r="P1950" s="23" t="s">
        <v>27</v>
      </c>
      <c r="Q1950" s="23">
        <v>0.214</v>
      </c>
      <c r="R1950" s="23" t="s">
        <v>27</v>
      </c>
      <c r="S1950" s="23">
        <v>4.3999999999999997E-2</v>
      </c>
      <c r="T1950" s="23" t="s">
        <v>27</v>
      </c>
      <c r="U1950" s="23" t="s">
        <v>27</v>
      </c>
      <c r="V1950" s="23" t="s">
        <v>27</v>
      </c>
      <c r="W1950" s="30" t="s">
        <v>27</v>
      </c>
      <c r="X1950" s="23">
        <v>99.856999999999985</v>
      </c>
      <c r="Z1950" s="18" t="s">
        <v>85</v>
      </c>
      <c r="AB1950" s="501"/>
      <c r="AC1950" s="18">
        <v>49.297803709450321</v>
      </c>
      <c r="AD1950" s="18">
        <v>49.985930920811313</v>
      </c>
      <c r="AE1950" s="18" t="s">
        <v>27</v>
      </c>
      <c r="AF1950" s="18" t="s">
        <v>27</v>
      </c>
      <c r="AG1950" s="18" t="s">
        <v>27</v>
      </c>
      <c r="AH1950" s="18">
        <v>4.484123964576741E-2</v>
      </c>
      <c r="AI1950" s="18">
        <v>6.0369708221314128E-2</v>
      </c>
      <c r="AJ1950" s="18">
        <v>0.35826225633944581</v>
      </c>
      <c r="AK1950" s="18" t="s">
        <v>27</v>
      </c>
      <c r="AL1950" s="18">
        <v>0.1810528774077913</v>
      </c>
      <c r="AM1950" s="18" t="s">
        <v>27</v>
      </c>
      <c r="AN1950" s="18">
        <v>7.1739288124052544E-2</v>
      </c>
      <c r="AO1950" s="18" t="s">
        <v>27</v>
      </c>
      <c r="AP1950" s="18" t="s">
        <v>27</v>
      </c>
      <c r="AQ1950" s="18" t="s">
        <v>27</v>
      </c>
      <c r="AR1950" s="18">
        <v>100</v>
      </c>
      <c r="AT1950" s="53" t="s">
        <v>134</v>
      </c>
      <c r="AU1950" s="53" t="str">
        <f t="shared" si="185"/>
        <v>po</v>
      </c>
      <c r="AV1950" s="44">
        <f t="shared" si="186"/>
        <v>0.9862335821563244</v>
      </c>
      <c r="AW1950" s="86">
        <f t="shared" si="187"/>
        <v>0.99702292075245125</v>
      </c>
      <c r="AX1950" s="18"/>
      <c r="AY1950" s="18"/>
    </row>
    <row r="1951" spans="1:51" s="21" customFormat="1" x14ac:dyDescent="0.2">
      <c r="A1951" s="24" t="s">
        <v>595</v>
      </c>
      <c r="B1951" s="23" t="s">
        <v>606</v>
      </c>
      <c r="C1951" s="21" t="s">
        <v>75</v>
      </c>
      <c r="D1951" s="23" t="s">
        <v>72</v>
      </c>
      <c r="E1951" s="23" t="s">
        <v>54</v>
      </c>
      <c r="F1951" s="23" t="s">
        <v>43</v>
      </c>
      <c r="G1951" s="24">
        <v>282</v>
      </c>
      <c r="H1951" s="30">
        <v>62.402000000000001</v>
      </c>
      <c r="I1951" s="30">
        <v>36.323</v>
      </c>
      <c r="J1951" s="23">
        <v>0.04</v>
      </c>
      <c r="K1951" s="23" t="s">
        <v>27</v>
      </c>
      <c r="L1951" s="23" t="s">
        <v>27</v>
      </c>
      <c r="M1951" s="23" t="s">
        <v>27</v>
      </c>
      <c r="N1951" s="23">
        <v>2.8000000000000001E-2</v>
      </c>
      <c r="O1951" s="23">
        <v>0.40699999999999997</v>
      </c>
      <c r="P1951" s="23" t="s">
        <v>27</v>
      </c>
      <c r="Q1951" s="23">
        <v>0.10100000000000001</v>
      </c>
      <c r="R1951" s="23" t="s">
        <v>27</v>
      </c>
      <c r="S1951" s="23" t="s">
        <v>27</v>
      </c>
      <c r="T1951" s="23" t="s">
        <v>27</v>
      </c>
      <c r="U1951" s="23" t="s">
        <v>27</v>
      </c>
      <c r="V1951" s="23" t="s">
        <v>27</v>
      </c>
      <c r="W1951" s="30" t="s">
        <v>27</v>
      </c>
      <c r="X1951" s="23">
        <v>99.301000000000002</v>
      </c>
      <c r="Z1951" s="18" t="s">
        <v>85</v>
      </c>
      <c r="AB1951" s="501"/>
      <c r="AC1951" s="18">
        <v>49.41208963976171</v>
      </c>
      <c r="AD1951" s="18">
        <v>50.101502011615572</v>
      </c>
      <c r="AE1951" s="18">
        <v>6.2982520065212252E-2</v>
      </c>
      <c r="AF1951" s="18" t="s">
        <v>27</v>
      </c>
      <c r="AG1951" s="18" t="s">
        <v>27</v>
      </c>
      <c r="AH1951" s="18" t="s">
        <v>27</v>
      </c>
      <c r="AI1951" s="18">
        <v>3.0893776272718065E-2</v>
      </c>
      <c r="AJ1951" s="18">
        <v>0.30663671088195105</v>
      </c>
      <c r="AK1951" s="18" t="s">
        <v>27</v>
      </c>
      <c r="AL1951" s="18">
        <v>8.5895341402842496E-2</v>
      </c>
      <c r="AM1951" s="18" t="s">
        <v>27</v>
      </c>
      <c r="AN1951" s="18" t="s">
        <v>27</v>
      </c>
      <c r="AO1951" s="18" t="s">
        <v>27</v>
      </c>
      <c r="AP1951" s="18" t="s">
        <v>27</v>
      </c>
      <c r="AQ1951" s="18" t="s">
        <v>27</v>
      </c>
      <c r="AR1951" s="18">
        <v>100.00000000000001</v>
      </c>
      <c r="AT1951" s="53" t="s">
        <v>134</v>
      </c>
      <c r="AU1951" s="53" t="str">
        <f t="shared" si="185"/>
        <v>po</v>
      </c>
      <c r="AV1951" s="44">
        <f t="shared" si="186"/>
        <v>0.98623968655282968</v>
      </c>
      <c r="AW1951" s="86">
        <f t="shared" si="187"/>
        <v>0.99407442276879765</v>
      </c>
      <c r="AX1951" s="18"/>
      <c r="AY1951" s="18"/>
    </row>
    <row r="1952" spans="1:51" s="21" customFormat="1" x14ac:dyDescent="0.2">
      <c r="A1952" s="24" t="s">
        <v>595</v>
      </c>
      <c r="B1952" s="23" t="s">
        <v>606</v>
      </c>
      <c r="C1952" s="21" t="s">
        <v>75</v>
      </c>
      <c r="D1952" s="23" t="s">
        <v>60</v>
      </c>
      <c r="E1952" s="23" t="s">
        <v>37</v>
      </c>
      <c r="F1952" s="23" t="s">
        <v>31</v>
      </c>
      <c r="G1952" s="24">
        <v>387</v>
      </c>
      <c r="H1952" s="30">
        <v>62.628</v>
      </c>
      <c r="I1952" s="30">
        <v>36.448999999999998</v>
      </c>
      <c r="J1952" s="23">
        <v>2.9000000000000001E-2</v>
      </c>
      <c r="K1952" s="23" t="s">
        <v>27</v>
      </c>
      <c r="L1952" s="23" t="s">
        <v>27</v>
      </c>
      <c r="M1952" s="23" t="s">
        <v>27</v>
      </c>
      <c r="N1952" s="23">
        <v>3.9E-2</v>
      </c>
      <c r="O1952" s="23">
        <v>0.376</v>
      </c>
      <c r="P1952" s="23" t="s">
        <v>27</v>
      </c>
      <c r="Q1952" s="23" t="s">
        <v>27</v>
      </c>
      <c r="R1952" s="23" t="s">
        <v>27</v>
      </c>
      <c r="S1952" s="23" t="s">
        <v>27</v>
      </c>
      <c r="T1952" s="23" t="s">
        <v>27</v>
      </c>
      <c r="U1952" s="23" t="s">
        <v>27</v>
      </c>
      <c r="V1952" s="23" t="s">
        <v>27</v>
      </c>
      <c r="W1952" s="30" t="s">
        <v>27</v>
      </c>
      <c r="X1952" s="23">
        <v>99.521000000000001</v>
      </c>
      <c r="Z1952" s="18" t="s">
        <v>85</v>
      </c>
      <c r="AB1952" s="501"/>
      <c r="AC1952" s="18">
        <v>49.473141784477335</v>
      </c>
      <c r="AD1952" s="18">
        <v>50.155768549602712</v>
      </c>
      <c r="AE1952" s="18">
        <v>4.5553764989526471E-2</v>
      </c>
      <c r="AF1952" s="18" t="s">
        <v>27</v>
      </c>
      <c r="AG1952" s="18" t="s">
        <v>27</v>
      </c>
      <c r="AH1952" s="18" t="s">
        <v>27</v>
      </c>
      <c r="AI1952" s="18">
        <v>4.2928311777093796E-2</v>
      </c>
      <c r="AJ1952" s="18">
        <v>0.28260758915333833</v>
      </c>
      <c r="AK1952" s="18" t="s">
        <v>27</v>
      </c>
      <c r="AL1952" s="18" t="s">
        <v>27</v>
      </c>
      <c r="AM1952" s="18" t="s">
        <v>27</v>
      </c>
      <c r="AN1952" s="18" t="s">
        <v>27</v>
      </c>
      <c r="AO1952" s="18" t="s">
        <v>27</v>
      </c>
      <c r="AP1952" s="18" t="s">
        <v>27</v>
      </c>
      <c r="AQ1952" s="18" t="s">
        <v>27</v>
      </c>
      <c r="AR1952" s="18">
        <v>100</v>
      </c>
      <c r="AT1952" s="53" t="s">
        <v>134</v>
      </c>
      <c r="AU1952" s="53" t="str">
        <f t="shared" si="185"/>
        <v>po</v>
      </c>
      <c r="AV1952" s="44">
        <f t="shared" si="186"/>
        <v>0.98638986531628403</v>
      </c>
      <c r="AW1952" s="86">
        <f t="shared" si="187"/>
        <v>0.99202446323643845</v>
      </c>
      <c r="AX1952" s="18"/>
      <c r="AY1952" s="18"/>
    </row>
    <row r="1953" spans="1:51" s="21" customFormat="1" x14ac:dyDescent="0.2">
      <c r="A1953" s="24" t="s">
        <v>595</v>
      </c>
      <c r="B1953" s="23" t="s">
        <v>606</v>
      </c>
      <c r="C1953" s="21" t="s">
        <v>75</v>
      </c>
      <c r="D1953" s="23" t="s">
        <v>72</v>
      </c>
      <c r="E1953" s="23" t="s">
        <v>48</v>
      </c>
      <c r="F1953" s="23" t="s">
        <v>43</v>
      </c>
      <c r="G1953" s="24">
        <v>268</v>
      </c>
      <c r="H1953" s="30">
        <v>62.854999999999997</v>
      </c>
      <c r="I1953" s="30">
        <v>36.58</v>
      </c>
      <c r="J1953" s="23">
        <v>7.0999999999999994E-2</v>
      </c>
      <c r="K1953" s="23" t="s">
        <v>27</v>
      </c>
      <c r="L1953" s="23" t="s">
        <v>27</v>
      </c>
      <c r="M1953" s="23" t="s">
        <v>27</v>
      </c>
      <c r="N1953" s="23">
        <v>9.4E-2</v>
      </c>
      <c r="O1953" s="23">
        <v>0.28599999999999998</v>
      </c>
      <c r="P1953" s="23" t="s">
        <v>27</v>
      </c>
      <c r="Q1953" s="23">
        <v>7.8E-2</v>
      </c>
      <c r="R1953" s="23" t="s">
        <v>27</v>
      </c>
      <c r="S1953" s="23" t="s">
        <v>27</v>
      </c>
      <c r="T1953" s="23" t="s">
        <v>27</v>
      </c>
      <c r="U1953" s="23" t="s">
        <v>27</v>
      </c>
      <c r="V1953" s="23" t="s">
        <v>27</v>
      </c>
      <c r="W1953" s="30" t="s">
        <v>27</v>
      </c>
      <c r="X1953" s="23">
        <v>99.963999999999999</v>
      </c>
      <c r="Z1953" s="18" t="s">
        <v>85</v>
      </c>
      <c r="AB1953" s="501"/>
      <c r="AC1953" s="18">
        <v>49.412991593999422</v>
      </c>
      <c r="AD1953" s="18">
        <v>50.093265342873813</v>
      </c>
      <c r="AE1953" s="18">
        <v>0.11099029275869435</v>
      </c>
      <c r="AF1953" s="18" t="s">
        <v>27</v>
      </c>
      <c r="AG1953" s="18" t="s">
        <v>27</v>
      </c>
      <c r="AH1953" s="18" t="s">
        <v>27</v>
      </c>
      <c r="AI1953" s="18">
        <v>0.10296922054546667</v>
      </c>
      <c r="AJ1953" s="18">
        <v>0.21392541225449088</v>
      </c>
      <c r="AK1953" s="18" t="s">
        <v>27</v>
      </c>
      <c r="AL1953" s="18">
        <v>6.5858137568102937E-2</v>
      </c>
      <c r="AM1953" s="18" t="s">
        <v>27</v>
      </c>
      <c r="AN1953" s="18" t="s">
        <v>27</v>
      </c>
      <c r="AO1953" s="18" t="s">
        <v>27</v>
      </c>
      <c r="AP1953" s="18" t="s">
        <v>27</v>
      </c>
      <c r="AQ1953" s="18" t="s">
        <v>27</v>
      </c>
      <c r="AR1953" s="18">
        <v>99.999999999999986</v>
      </c>
      <c r="AT1953" s="53" t="s">
        <v>134</v>
      </c>
      <c r="AU1953" s="53" t="str">
        <f t="shared" si="185"/>
        <v>po</v>
      </c>
      <c r="AV1953" s="44">
        <f t="shared" si="186"/>
        <v>0.98641985615794625</v>
      </c>
      <c r="AW1953" s="86">
        <f t="shared" si="187"/>
        <v>0.99200510894407534</v>
      </c>
      <c r="AX1953" s="18"/>
      <c r="AY1953" s="18"/>
    </row>
    <row r="1954" spans="1:51" s="21" customFormat="1" x14ac:dyDescent="0.2">
      <c r="A1954" s="24" t="s">
        <v>595</v>
      </c>
      <c r="B1954" s="23" t="s">
        <v>606</v>
      </c>
      <c r="C1954" s="21" t="s">
        <v>75</v>
      </c>
      <c r="D1954" s="23" t="s">
        <v>45</v>
      </c>
      <c r="E1954" s="23" t="s">
        <v>49</v>
      </c>
      <c r="F1954" s="23" t="s">
        <v>34</v>
      </c>
      <c r="G1954" s="24">
        <v>351</v>
      </c>
      <c r="H1954" s="30">
        <v>62.328000000000003</v>
      </c>
      <c r="I1954" s="30">
        <v>36.271999999999998</v>
      </c>
      <c r="J1954" s="23">
        <v>6.0999999999999999E-2</v>
      </c>
      <c r="K1954" s="23" t="s">
        <v>27</v>
      </c>
      <c r="L1954" s="23" t="s">
        <v>27</v>
      </c>
      <c r="M1954" s="23" t="s">
        <v>27</v>
      </c>
      <c r="N1954" s="23">
        <v>3.5999999999999997E-2</v>
      </c>
      <c r="O1954" s="23">
        <v>0.108</v>
      </c>
      <c r="P1954" s="23" t="s">
        <v>27</v>
      </c>
      <c r="Q1954" s="23">
        <v>8.7999999999999995E-2</v>
      </c>
      <c r="R1954" s="23" t="s">
        <v>27</v>
      </c>
      <c r="S1954" s="23" t="s">
        <v>27</v>
      </c>
      <c r="T1954" s="23" t="s">
        <v>27</v>
      </c>
      <c r="U1954" s="23" t="s">
        <v>27</v>
      </c>
      <c r="V1954" s="23" t="s">
        <v>27</v>
      </c>
      <c r="W1954" s="30" t="s">
        <v>27</v>
      </c>
      <c r="X1954" s="23">
        <v>98.893000000000001</v>
      </c>
      <c r="Z1954" s="18" t="s">
        <v>85</v>
      </c>
      <c r="AB1954" s="501"/>
      <c r="AC1954" s="18">
        <v>49.513607842395515</v>
      </c>
      <c r="AD1954" s="18">
        <v>50.193468529179711</v>
      </c>
      <c r="AE1954" s="18">
        <v>9.6359945839700742E-2</v>
      </c>
      <c r="AF1954" s="18" t="s">
        <v>27</v>
      </c>
      <c r="AG1954" s="18" t="s">
        <v>27</v>
      </c>
      <c r="AH1954" s="18" t="s">
        <v>27</v>
      </c>
      <c r="AI1954" s="18">
        <v>3.9849432083927154E-2</v>
      </c>
      <c r="AJ1954" s="18">
        <v>8.1631948688930922E-2</v>
      </c>
      <c r="AK1954" s="18" t="s">
        <v>27</v>
      </c>
      <c r="AL1954" s="18">
        <v>7.5082301812191304E-2</v>
      </c>
      <c r="AM1954" s="18" t="s">
        <v>27</v>
      </c>
      <c r="AN1954" s="18" t="s">
        <v>27</v>
      </c>
      <c r="AO1954" s="18" t="s">
        <v>27</v>
      </c>
      <c r="AP1954" s="18" t="s">
        <v>27</v>
      </c>
      <c r="AQ1954" s="18" t="s">
        <v>27</v>
      </c>
      <c r="AR1954" s="18">
        <v>99.999999999999972</v>
      </c>
      <c r="AT1954" s="53" t="s">
        <v>134</v>
      </c>
      <c r="AU1954" s="53" t="str">
        <f t="shared" si="185"/>
        <v>po</v>
      </c>
      <c r="AV1954" s="44">
        <f t="shared" si="186"/>
        <v>0.98645519612997135</v>
      </c>
      <c r="AW1954" s="86">
        <f t="shared" si="187"/>
        <v>0.98957740017550389</v>
      </c>
      <c r="AX1954" s="18"/>
      <c r="AY1954" s="18"/>
    </row>
    <row r="1955" spans="1:51" s="21" customFormat="1" x14ac:dyDescent="0.2">
      <c r="A1955" s="24" t="s">
        <v>595</v>
      </c>
      <c r="B1955" s="23" t="s">
        <v>606</v>
      </c>
      <c r="C1955" s="21" t="s">
        <v>75</v>
      </c>
      <c r="D1955" s="23" t="s">
        <v>60</v>
      </c>
      <c r="E1955" s="23" t="s">
        <v>68</v>
      </c>
      <c r="F1955" s="23" t="s">
        <v>77</v>
      </c>
      <c r="G1955" s="24">
        <v>502</v>
      </c>
      <c r="H1955" s="30">
        <v>62.945</v>
      </c>
      <c r="I1955" s="30">
        <v>36.628</v>
      </c>
      <c r="J1955" s="23" t="s">
        <v>27</v>
      </c>
      <c r="K1955" s="23" t="s">
        <v>27</v>
      </c>
      <c r="L1955" s="23" t="s">
        <v>27</v>
      </c>
      <c r="M1955" s="23" t="s">
        <v>27</v>
      </c>
      <c r="N1955" s="23" t="s">
        <v>27</v>
      </c>
      <c r="O1955" s="23" t="s">
        <v>27</v>
      </c>
      <c r="P1955" s="23" t="s">
        <v>27</v>
      </c>
      <c r="Q1955" s="23">
        <v>0.16800000000000001</v>
      </c>
      <c r="R1955" s="23" t="s">
        <v>27</v>
      </c>
      <c r="S1955" s="23" t="s">
        <v>27</v>
      </c>
      <c r="T1955" s="23" t="s">
        <v>27</v>
      </c>
      <c r="U1955" s="23" t="s">
        <v>27</v>
      </c>
      <c r="V1955" s="23" t="s">
        <v>27</v>
      </c>
      <c r="W1955" s="30" t="s">
        <v>27</v>
      </c>
      <c r="X1955" s="23">
        <v>99.741000000000014</v>
      </c>
      <c r="Z1955" s="18" t="s">
        <v>85</v>
      </c>
      <c r="AB1955" s="501"/>
      <c r="AC1955" s="18">
        <v>49.590567432498091</v>
      </c>
      <c r="AD1955" s="18">
        <v>50.267278056267962</v>
      </c>
      <c r="AE1955" s="18" t="s">
        <v>27</v>
      </c>
      <c r="AF1955" s="18" t="s">
        <v>27</v>
      </c>
      <c r="AG1955" s="18" t="s">
        <v>27</v>
      </c>
      <c r="AH1955" s="18" t="s">
        <v>27</v>
      </c>
      <c r="AI1955" s="18" t="s">
        <v>27</v>
      </c>
      <c r="AJ1955" s="18" t="s">
        <v>27</v>
      </c>
      <c r="AK1955" s="18" t="s">
        <v>27</v>
      </c>
      <c r="AL1955" s="18">
        <v>0.14215451123394274</v>
      </c>
      <c r="AM1955" s="18" t="s">
        <v>27</v>
      </c>
      <c r="AN1955" s="18" t="s">
        <v>27</v>
      </c>
      <c r="AO1955" s="18" t="s">
        <v>27</v>
      </c>
      <c r="AP1955" s="18" t="s">
        <v>27</v>
      </c>
      <c r="AQ1955" s="18" t="s">
        <v>27</v>
      </c>
      <c r="AR1955" s="18">
        <v>100</v>
      </c>
      <c r="AT1955" s="53" t="s">
        <v>134</v>
      </c>
      <c r="AU1955" s="53" t="str">
        <f t="shared" si="185"/>
        <v>po</v>
      </c>
      <c r="AV1955" s="44">
        <f t="shared" si="186"/>
        <v>0.98653775080058292</v>
      </c>
      <c r="AW1955" s="86">
        <f t="shared" si="187"/>
        <v>0.98936572392207989</v>
      </c>
      <c r="AX1955" s="18"/>
      <c r="AY1955" s="18"/>
    </row>
    <row r="1956" spans="1:51" s="21" customFormat="1" x14ac:dyDescent="0.2">
      <c r="A1956" s="24" t="s">
        <v>595</v>
      </c>
      <c r="B1956" s="23" t="s">
        <v>606</v>
      </c>
      <c r="C1956" s="21" t="s">
        <v>75</v>
      </c>
      <c r="D1956" s="23" t="s">
        <v>45</v>
      </c>
      <c r="E1956" s="23" t="s">
        <v>66</v>
      </c>
      <c r="F1956" s="23" t="s">
        <v>43</v>
      </c>
      <c r="G1956" s="24">
        <v>522</v>
      </c>
      <c r="H1956" s="30">
        <v>62.83</v>
      </c>
      <c r="I1956" s="30">
        <v>36.56</v>
      </c>
      <c r="J1956" s="23" t="s">
        <v>27</v>
      </c>
      <c r="K1956" s="23" t="s">
        <v>27</v>
      </c>
      <c r="L1956" s="23" t="s">
        <v>27</v>
      </c>
      <c r="M1956" s="23" t="s">
        <v>27</v>
      </c>
      <c r="N1956" s="23" t="s">
        <v>27</v>
      </c>
      <c r="O1956" s="23">
        <v>0.28999999999999998</v>
      </c>
      <c r="P1956" s="23" t="s">
        <v>27</v>
      </c>
      <c r="Q1956" s="23">
        <v>0.06</v>
      </c>
      <c r="R1956" s="23" t="s">
        <v>27</v>
      </c>
      <c r="S1956" s="23" t="s">
        <v>27</v>
      </c>
      <c r="T1956" s="23" t="s">
        <v>27</v>
      </c>
      <c r="U1956" s="23" t="s">
        <v>27</v>
      </c>
      <c r="V1956" s="23" t="s">
        <v>27</v>
      </c>
      <c r="W1956" s="30" t="s">
        <v>27</v>
      </c>
      <c r="X1956" s="23">
        <v>99.740000000000009</v>
      </c>
      <c r="Z1956" s="18" t="s">
        <v>85</v>
      </c>
      <c r="AB1956" s="501"/>
      <c r="AC1956" s="18">
        <v>49.528654017611409</v>
      </c>
      <c r="AD1956" s="18">
        <v>50.203035456074588</v>
      </c>
      <c r="AE1956" s="18" t="s">
        <v>27</v>
      </c>
      <c r="AF1956" s="18" t="s">
        <v>27</v>
      </c>
      <c r="AG1956" s="18" t="s">
        <v>27</v>
      </c>
      <c r="AH1956" s="18" t="s">
        <v>27</v>
      </c>
      <c r="AI1956" s="18" t="s">
        <v>27</v>
      </c>
      <c r="AJ1956" s="18">
        <v>0.21751163411865576</v>
      </c>
      <c r="AK1956" s="18" t="s">
        <v>27</v>
      </c>
      <c r="AL1956" s="18">
        <v>5.0798892195349304E-2</v>
      </c>
      <c r="AM1956" s="18" t="s">
        <v>27</v>
      </c>
      <c r="AN1956" s="18" t="s">
        <v>27</v>
      </c>
      <c r="AO1956" s="18" t="s">
        <v>27</v>
      </c>
      <c r="AP1956" s="18" t="s">
        <v>27</v>
      </c>
      <c r="AQ1956" s="18" t="s">
        <v>27</v>
      </c>
      <c r="AR1956" s="18">
        <v>100</v>
      </c>
      <c r="AT1956" s="53" t="s">
        <v>134</v>
      </c>
      <c r="AU1956" s="53" t="str">
        <f t="shared" si="185"/>
        <v>po</v>
      </c>
      <c r="AV1956" s="44">
        <f t="shared" si="186"/>
        <v>0.98656691906501881</v>
      </c>
      <c r="AW1956" s="86">
        <f t="shared" si="187"/>
        <v>0.99191142709877644</v>
      </c>
      <c r="AX1956" s="18"/>
      <c r="AY1956" s="18"/>
    </row>
    <row r="1957" spans="1:51" s="21" customFormat="1" x14ac:dyDescent="0.2">
      <c r="A1957" s="24" t="s">
        <v>595</v>
      </c>
      <c r="B1957" s="23" t="s">
        <v>606</v>
      </c>
      <c r="C1957" s="21" t="s">
        <v>75</v>
      </c>
      <c r="D1957" s="23" t="s">
        <v>60</v>
      </c>
      <c r="E1957" s="23" t="s">
        <v>32</v>
      </c>
      <c r="F1957" s="23" t="s">
        <v>38</v>
      </c>
      <c r="G1957" s="24">
        <v>361</v>
      </c>
      <c r="H1957" s="30">
        <v>62.655000000000001</v>
      </c>
      <c r="I1957" s="30">
        <v>36.451999999999998</v>
      </c>
      <c r="J1957" s="23" t="s">
        <v>27</v>
      </c>
      <c r="K1957" s="23" t="s">
        <v>27</v>
      </c>
      <c r="L1957" s="23" t="s">
        <v>27</v>
      </c>
      <c r="M1957" s="23" t="s">
        <v>27</v>
      </c>
      <c r="N1957" s="23" t="s">
        <v>27</v>
      </c>
      <c r="O1957" s="23">
        <v>0.77</v>
      </c>
      <c r="P1957" s="23">
        <v>0.22600000000000001</v>
      </c>
      <c r="Q1957" s="23" t="s">
        <v>27</v>
      </c>
      <c r="R1957" s="23" t="s">
        <v>27</v>
      </c>
      <c r="S1957" s="23" t="s">
        <v>27</v>
      </c>
      <c r="T1957" s="23" t="s">
        <v>27</v>
      </c>
      <c r="U1957" s="23" t="s">
        <v>27</v>
      </c>
      <c r="V1957" s="23" t="s">
        <v>27</v>
      </c>
      <c r="W1957" s="30" t="s">
        <v>27</v>
      </c>
      <c r="X1957" s="23">
        <v>100.10299999999999</v>
      </c>
      <c r="Z1957" s="18" t="s">
        <v>85</v>
      </c>
      <c r="AB1957" s="501"/>
      <c r="AC1957" s="18">
        <v>49.296158922421263</v>
      </c>
      <c r="AD1957" s="18">
        <v>49.958918940356966</v>
      </c>
      <c r="AE1957" s="18" t="s">
        <v>27</v>
      </c>
      <c r="AF1957" s="18" t="s">
        <v>27</v>
      </c>
      <c r="AG1957" s="18" t="s">
        <v>27</v>
      </c>
      <c r="AH1957" s="18" t="s">
        <v>27</v>
      </c>
      <c r="AI1957" s="18" t="s">
        <v>27</v>
      </c>
      <c r="AJ1957" s="18">
        <v>0.57642538601639393</v>
      </c>
      <c r="AK1957" s="18">
        <v>0.16849675120536184</v>
      </c>
      <c r="AL1957" s="18" t="s">
        <v>27</v>
      </c>
      <c r="AM1957" s="18" t="s">
        <v>27</v>
      </c>
      <c r="AN1957" s="18" t="s">
        <v>27</v>
      </c>
      <c r="AO1957" s="18" t="s">
        <v>27</v>
      </c>
      <c r="AP1957" s="18" t="s">
        <v>27</v>
      </c>
      <c r="AQ1957" s="18" t="s">
        <v>27</v>
      </c>
      <c r="AR1957" s="18">
        <v>99.999999999999986</v>
      </c>
      <c r="AT1957" s="53" t="s">
        <v>134</v>
      </c>
      <c r="AU1957" s="53" t="str">
        <f t="shared" si="185"/>
        <v>po</v>
      </c>
      <c r="AV1957" s="44">
        <f t="shared" si="186"/>
        <v>0.98673389993232374</v>
      </c>
      <c r="AW1957" s="86">
        <f t="shared" si="187"/>
        <v>1.0016445936186917</v>
      </c>
      <c r="AX1957" s="18"/>
      <c r="AY1957" s="18"/>
    </row>
    <row r="1958" spans="1:51" s="21" customFormat="1" x14ac:dyDescent="0.2">
      <c r="A1958" s="24" t="s">
        <v>595</v>
      </c>
      <c r="B1958" s="23" t="s">
        <v>606</v>
      </c>
      <c r="C1958" s="21" t="s">
        <v>75</v>
      </c>
      <c r="D1958" s="23" t="s">
        <v>45</v>
      </c>
      <c r="E1958" s="23" t="s">
        <v>42</v>
      </c>
      <c r="F1958" s="23" t="s">
        <v>43</v>
      </c>
      <c r="G1958" s="24">
        <v>293</v>
      </c>
      <c r="H1958" s="30">
        <v>62.834000000000003</v>
      </c>
      <c r="I1958" s="30">
        <v>36.548999999999999</v>
      </c>
      <c r="J1958" s="23">
        <v>3.7999999999999999E-2</v>
      </c>
      <c r="K1958" s="23" t="s">
        <v>27</v>
      </c>
      <c r="L1958" s="23" t="s">
        <v>27</v>
      </c>
      <c r="M1958" s="23" t="s">
        <v>27</v>
      </c>
      <c r="N1958" s="23">
        <v>3.1E-2</v>
      </c>
      <c r="O1958" s="23">
        <v>0.371</v>
      </c>
      <c r="P1958" s="23">
        <v>0.111</v>
      </c>
      <c r="Q1958" s="23">
        <v>7.0000000000000007E-2</v>
      </c>
      <c r="R1958" s="23" t="s">
        <v>27</v>
      </c>
      <c r="S1958" s="23" t="s">
        <v>27</v>
      </c>
      <c r="T1958" s="23" t="s">
        <v>27</v>
      </c>
      <c r="U1958" s="23" t="s">
        <v>27</v>
      </c>
      <c r="V1958" s="23" t="s">
        <v>27</v>
      </c>
      <c r="W1958" s="30" t="s">
        <v>27</v>
      </c>
      <c r="X1958" s="23">
        <v>100.004</v>
      </c>
      <c r="Z1958" s="18" t="s">
        <v>85</v>
      </c>
      <c r="AB1958" s="501"/>
      <c r="AC1958" s="18">
        <v>49.416271468877177</v>
      </c>
      <c r="AD1958" s="18">
        <v>50.070864425438153</v>
      </c>
      <c r="AE1958" s="18">
        <v>5.9427052990657515E-2</v>
      </c>
      <c r="AF1958" s="18" t="s">
        <v>27</v>
      </c>
      <c r="AG1958" s="18" t="s">
        <v>27</v>
      </c>
      <c r="AH1958" s="18" t="s">
        <v>27</v>
      </c>
      <c r="AI1958" s="18">
        <v>3.3971538422364798E-2</v>
      </c>
      <c r="AJ1958" s="18">
        <v>0.27761581511377281</v>
      </c>
      <c r="AK1958" s="18">
        <v>8.2722564757770622E-2</v>
      </c>
      <c r="AL1958" s="18">
        <v>5.9127134400097113E-2</v>
      </c>
      <c r="AM1958" s="18" t="s">
        <v>27</v>
      </c>
      <c r="AN1958" s="18" t="s">
        <v>27</v>
      </c>
      <c r="AO1958" s="18" t="s">
        <v>27</v>
      </c>
      <c r="AP1958" s="18" t="s">
        <v>27</v>
      </c>
      <c r="AQ1958" s="18" t="s">
        <v>27</v>
      </c>
      <c r="AR1958" s="18">
        <v>100</v>
      </c>
      <c r="AT1958" s="53" t="s">
        <v>134</v>
      </c>
      <c r="AU1958" s="53" t="str">
        <f t="shared" si="185"/>
        <v>po</v>
      </c>
      <c r="AV1958" s="44">
        <f t="shared" si="186"/>
        <v>0.9869266695497988</v>
      </c>
      <c r="AW1958" s="86">
        <f t="shared" si="187"/>
        <v>0.9953041065899817</v>
      </c>
      <c r="AX1958" s="18"/>
      <c r="AY1958" s="18"/>
    </row>
    <row r="1959" spans="1:51" s="21" customFormat="1" x14ac:dyDescent="0.2">
      <c r="A1959" s="44" t="s">
        <v>444</v>
      </c>
      <c r="B1959" s="21" t="s">
        <v>451</v>
      </c>
      <c r="C1959" s="21" t="s">
        <v>75</v>
      </c>
      <c r="D1959" s="3" t="s">
        <v>64</v>
      </c>
      <c r="E1959" s="3" t="s">
        <v>29</v>
      </c>
      <c r="F1959" s="3" t="s">
        <v>43</v>
      </c>
      <c r="G1959" s="3">
        <v>601</v>
      </c>
      <c r="H1959" s="78">
        <v>62.715400000000002</v>
      </c>
      <c r="I1959" s="78">
        <v>36.479120000000002</v>
      </c>
      <c r="J1959" s="18">
        <v>2.0322E-2</v>
      </c>
      <c r="K1959" s="18" t="s">
        <v>27</v>
      </c>
      <c r="L1959" s="18" t="s">
        <v>27</v>
      </c>
      <c r="M1959" s="18">
        <v>4.6233999999999997E-2</v>
      </c>
      <c r="N1959" s="18" t="s">
        <v>27</v>
      </c>
      <c r="O1959" s="18">
        <v>0.15526599999999999</v>
      </c>
      <c r="P1959" s="18" t="s">
        <v>27</v>
      </c>
      <c r="Q1959" s="18">
        <v>0.15124299999999999</v>
      </c>
      <c r="R1959" s="18" t="s">
        <v>27</v>
      </c>
      <c r="S1959" s="18" t="s">
        <v>27</v>
      </c>
      <c r="T1959" s="18" t="s">
        <v>27</v>
      </c>
      <c r="U1959" s="1"/>
      <c r="V1959" s="18"/>
      <c r="W1959" s="1"/>
      <c r="X1959" s="18">
        <v>99.567584999999994</v>
      </c>
      <c r="Y1959" s="74"/>
      <c r="Z1959" s="18" t="s">
        <v>85</v>
      </c>
      <c r="AA1959" s="18"/>
      <c r="AB1959" s="501"/>
      <c r="AC1959" s="18">
        <v>49.515709671571543</v>
      </c>
      <c r="AD1959" s="18">
        <v>50.170391289235553</v>
      </c>
      <c r="AE1959" s="18">
        <v>3.1905135194284798E-2</v>
      </c>
      <c r="AF1959" s="18" t="s">
        <v>27</v>
      </c>
      <c r="AG1959" s="18" t="s">
        <v>27</v>
      </c>
      <c r="AH1959" s="18">
        <v>3.7105794088361573E-2</v>
      </c>
      <c r="AI1959" s="18" t="s">
        <v>27</v>
      </c>
      <c r="AJ1959" s="18">
        <v>0.11663803734221417</v>
      </c>
      <c r="AK1959" s="18" t="s">
        <v>27</v>
      </c>
      <c r="AL1959" s="18">
        <v>0.12825007256802345</v>
      </c>
      <c r="AM1959" s="18" t="s">
        <v>27</v>
      </c>
      <c r="AN1959" s="18" t="s">
        <v>27</v>
      </c>
      <c r="AO1959" s="18" t="s">
        <v>27</v>
      </c>
      <c r="AP1959" s="18" t="s">
        <v>27</v>
      </c>
      <c r="AQ1959" s="18" t="s">
        <v>27</v>
      </c>
      <c r="AR1959" s="18">
        <v>99.999999999999972</v>
      </c>
      <c r="AS1959" s="18"/>
      <c r="AT1959" s="53" t="s">
        <v>134</v>
      </c>
      <c r="AU1959" s="53" t="str">
        <f t="shared" si="185"/>
        <v>po</v>
      </c>
      <c r="AV1959" s="44">
        <f t="shared" si="186"/>
        <v>0.98695083692112884</v>
      </c>
      <c r="AW1959" s="86">
        <f t="shared" si="187"/>
        <v>0.99183196508491855</v>
      </c>
      <c r="AX1959" s="18"/>
      <c r="AY1959" s="18"/>
    </row>
    <row r="1960" spans="1:51" s="21" customFormat="1" x14ac:dyDescent="0.2">
      <c r="A1960" s="24" t="s">
        <v>595</v>
      </c>
      <c r="B1960" s="23" t="s">
        <v>606</v>
      </c>
      <c r="C1960" s="21" t="s">
        <v>75</v>
      </c>
      <c r="D1960" s="23" t="s">
        <v>50</v>
      </c>
      <c r="E1960" s="23" t="s">
        <v>42</v>
      </c>
      <c r="F1960" s="23" t="s">
        <v>43</v>
      </c>
      <c r="G1960" s="24">
        <v>305</v>
      </c>
      <c r="H1960" s="30">
        <v>62.274000000000001</v>
      </c>
      <c r="I1960" s="30">
        <v>36.22</v>
      </c>
      <c r="J1960" s="23" t="s">
        <v>27</v>
      </c>
      <c r="K1960" s="23" t="s">
        <v>27</v>
      </c>
      <c r="L1960" s="23" t="s">
        <v>27</v>
      </c>
      <c r="M1960" s="23" t="s">
        <v>27</v>
      </c>
      <c r="N1960" s="23" t="s">
        <v>27</v>
      </c>
      <c r="O1960" s="23">
        <v>0.94899999999999995</v>
      </c>
      <c r="P1960" s="23">
        <v>9.8000000000000004E-2</v>
      </c>
      <c r="Q1960" s="23">
        <v>7.6999999999999999E-2</v>
      </c>
      <c r="R1960" s="23" t="s">
        <v>27</v>
      </c>
      <c r="S1960" s="23" t="s">
        <v>27</v>
      </c>
      <c r="T1960" s="23" t="s">
        <v>27</v>
      </c>
      <c r="U1960" s="23" t="s">
        <v>27</v>
      </c>
      <c r="V1960" s="23" t="s">
        <v>27</v>
      </c>
      <c r="W1960" s="30" t="s">
        <v>27</v>
      </c>
      <c r="X1960" s="23">
        <v>99.617999999999995</v>
      </c>
      <c r="Z1960" s="18" t="s">
        <v>85</v>
      </c>
      <c r="AB1960" s="501"/>
      <c r="AC1960" s="18">
        <v>49.249582941343071</v>
      </c>
      <c r="AD1960" s="18">
        <v>49.897474459570191</v>
      </c>
      <c r="AE1960" s="18" t="s">
        <v>27</v>
      </c>
      <c r="AF1960" s="18" t="s">
        <v>27</v>
      </c>
      <c r="AG1960" s="18" t="s">
        <v>27</v>
      </c>
      <c r="AH1960" s="18" t="s">
        <v>27</v>
      </c>
      <c r="AI1960" s="18" t="s">
        <v>27</v>
      </c>
      <c r="AJ1960" s="18">
        <v>0.71409671359497728</v>
      </c>
      <c r="AK1960" s="18">
        <v>7.344252778332519E-2</v>
      </c>
      <c r="AL1960" s="18">
        <v>6.5403357708423926E-2</v>
      </c>
      <c r="AM1960" s="18" t="s">
        <v>27</v>
      </c>
      <c r="AN1960" s="18" t="s">
        <v>27</v>
      </c>
      <c r="AO1960" s="18" t="s">
        <v>27</v>
      </c>
      <c r="AP1960" s="18" t="s">
        <v>27</v>
      </c>
      <c r="AQ1960" s="18" t="s">
        <v>27</v>
      </c>
      <c r="AR1960" s="18">
        <v>100</v>
      </c>
      <c r="AT1960" s="53" t="s">
        <v>134</v>
      </c>
      <c r="AU1960" s="53" t="str">
        <f t="shared" si="185"/>
        <v>po</v>
      </c>
      <c r="AV1960" s="44">
        <f t="shared" si="186"/>
        <v>0.98701554486986953</v>
      </c>
      <c r="AW1960" s="86">
        <f t="shared" si="187"/>
        <v>1.0041094480849078</v>
      </c>
      <c r="AX1960" s="18"/>
      <c r="AY1960" s="18"/>
    </row>
    <row r="1961" spans="1:51" s="21" customFormat="1" x14ac:dyDescent="0.2">
      <c r="A1961" s="24" t="s">
        <v>595</v>
      </c>
      <c r="B1961" s="23" t="s">
        <v>606</v>
      </c>
      <c r="C1961" s="21" t="s">
        <v>75</v>
      </c>
      <c r="D1961" s="23" t="s">
        <v>60</v>
      </c>
      <c r="E1961" s="23" t="s">
        <v>86</v>
      </c>
      <c r="F1961" s="23" t="s">
        <v>34</v>
      </c>
      <c r="G1961" s="24">
        <v>467</v>
      </c>
      <c r="H1961" s="30">
        <v>62.612000000000002</v>
      </c>
      <c r="I1961" s="30">
        <v>36.414000000000001</v>
      </c>
      <c r="J1961" s="23">
        <v>3.2000000000000001E-2</v>
      </c>
      <c r="K1961" s="23" t="s">
        <v>27</v>
      </c>
      <c r="L1961" s="23" t="s">
        <v>27</v>
      </c>
      <c r="M1961" s="23" t="s">
        <v>27</v>
      </c>
      <c r="N1961" s="23">
        <v>2.5000000000000001E-2</v>
      </c>
      <c r="O1961" s="23">
        <v>0.17399999999999999</v>
      </c>
      <c r="P1961" s="23" t="s">
        <v>27</v>
      </c>
      <c r="Q1961" s="23">
        <v>6.3E-2</v>
      </c>
      <c r="R1961" s="23" t="s">
        <v>27</v>
      </c>
      <c r="S1961" s="23" t="s">
        <v>27</v>
      </c>
      <c r="T1961" s="23" t="s">
        <v>27</v>
      </c>
      <c r="U1961" s="23" t="s">
        <v>27</v>
      </c>
      <c r="V1961" s="23" t="s">
        <v>27</v>
      </c>
      <c r="W1961" s="30" t="s">
        <v>27</v>
      </c>
      <c r="X1961" s="23">
        <v>99.320000000000022</v>
      </c>
      <c r="Z1961" s="18" t="s">
        <v>85</v>
      </c>
      <c r="AB1961" s="501"/>
      <c r="AC1961" s="18">
        <v>49.544666214466403</v>
      </c>
      <c r="AD1961" s="18">
        <v>50.192871485834367</v>
      </c>
      <c r="AE1961" s="18">
        <v>5.0351758147846593E-2</v>
      </c>
      <c r="AF1961" s="18" t="s">
        <v>27</v>
      </c>
      <c r="AG1961" s="18" t="s">
        <v>27</v>
      </c>
      <c r="AH1961" s="18" t="s">
        <v>27</v>
      </c>
      <c r="AI1961" s="18">
        <v>2.7564974390253918E-2</v>
      </c>
      <c r="AJ1961" s="18">
        <v>0.1310037132547045</v>
      </c>
      <c r="AK1961" s="18" t="s">
        <v>27</v>
      </c>
      <c r="AL1961" s="18">
        <v>5.3541853906422673E-2</v>
      </c>
      <c r="AM1961" s="18" t="s">
        <v>27</v>
      </c>
      <c r="AN1961" s="18" t="s">
        <v>27</v>
      </c>
      <c r="AO1961" s="18" t="s">
        <v>27</v>
      </c>
      <c r="AP1961" s="18" t="s">
        <v>27</v>
      </c>
      <c r="AQ1961" s="18" t="s">
        <v>27</v>
      </c>
      <c r="AR1961" s="18">
        <v>100</v>
      </c>
      <c r="AT1961" s="53" t="s">
        <v>134</v>
      </c>
      <c r="AU1961" s="53" t="str">
        <f t="shared" si="185"/>
        <v>po</v>
      </c>
      <c r="AV1961" s="44">
        <f t="shared" si="186"/>
        <v>0.98708571053658678</v>
      </c>
      <c r="AW1961" s="86">
        <f t="shared" si="187"/>
        <v>0.99076243915756668</v>
      </c>
      <c r="AX1961" s="18"/>
      <c r="AY1961" s="18"/>
    </row>
    <row r="1962" spans="1:51" s="21" customFormat="1" x14ac:dyDescent="0.2">
      <c r="A1962" s="24" t="s">
        <v>595</v>
      </c>
      <c r="B1962" s="23" t="s">
        <v>606</v>
      </c>
      <c r="C1962" s="21" t="s">
        <v>75</v>
      </c>
      <c r="D1962" s="23" t="s">
        <v>60</v>
      </c>
      <c r="E1962" s="23" t="s">
        <v>86</v>
      </c>
      <c r="F1962" s="23" t="s">
        <v>43</v>
      </c>
      <c r="G1962" s="24">
        <v>466</v>
      </c>
      <c r="H1962" s="30">
        <v>62.588000000000001</v>
      </c>
      <c r="I1962" s="30">
        <v>36.39</v>
      </c>
      <c r="J1962" s="23" t="s">
        <v>27</v>
      </c>
      <c r="K1962" s="23" t="s">
        <v>27</v>
      </c>
      <c r="L1962" s="23" t="s">
        <v>27</v>
      </c>
      <c r="M1962" s="23" t="s">
        <v>27</v>
      </c>
      <c r="N1962" s="23" t="s">
        <v>27</v>
      </c>
      <c r="O1962" s="23">
        <v>0.32900000000000001</v>
      </c>
      <c r="P1962" s="23" t="s">
        <v>27</v>
      </c>
      <c r="Q1962" s="23">
        <v>0.10299999999999999</v>
      </c>
      <c r="R1962" s="23" t="s">
        <v>27</v>
      </c>
      <c r="S1962" s="23" t="s">
        <v>27</v>
      </c>
      <c r="T1962" s="23" t="s">
        <v>27</v>
      </c>
      <c r="U1962" s="23" t="s">
        <v>27</v>
      </c>
      <c r="V1962" s="23" t="s">
        <v>27</v>
      </c>
      <c r="W1962" s="30" t="s">
        <v>27</v>
      </c>
      <c r="X1962" s="23">
        <v>99.41</v>
      </c>
      <c r="Z1962" s="18" t="s">
        <v>85</v>
      </c>
      <c r="AB1962" s="501"/>
      <c r="AC1962" s="18">
        <v>49.515423318318454</v>
      </c>
      <c r="AD1962" s="18">
        <v>50.149406970795361</v>
      </c>
      <c r="AE1962" s="18" t="s">
        <v>27</v>
      </c>
      <c r="AF1962" s="18" t="s">
        <v>27</v>
      </c>
      <c r="AG1962" s="18" t="s">
        <v>27</v>
      </c>
      <c r="AH1962" s="18" t="s">
        <v>27</v>
      </c>
      <c r="AI1962" s="18" t="s">
        <v>27</v>
      </c>
      <c r="AJ1962" s="18">
        <v>0.24765114912802688</v>
      </c>
      <c r="AK1962" s="18" t="s">
        <v>27</v>
      </c>
      <c r="AL1962" s="18">
        <v>8.7518561758146943E-2</v>
      </c>
      <c r="AM1962" s="18" t="s">
        <v>27</v>
      </c>
      <c r="AN1962" s="18" t="s">
        <v>27</v>
      </c>
      <c r="AO1962" s="18" t="s">
        <v>27</v>
      </c>
      <c r="AP1962" s="18" t="s">
        <v>27</v>
      </c>
      <c r="AQ1962" s="18" t="s">
        <v>27</v>
      </c>
      <c r="AR1962" s="18">
        <v>99.999999999999986</v>
      </c>
      <c r="AT1962" s="53" t="s">
        <v>134</v>
      </c>
      <c r="AU1962" s="53" t="str">
        <f t="shared" si="185"/>
        <v>po</v>
      </c>
      <c r="AV1962" s="44">
        <f t="shared" si="186"/>
        <v>0.9873581027020697</v>
      </c>
      <c r="AW1962" s="86">
        <f t="shared" si="187"/>
        <v>0.99404152591944406</v>
      </c>
      <c r="AX1962" s="18"/>
      <c r="AY1962" s="18"/>
    </row>
    <row r="1963" spans="1:51" s="21" customFormat="1" x14ac:dyDescent="0.2">
      <c r="A1963" s="24" t="s">
        <v>595</v>
      </c>
      <c r="B1963" s="23" t="s">
        <v>606</v>
      </c>
      <c r="C1963" s="21" t="s">
        <v>75</v>
      </c>
      <c r="D1963" s="23" t="s">
        <v>36</v>
      </c>
      <c r="E1963" s="23" t="s">
        <v>29</v>
      </c>
      <c r="F1963" s="23" t="s">
        <v>43</v>
      </c>
      <c r="G1963" s="24">
        <v>65</v>
      </c>
      <c r="H1963" s="30">
        <v>62.281999999999996</v>
      </c>
      <c r="I1963" s="30">
        <v>36.204999999999998</v>
      </c>
      <c r="J1963" s="23" t="s">
        <v>27</v>
      </c>
      <c r="K1963" s="23" t="s">
        <v>27</v>
      </c>
      <c r="L1963" s="23" t="s">
        <v>27</v>
      </c>
      <c r="M1963" s="23" t="s">
        <v>27</v>
      </c>
      <c r="N1963" s="23" t="s">
        <v>27</v>
      </c>
      <c r="O1963" s="23">
        <v>0.28699999999999998</v>
      </c>
      <c r="P1963" s="23" t="s">
        <v>27</v>
      </c>
      <c r="Q1963" s="23">
        <v>8.7999999999999995E-2</v>
      </c>
      <c r="R1963" s="23" t="s">
        <v>27</v>
      </c>
      <c r="S1963" s="23">
        <v>3.4000000000000002E-2</v>
      </c>
      <c r="T1963" s="23" t="s">
        <v>27</v>
      </c>
      <c r="U1963" s="23">
        <v>5.0999999999999997E-2</v>
      </c>
      <c r="V1963" s="23" t="s">
        <v>27</v>
      </c>
      <c r="W1963" s="30" t="s">
        <v>27</v>
      </c>
      <c r="X1963" s="23">
        <v>98.947000000000003</v>
      </c>
      <c r="Z1963" s="18" t="s">
        <v>85</v>
      </c>
      <c r="AB1963" s="501"/>
      <c r="AC1963" s="18">
        <v>49.465117911012833</v>
      </c>
      <c r="AD1963" s="18">
        <v>50.088655466972497</v>
      </c>
      <c r="AE1963" s="18" t="s">
        <v>27</v>
      </c>
      <c r="AF1963" s="18" t="s">
        <v>27</v>
      </c>
      <c r="AG1963" s="18" t="s">
        <v>27</v>
      </c>
      <c r="AH1963" s="18" t="s">
        <v>27</v>
      </c>
      <c r="AI1963" s="18" t="s">
        <v>27</v>
      </c>
      <c r="AJ1963" s="18">
        <v>0.21687696265495293</v>
      </c>
      <c r="AK1963" s="18" t="s">
        <v>27</v>
      </c>
      <c r="AL1963" s="18">
        <v>7.5064171500782331E-2</v>
      </c>
      <c r="AM1963" s="18" t="s">
        <v>27</v>
      </c>
      <c r="AN1963" s="18">
        <v>5.5890972815989273E-2</v>
      </c>
      <c r="AO1963" s="18" t="s">
        <v>27</v>
      </c>
      <c r="AP1963" s="18">
        <v>9.8394515042947051E-2</v>
      </c>
      <c r="AQ1963" s="18" t="s">
        <v>27</v>
      </c>
      <c r="AR1963" s="18">
        <v>99.999999999999986</v>
      </c>
      <c r="AT1963" s="53" t="s">
        <v>134</v>
      </c>
      <c r="AU1963" s="53" t="str">
        <f t="shared" si="185"/>
        <v>po</v>
      </c>
      <c r="AV1963" s="44">
        <f t="shared" si="186"/>
        <v>0.98755132174847826</v>
      </c>
      <c r="AW1963" s="86">
        <f t="shared" si="187"/>
        <v>0.99337980988484353</v>
      </c>
      <c r="AX1963" s="18"/>
      <c r="AY1963" s="18"/>
    </row>
    <row r="1964" spans="1:51" s="21" customFormat="1" x14ac:dyDescent="0.2">
      <c r="A1964" s="24" t="s">
        <v>595</v>
      </c>
      <c r="B1964" s="23" t="s">
        <v>606</v>
      </c>
      <c r="C1964" s="21" t="s">
        <v>75</v>
      </c>
      <c r="D1964" s="23" t="s">
        <v>50</v>
      </c>
      <c r="E1964" s="23" t="s">
        <v>32</v>
      </c>
      <c r="F1964" s="23" t="s">
        <v>43</v>
      </c>
      <c r="G1964" s="24">
        <v>247</v>
      </c>
      <c r="H1964" s="30">
        <v>62.38</v>
      </c>
      <c r="I1964" s="30">
        <v>36.26</v>
      </c>
      <c r="J1964" s="23" t="s">
        <v>27</v>
      </c>
      <c r="K1964" s="23" t="s">
        <v>27</v>
      </c>
      <c r="L1964" s="23" t="s">
        <v>27</v>
      </c>
      <c r="M1964" s="23" t="s">
        <v>27</v>
      </c>
      <c r="N1964" s="23" t="s">
        <v>27</v>
      </c>
      <c r="O1964" s="23">
        <v>0.76</v>
      </c>
      <c r="P1964" s="23">
        <v>0.14000000000000001</v>
      </c>
      <c r="Q1964" s="23" t="s">
        <v>27</v>
      </c>
      <c r="R1964" s="23" t="s">
        <v>27</v>
      </c>
      <c r="S1964" s="23" t="s">
        <v>27</v>
      </c>
      <c r="T1964" s="23" t="s">
        <v>27</v>
      </c>
      <c r="U1964" s="23" t="s">
        <v>27</v>
      </c>
      <c r="V1964" s="23" t="s">
        <v>27</v>
      </c>
      <c r="W1964" s="30" t="s">
        <v>27</v>
      </c>
      <c r="X1964" s="23">
        <v>99.54</v>
      </c>
      <c r="Z1964" s="18" t="s">
        <v>85</v>
      </c>
      <c r="AB1964" s="501"/>
      <c r="AC1964" s="18">
        <v>49.351777182545661</v>
      </c>
      <c r="AD1964" s="18">
        <v>49.971173641190255</v>
      </c>
      <c r="AE1964" s="18" t="s">
        <v>27</v>
      </c>
      <c r="AF1964" s="18" t="s">
        <v>27</v>
      </c>
      <c r="AG1964" s="18" t="s">
        <v>27</v>
      </c>
      <c r="AH1964" s="18" t="s">
        <v>27</v>
      </c>
      <c r="AI1964" s="18" t="s">
        <v>27</v>
      </c>
      <c r="AJ1964" s="18">
        <v>0.57209222490357492</v>
      </c>
      <c r="AK1964" s="18">
        <v>0.10495695136050504</v>
      </c>
      <c r="AL1964" s="18" t="s">
        <v>27</v>
      </c>
      <c r="AM1964" s="18" t="s">
        <v>27</v>
      </c>
      <c r="AN1964" s="18" t="s">
        <v>27</v>
      </c>
      <c r="AO1964" s="18" t="s">
        <v>27</v>
      </c>
      <c r="AP1964" s="18" t="s">
        <v>27</v>
      </c>
      <c r="AQ1964" s="18" t="s">
        <v>27</v>
      </c>
      <c r="AR1964" s="18">
        <v>99.999999999999986</v>
      </c>
      <c r="AT1964" s="53" t="s">
        <v>134</v>
      </c>
      <c r="AU1964" s="53" t="str">
        <f t="shared" si="185"/>
        <v>po</v>
      </c>
      <c r="AV1964" s="44">
        <f t="shared" si="186"/>
        <v>0.98760492472936356</v>
      </c>
      <c r="AW1964" s="86">
        <f t="shared" si="187"/>
        <v>1.0011537195030371</v>
      </c>
      <c r="AX1964" s="18"/>
      <c r="AY1964" s="18"/>
    </row>
    <row r="1965" spans="1:51" s="21" customFormat="1" x14ac:dyDescent="0.2">
      <c r="A1965" s="24" t="s">
        <v>595</v>
      </c>
      <c r="B1965" s="23" t="s">
        <v>606</v>
      </c>
      <c r="C1965" s="21" t="s">
        <v>75</v>
      </c>
      <c r="D1965" s="23" t="s">
        <v>36</v>
      </c>
      <c r="E1965" s="23" t="s">
        <v>54</v>
      </c>
      <c r="F1965" s="23" t="s">
        <v>43</v>
      </c>
      <c r="G1965" s="24">
        <v>81</v>
      </c>
      <c r="H1965" s="30">
        <v>62.203000000000003</v>
      </c>
      <c r="I1965" s="30">
        <v>36.154000000000003</v>
      </c>
      <c r="J1965" s="23">
        <v>0.03</v>
      </c>
      <c r="K1965" s="23" t="s">
        <v>27</v>
      </c>
      <c r="L1965" s="23" t="s">
        <v>27</v>
      </c>
      <c r="M1965" s="23" t="s">
        <v>27</v>
      </c>
      <c r="N1965" s="23">
        <v>3.4000000000000002E-2</v>
      </c>
      <c r="O1965" s="23">
        <v>0.254</v>
      </c>
      <c r="P1965" s="23">
        <v>0.128</v>
      </c>
      <c r="Q1965" s="23" t="s">
        <v>27</v>
      </c>
      <c r="R1965" s="23" t="s">
        <v>27</v>
      </c>
      <c r="S1965" s="23">
        <v>2.7E-2</v>
      </c>
      <c r="T1965" s="23" t="s">
        <v>27</v>
      </c>
      <c r="U1965" s="23">
        <v>5.6000000000000001E-2</v>
      </c>
      <c r="V1965" s="23" t="s">
        <v>27</v>
      </c>
      <c r="W1965" s="30" t="s">
        <v>27</v>
      </c>
      <c r="X1965" s="23">
        <v>98.88600000000001</v>
      </c>
      <c r="Z1965" s="18" t="s">
        <v>85</v>
      </c>
      <c r="AB1965" s="501"/>
      <c r="AC1965" s="18">
        <v>49.428979831406359</v>
      </c>
      <c r="AD1965" s="18">
        <v>50.045034583885815</v>
      </c>
      <c r="AE1965" s="18">
        <v>4.7404208745577346E-2</v>
      </c>
      <c r="AF1965" s="18" t="s">
        <v>27</v>
      </c>
      <c r="AG1965" s="18" t="s">
        <v>27</v>
      </c>
      <c r="AH1965" s="18" t="s">
        <v>27</v>
      </c>
      <c r="AI1965" s="18">
        <v>3.7646749792876397E-2</v>
      </c>
      <c r="AJ1965" s="18">
        <v>0.19204325574161193</v>
      </c>
      <c r="AK1965" s="18">
        <v>9.6384240972280197E-2</v>
      </c>
      <c r="AL1965" s="18" t="s">
        <v>27</v>
      </c>
      <c r="AM1965" s="18" t="s">
        <v>27</v>
      </c>
      <c r="AN1965" s="18">
        <v>4.4407909957737468E-2</v>
      </c>
      <c r="AO1965" s="18" t="s">
        <v>27</v>
      </c>
      <c r="AP1965" s="18">
        <v>0.10809921949773728</v>
      </c>
      <c r="AQ1965" s="18" t="s">
        <v>27</v>
      </c>
      <c r="AR1965" s="18">
        <v>99.999999999999986</v>
      </c>
      <c r="AT1965" s="53" t="s">
        <v>134</v>
      </c>
      <c r="AU1965" s="53" t="str">
        <f t="shared" si="185"/>
        <v>po</v>
      </c>
      <c r="AV1965" s="44">
        <f t="shared" si="186"/>
        <v>0.98768999247174416</v>
      </c>
      <c r="AW1965" s="86">
        <f t="shared" si="187"/>
        <v>0.99345335139660262</v>
      </c>
      <c r="AX1965" s="18"/>
      <c r="AY1965" s="18"/>
    </row>
    <row r="1966" spans="1:51" s="21" customFormat="1" x14ac:dyDescent="0.2">
      <c r="A1966" s="24" t="s">
        <v>595</v>
      </c>
      <c r="B1966" s="23" t="s">
        <v>606</v>
      </c>
      <c r="C1966" s="21" t="s">
        <v>75</v>
      </c>
      <c r="D1966" s="23" t="s">
        <v>60</v>
      </c>
      <c r="E1966" s="23" t="s">
        <v>37</v>
      </c>
      <c r="F1966" s="23" t="s">
        <v>31</v>
      </c>
      <c r="G1966" s="24">
        <v>388</v>
      </c>
      <c r="H1966" s="30">
        <v>62.293999999999997</v>
      </c>
      <c r="I1966" s="30">
        <v>36.206000000000003</v>
      </c>
      <c r="J1966" s="23">
        <v>3.9E-2</v>
      </c>
      <c r="K1966" s="23" t="s">
        <v>27</v>
      </c>
      <c r="L1966" s="23" t="s">
        <v>27</v>
      </c>
      <c r="M1966" s="23" t="s">
        <v>27</v>
      </c>
      <c r="N1966" s="23" t="s">
        <v>27</v>
      </c>
      <c r="O1966" s="23">
        <v>0.91300000000000003</v>
      </c>
      <c r="P1966" s="23">
        <v>0.15</v>
      </c>
      <c r="Q1966" s="23" t="s">
        <v>27</v>
      </c>
      <c r="R1966" s="23" t="s">
        <v>27</v>
      </c>
      <c r="S1966" s="23" t="s">
        <v>27</v>
      </c>
      <c r="T1966" s="23" t="s">
        <v>27</v>
      </c>
      <c r="U1966" s="23" t="s">
        <v>27</v>
      </c>
      <c r="V1966" s="23" t="s">
        <v>27</v>
      </c>
      <c r="W1966" s="30" t="s">
        <v>27</v>
      </c>
      <c r="X1966" s="23">
        <v>99.602000000000004</v>
      </c>
      <c r="Z1966" s="18" t="s">
        <v>85</v>
      </c>
      <c r="AB1966" s="501"/>
      <c r="AC1966" s="18">
        <v>49.263262331985672</v>
      </c>
      <c r="AD1966" s="18">
        <v>49.876023489590601</v>
      </c>
      <c r="AE1966" s="18">
        <v>6.1329141855549545E-2</v>
      </c>
      <c r="AF1966" s="18" t="s">
        <v>27</v>
      </c>
      <c r="AG1966" s="18" t="s">
        <v>27</v>
      </c>
      <c r="AH1966" s="18" t="s">
        <v>27</v>
      </c>
      <c r="AI1966" s="18" t="s">
        <v>27</v>
      </c>
      <c r="AJ1966" s="18">
        <v>0.68697788190680875</v>
      </c>
      <c r="AK1966" s="18">
        <v>0.11240715466137254</v>
      </c>
      <c r="AL1966" s="18" t="s">
        <v>27</v>
      </c>
      <c r="AM1966" s="18" t="s">
        <v>27</v>
      </c>
      <c r="AN1966" s="18" t="s">
        <v>27</v>
      </c>
      <c r="AO1966" s="18" t="s">
        <v>27</v>
      </c>
      <c r="AP1966" s="18" t="s">
        <v>27</v>
      </c>
      <c r="AQ1966" s="18" t="s">
        <v>27</v>
      </c>
      <c r="AR1966" s="18">
        <v>100</v>
      </c>
      <c r="AT1966" s="53" t="s">
        <v>134</v>
      </c>
      <c r="AU1966" s="53" t="str">
        <f t="shared" si="185"/>
        <v>po</v>
      </c>
      <c r="AV1966" s="44">
        <f t="shared" si="186"/>
        <v>0.98771431411863031</v>
      </c>
      <c r="AW1966" s="86">
        <f t="shared" si="187"/>
        <v>1.0037417553747483</v>
      </c>
      <c r="AX1966" s="18"/>
      <c r="AY1966" s="18"/>
    </row>
    <row r="1967" spans="1:51" s="21" customFormat="1" x14ac:dyDescent="0.2">
      <c r="A1967" s="24" t="s">
        <v>595</v>
      </c>
      <c r="B1967" s="23" t="s">
        <v>606</v>
      </c>
      <c r="C1967" s="21" t="s">
        <v>75</v>
      </c>
      <c r="D1967" s="23" t="s">
        <v>45</v>
      </c>
      <c r="E1967" s="23" t="s">
        <v>48</v>
      </c>
      <c r="F1967" s="23" t="s">
        <v>43</v>
      </c>
      <c r="G1967" s="24">
        <v>307</v>
      </c>
      <c r="H1967" s="30">
        <v>62.399000000000001</v>
      </c>
      <c r="I1967" s="30">
        <v>36.267000000000003</v>
      </c>
      <c r="J1967" s="23" t="s">
        <v>27</v>
      </c>
      <c r="K1967" s="23" t="s">
        <v>27</v>
      </c>
      <c r="L1967" s="23" t="s">
        <v>27</v>
      </c>
      <c r="M1967" s="23" t="s">
        <v>27</v>
      </c>
      <c r="N1967" s="23">
        <v>8.7999999999999995E-2</v>
      </c>
      <c r="O1967" s="23">
        <v>0.79100000000000004</v>
      </c>
      <c r="P1967" s="23">
        <v>0.129</v>
      </c>
      <c r="Q1967" s="23">
        <v>4.8000000000000001E-2</v>
      </c>
      <c r="R1967" s="23" t="s">
        <v>27</v>
      </c>
      <c r="S1967" s="23" t="s">
        <v>27</v>
      </c>
      <c r="T1967" s="23" t="s">
        <v>27</v>
      </c>
      <c r="U1967" s="23" t="s">
        <v>27</v>
      </c>
      <c r="V1967" s="23" t="s">
        <v>27</v>
      </c>
      <c r="W1967" s="30" t="s">
        <v>27</v>
      </c>
      <c r="X1967" s="23">
        <v>99.721999999999994</v>
      </c>
      <c r="Z1967" s="18" t="s">
        <v>85</v>
      </c>
      <c r="AB1967" s="501"/>
      <c r="AC1967" s="18">
        <v>49.279306684233632</v>
      </c>
      <c r="AD1967" s="18">
        <v>49.892229955303094</v>
      </c>
      <c r="AE1967" s="18" t="s">
        <v>27</v>
      </c>
      <c r="AF1967" s="18" t="s">
        <v>27</v>
      </c>
      <c r="AG1967" s="18" t="s">
        <v>27</v>
      </c>
      <c r="AH1967" s="18" t="s">
        <v>27</v>
      </c>
      <c r="AI1967" s="18">
        <v>9.683846254956377E-2</v>
      </c>
      <c r="AJ1967" s="18">
        <v>0.59437217475020832</v>
      </c>
      <c r="AK1967" s="18">
        <v>9.653891541047438E-2</v>
      </c>
      <c r="AL1967" s="18">
        <v>4.0713807753008924E-2</v>
      </c>
      <c r="AM1967" s="18" t="s">
        <v>27</v>
      </c>
      <c r="AN1967" s="18" t="s">
        <v>27</v>
      </c>
      <c r="AO1967" s="18" t="s">
        <v>27</v>
      </c>
      <c r="AP1967" s="18" t="s">
        <v>27</v>
      </c>
      <c r="AQ1967" s="18" t="s">
        <v>27</v>
      </c>
      <c r="AR1967" s="18">
        <v>99.999999999999986</v>
      </c>
      <c r="AT1967" s="53" t="s">
        <v>134</v>
      </c>
      <c r="AU1967" s="53" t="str">
        <f t="shared" si="185"/>
        <v>po</v>
      </c>
      <c r="AV1967" s="44">
        <f t="shared" si="186"/>
        <v>0.98771505559846573</v>
      </c>
      <c r="AW1967" s="86">
        <f t="shared" si="187"/>
        <v>1.0023791605817292</v>
      </c>
      <c r="AX1967" s="18"/>
      <c r="AY1967" s="18"/>
    </row>
    <row r="1968" spans="1:51" s="21" customFormat="1" x14ac:dyDescent="0.2">
      <c r="A1968" s="24" t="s">
        <v>595</v>
      </c>
      <c r="B1968" s="23" t="s">
        <v>606</v>
      </c>
      <c r="C1968" s="21" t="s">
        <v>75</v>
      </c>
      <c r="D1968" s="23" t="s">
        <v>36</v>
      </c>
      <c r="E1968" s="23" t="s">
        <v>35</v>
      </c>
      <c r="F1968" s="23" t="s">
        <v>31</v>
      </c>
      <c r="G1968" s="24" t="s">
        <v>88</v>
      </c>
      <c r="H1968" s="30">
        <v>62.457999999999998</v>
      </c>
      <c r="I1968" s="30">
        <v>36.298999999999999</v>
      </c>
      <c r="J1968" s="23">
        <v>5.5E-2</v>
      </c>
      <c r="K1968" s="23" t="s">
        <v>27</v>
      </c>
      <c r="L1968" s="23" t="s">
        <v>27</v>
      </c>
      <c r="M1968" s="23" t="s">
        <v>27</v>
      </c>
      <c r="N1968" s="23">
        <v>7.6999999999999999E-2</v>
      </c>
      <c r="O1968" s="23">
        <v>0.13300000000000001</v>
      </c>
      <c r="P1968" s="23" t="s">
        <v>27</v>
      </c>
      <c r="Q1968" s="23" t="s">
        <v>27</v>
      </c>
      <c r="R1968" s="23" t="s">
        <v>27</v>
      </c>
      <c r="S1968" s="23" t="s">
        <v>27</v>
      </c>
      <c r="T1968" s="23" t="s">
        <v>27</v>
      </c>
      <c r="U1968" s="23" t="s">
        <v>27</v>
      </c>
      <c r="V1968" s="23" t="s">
        <v>27</v>
      </c>
      <c r="W1968" s="30" t="s">
        <v>27</v>
      </c>
      <c r="X1968" s="23">
        <v>99.022000000000006</v>
      </c>
      <c r="Z1968" s="18" t="s">
        <v>85</v>
      </c>
      <c r="AB1968" s="501"/>
      <c r="AC1968" s="18">
        <v>49.557235570571258</v>
      </c>
      <c r="AD1968" s="18">
        <v>50.170448517185186</v>
      </c>
      <c r="AE1968" s="18">
        <v>8.677747704775246E-2</v>
      </c>
      <c r="AF1968" s="18" t="s">
        <v>27</v>
      </c>
      <c r="AG1968" s="18" t="s">
        <v>27</v>
      </c>
      <c r="AH1968" s="18" t="s">
        <v>27</v>
      </c>
      <c r="AI1968" s="18">
        <v>8.513104774621269E-2</v>
      </c>
      <c r="AJ1968" s="18">
        <v>0.10040738744960569</v>
      </c>
      <c r="AK1968" s="18" t="s">
        <v>27</v>
      </c>
      <c r="AL1968" s="18" t="s">
        <v>27</v>
      </c>
      <c r="AM1968" s="18" t="s">
        <v>27</v>
      </c>
      <c r="AN1968" s="18" t="s">
        <v>27</v>
      </c>
      <c r="AO1968" s="18" t="s">
        <v>27</v>
      </c>
      <c r="AP1968" s="18" t="s">
        <v>27</v>
      </c>
      <c r="AQ1968" s="18" t="s">
        <v>27</v>
      </c>
      <c r="AR1968" s="18">
        <v>100.00000000000001</v>
      </c>
      <c r="AT1968" s="53" t="s">
        <v>134</v>
      </c>
      <c r="AU1968" s="53" t="str">
        <f t="shared" si="185"/>
        <v>po</v>
      </c>
      <c r="AV1968" s="44">
        <f t="shared" si="186"/>
        <v>0.9877774075229987</v>
      </c>
      <c r="AW1968" s="86">
        <f t="shared" si="187"/>
        <v>0.98977873281342765</v>
      </c>
      <c r="AX1968" s="18"/>
      <c r="AY1968" s="18"/>
    </row>
    <row r="1969" spans="1:51" s="21" customFormat="1" x14ac:dyDescent="0.2">
      <c r="A1969" s="24" t="s">
        <v>595</v>
      </c>
      <c r="B1969" s="23" t="s">
        <v>606</v>
      </c>
      <c r="C1969" s="21" t="s">
        <v>75</v>
      </c>
      <c r="D1969" s="23" t="s">
        <v>50</v>
      </c>
      <c r="E1969" s="23" t="s">
        <v>32</v>
      </c>
      <c r="F1969" s="23" t="s">
        <v>38</v>
      </c>
      <c r="G1969" s="24">
        <v>254</v>
      </c>
      <c r="H1969" s="30">
        <v>62.29</v>
      </c>
      <c r="I1969" s="30">
        <v>36.200000000000003</v>
      </c>
      <c r="J1969" s="23" t="s">
        <v>27</v>
      </c>
      <c r="K1969" s="23" t="s">
        <v>27</v>
      </c>
      <c r="L1969" s="23" t="s">
        <v>27</v>
      </c>
      <c r="M1969" s="23" t="s">
        <v>27</v>
      </c>
      <c r="N1969" s="23" t="s">
        <v>27</v>
      </c>
      <c r="O1969" s="23">
        <v>0.86</v>
      </c>
      <c r="P1969" s="23" t="s">
        <v>27</v>
      </c>
      <c r="Q1969" s="23">
        <v>7.0000000000000007E-2</v>
      </c>
      <c r="R1969" s="23" t="s">
        <v>27</v>
      </c>
      <c r="S1969" s="23" t="s">
        <v>27</v>
      </c>
      <c r="T1969" s="23">
        <v>0.17</v>
      </c>
      <c r="U1969" s="23" t="s">
        <v>27</v>
      </c>
      <c r="V1969" s="23" t="s">
        <v>27</v>
      </c>
      <c r="W1969" s="30" t="s">
        <v>27</v>
      </c>
      <c r="X1969" s="23">
        <v>99.59</v>
      </c>
      <c r="Z1969" s="18" t="s">
        <v>85</v>
      </c>
      <c r="AB1969" s="501"/>
      <c r="AC1969" s="18">
        <v>49.283480353107848</v>
      </c>
      <c r="AD1969" s="18">
        <v>49.891427836632225</v>
      </c>
      <c r="AE1969" s="18" t="s">
        <v>27</v>
      </c>
      <c r="AF1969" s="18" t="s">
        <v>27</v>
      </c>
      <c r="AG1969" s="18" t="s">
        <v>27</v>
      </c>
      <c r="AH1969" s="18" t="s">
        <v>27</v>
      </c>
      <c r="AI1969" s="18" t="s">
        <v>27</v>
      </c>
      <c r="AJ1969" s="18">
        <v>0.64740569770527401</v>
      </c>
      <c r="AK1969" s="18" t="s">
        <v>27</v>
      </c>
      <c r="AL1969" s="18">
        <v>5.9483238309926724E-2</v>
      </c>
      <c r="AM1969" s="18" t="s">
        <v>27</v>
      </c>
      <c r="AN1969" s="18" t="s">
        <v>27</v>
      </c>
      <c r="AO1969" s="18">
        <v>0.11820287424469848</v>
      </c>
      <c r="AP1969" s="18" t="s">
        <v>27</v>
      </c>
      <c r="AQ1969" s="18" t="s">
        <v>27</v>
      </c>
      <c r="AR1969" s="18">
        <v>99.999999999999972</v>
      </c>
      <c r="AT1969" s="53" t="s">
        <v>134</v>
      </c>
      <c r="AU1969" s="53" t="str">
        <f t="shared" si="185"/>
        <v>po</v>
      </c>
      <c r="AV1969" s="44">
        <f t="shared" si="186"/>
        <v>0.98781459040388497</v>
      </c>
      <c r="AW1969" s="86">
        <f t="shared" si="187"/>
        <v>1.00435233738843</v>
      </c>
      <c r="AX1969" s="18"/>
      <c r="AY1969" s="18"/>
    </row>
    <row r="1970" spans="1:51" s="21" customFormat="1" x14ac:dyDescent="0.2">
      <c r="A1970" s="24" t="s">
        <v>595</v>
      </c>
      <c r="B1970" s="23" t="s">
        <v>606</v>
      </c>
      <c r="C1970" s="21" t="s">
        <v>75</v>
      </c>
      <c r="D1970" s="23" t="s">
        <v>72</v>
      </c>
      <c r="E1970" s="23" t="s">
        <v>32</v>
      </c>
      <c r="F1970" s="23" t="s">
        <v>31</v>
      </c>
      <c r="G1970" s="24">
        <v>194</v>
      </c>
      <c r="H1970" s="30">
        <v>62.421999999999997</v>
      </c>
      <c r="I1970" s="30">
        <v>36.274999999999999</v>
      </c>
      <c r="J1970" s="23">
        <v>3.6999999999999998E-2</v>
      </c>
      <c r="K1970" s="23" t="s">
        <v>27</v>
      </c>
      <c r="L1970" s="23" t="s">
        <v>27</v>
      </c>
      <c r="M1970" s="23" t="s">
        <v>27</v>
      </c>
      <c r="N1970" s="23" t="s">
        <v>27</v>
      </c>
      <c r="O1970" s="23">
        <v>0.38100000000000001</v>
      </c>
      <c r="P1970" s="23" t="s">
        <v>27</v>
      </c>
      <c r="Q1970" s="23">
        <v>0.04</v>
      </c>
      <c r="R1970" s="23" t="s">
        <v>27</v>
      </c>
      <c r="S1970" s="23" t="s">
        <v>27</v>
      </c>
      <c r="T1970" s="23">
        <v>0.19800000000000001</v>
      </c>
      <c r="U1970" s="23" t="s">
        <v>27</v>
      </c>
      <c r="V1970" s="23" t="s">
        <v>27</v>
      </c>
      <c r="W1970" s="30" t="s">
        <v>27</v>
      </c>
      <c r="X1970" s="23">
        <v>99.353000000000009</v>
      </c>
      <c r="Z1970" s="18" t="s">
        <v>85</v>
      </c>
      <c r="AB1970" s="501"/>
      <c r="AC1970" s="18">
        <v>49.437651515753231</v>
      </c>
      <c r="AD1970" s="18">
        <v>50.045138719345829</v>
      </c>
      <c r="AE1970" s="18">
        <v>5.8270293757429877E-2</v>
      </c>
      <c r="AF1970" s="18" t="s">
        <v>27</v>
      </c>
      <c r="AG1970" s="18" t="s">
        <v>27</v>
      </c>
      <c r="AH1970" s="18" t="s">
        <v>27</v>
      </c>
      <c r="AI1970" s="18" t="s">
        <v>27</v>
      </c>
      <c r="AJ1970" s="18">
        <v>0.28710460298804014</v>
      </c>
      <c r="AK1970" s="18" t="s">
        <v>27</v>
      </c>
      <c r="AL1970" s="18">
        <v>3.4024650183143379E-2</v>
      </c>
      <c r="AM1970" s="18" t="s">
        <v>27</v>
      </c>
      <c r="AN1970" s="18" t="s">
        <v>27</v>
      </c>
      <c r="AO1970" s="18">
        <v>0.13781021797232429</v>
      </c>
      <c r="AP1970" s="18" t="s">
        <v>27</v>
      </c>
      <c r="AQ1970" s="18" t="s">
        <v>27</v>
      </c>
      <c r="AR1970" s="18">
        <v>100</v>
      </c>
      <c r="AT1970" s="53" t="s">
        <v>134</v>
      </c>
      <c r="AU1970" s="53" t="str">
        <f t="shared" si="185"/>
        <v>po</v>
      </c>
      <c r="AV1970" s="44">
        <f t="shared" si="186"/>
        <v>0.9878612145127742</v>
      </c>
      <c r="AW1970" s="86">
        <f t="shared" si="187"/>
        <v>0.99703172503363102</v>
      </c>
      <c r="AX1970" s="18"/>
      <c r="AY1970" s="18"/>
    </row>
    <row r="1971" spans="1:51" s="21" customFormat="1" x14ac:dyDescent="0.2">
      <c r="A1971" s="24" t="s">
        <v>595</v>
      </c>
      <c r="B1971" s="23" t="s">
        <v>606</v>
      </c>
      <c r="C1971" s="21" t="s">
        <v>75</v>
      </c>
      <c r="D1971" s="23" t="s">
        <v>45</v>
      </c>
      <c r="E1971" s="23" t="s">
        <v>61</v>
      </c>
      <c r="F1971" s="23" t="s">
        <v>43</v>
      </c>
      <c r="G1971" s="24">
        <v>365</v>
      </c>
      <c r="H1971" s="30">
        <v>62.811</v>
      </c>
      <c r="I1971" s="30">
        <v>36.499000000000002</v>
      </c>
      <c r="J1971" s="23">
        <v>5.8000000000000003E-2</v>
      </c>
      <c r="K1971" s="23" t="s">
        <v>27</v>
      </c>
      <c r="L1971" s="23" t="s">
        <v>27</v>
      </c>
      <c r="M1971" s="23" t="s">
        <v>27</v>
      </c>
      <c r="N1971" s="23">
        <v>5.2999999999999999E-2</v>
      </c>
      <c r="O1971" s="23">
        <v>0.19800000000000001</v>
      </c>
      <c r="P1971" s="23" t="s">
        <v>27</v>
      </c>
      <c r="Q1971" s="23">
        <v>3.7999999999999999E-2</v>
      </c>
      <c r="R1971" s="23" t="s">
        <v>27</v>
      </c>
      <c r="S1971" s="23" t="s">
        <v>27</v>
      </c>
      <c r="T1971" s="23" t="s">
        <v>27</v>
      </c>
      <c r="U1971" s="23" t="s">
        <v>27</v>
      </c>
      <c r="V1971" s="23" t="s">
        <v>27</v>
      </c>
      <c r="W1971" s="30" t="s">
        <v>27</v>
      </c>
      <c r="X1971" s="23">
        <v>99.656999999999996</v>
      </c>
      <c r="Z1971" s="18" t="s">
        <v>85</v>
      </c>
      <c r="AB1971" s="501"/>
      <c r="AC1971" s="18">
        <v>49.53212124355003</v>
      </c>
      <c r="AD1971" s="18">
        <v>50.137942637428687</v>
      </c>
      <c r="AE1971" s="18">
        <v>9.0950385463373362E-2</v>
      </c>
      <c r="AF1971" s="18" t="s">
        <v>27</v>
      </c>
      <c r="AG1971" s="18" t="s">
        <v>27</v>
      </c>
      <c r="AH1971" s="18" t="s">
        <v>27</v>
      </c>
      <c r="AI1971" s="18">
        <v>5.8237851338049852E-2</v>
      </c>
      <c r="AJ1971" s="18">
        <v>0.14856326553428165</v>
      </c>
      <c r="AK1971" s="18" t="s">
        <v>27</v>
      </c>
      <c r="AL1971" s="18">
        <v>3.2184616685584422E-2</v>
      </c>
      <c r="AM1971" s="18" t="s">
        <v>27</v>
      </c>
      <c r="AN1971" s="18" t="s">
        <v>27</v>
      </c>
      <c r="AO1971" s="18" t="s">
        <v>27</v>
      </c>
      <c r="AP1971" s="18" t="s">
        <v>27</v>
      </c>
      <c r="AQ1971" s="18" t="s">
        <v>27</v>
      </c>
      <c r="AR1971" s="18">
        <v>100</v>
      </c>
      <c r="AT1971" s="53" t="s">
        <v>134</v>
      </c>
      <c r="AU1971" s="53" t="str">
        <f t="shared" si="185"/>
        <v>po</v>
      </c>
      <c r="AV1971" s="44">
        <f t="shared" si="186"/>
        <v>0.9879169075951193</v>
      </c>
      <c r="AW1971" s="86">
        <f t="shared" si="187"/>
        <v>0.99152191954239721</v>
      </c>
      <c r="AX1971" s="18"/>
      <c r="AY1971" s="18"/>
    </row>
    <row r="1972" spans="1:51" s="21" customFormat="1" x14ac:dyDescent="0.2">
      <c r="A1972" s="24" t="s">
        <v>595</v>
      </c>
      <c r="B1972" s="23" t="s">
        <v>606</v>
      </c>
      <c r="C1972" s="21" t="s">
        <v>75</v>
      </c>
      <c r="D1972" s="23" t="s">
        <v>64</v>
      </c>
      <c r="E1972" s="23" t="s">
        <v>29</v>
      </c>
      <c r="F1972" s="23" t="s">
        <v>43</v>
      </c>
      <c r="G1972" s="24">
        <v>118</v>
      </c>
      <c r="H1972" s="30">
        <v>62.750999999999998</v>
      </c>
      <c r="I1972" s="30">
        <v>36.462000000000003</v>
      </c>
      <c r="J1972" s="23">
        <v>3.6999999999999998E-2</v>
      </c>
      <c r="K1972" s="23" t="s">
        <v>27</v>
      </c>
      <c r="L1972" s="23" t="s">
        <v>27</v>
      </c>
      <c r="M1972" s="23">
        <v>7.0999999999999994E-2</v>
      </c>
      <c r="N1972" s="23" t="s">
        <v>27</v>
      </c>
      <c r="O1972" s="23">
        <v>0.19</v>
      </c>
      <c r="P1972" s="23">
        <v>0.14499999999999999</v>
      </c>
      <c r="Q1972" s="23">
        <v>0.19600000000000001</v>
      </c>
      <c r="R1972" s="23" t="s">
        <v>27</v>
      </c>
      <c r="S1972" s="23" t="s">
        <v>27</v>
      </c>
      <c r="T1972" s="23" t="s">
        <v>27</v>
      </c>
      <c r="U1972" s="23" t="s">
        <v>27</v>
      </c>
      <c r="V1972" s="23" t="s">
        <v>73</v>
      </c>
      <c r="W1972" s="30" t="s">
        <v>27</v>
      </c>
      <c r="X1972" s="23">
        <v>99.85199999999999</v>
      </c>
      <c r="Z1972" s="18" t="s">
        <v>85</v>
      </c>
      <c r="AB1972" s="501"/>
      <c r="AC1972" s="18">
        <v>49.433505618830495</v>
      </c>
      <c r="AD1972" s="18">
        <v>50.035191844134438</v>
      </c>
      <c r="AE1972" s="18">
        <v>5.79599248588685E-2</v>
      </c>
      <c r="AF1972" s="18" t="s">
        <v>27</v>
      </c>
      <c r="AG1972" s="18" t="s">
        <v>27</v>
      </c>
      <c r="AH1972" s="18">
        <v>5.6855247936144652E-2</v>
      </c>
      <c r="AI1972" s="18" t="s">
        <v>27</v>
      </c>
      <c r="AJ1972" s="18">
        <v>0.1424129185895518</v>
      </c>
      <c r="AK1972" s="18">
        <v>0.10824167564164121</v>
      </c>
      <c r="AL1972" s="18">
        <v>0.16583277000886645</v>
      </c>
      <c r="AM1972" s="18" t="s">
        <v>27</v>
      </c>
      <c r="AN1972" s="18" t="s">
        <v>27</v>
      </c>
      <c r="AO1972" s="18" t="s">
        <v>27</v>
      </c>
      <c r="AP1972" s="18" t="s">
        <v>27</v>
      </c>
      <c r="AQ1972" s="18" t="s">
        <v>27</v>
      </c>
      <c r="AR1972" s="18">
        <v>100</v>
      </c>
      <c r="AT1972" s="53" t="s">
        <v>134</v>
      </c>
      <c r="AU1972" s="53" t="str">
        <f t="shared" si="185"/>
        <v>po</v>
      </c>
      <c r="AV1972" s="44">
        <f t="shared" si="186"/>
        <v>0.98797473931591451</v>
      </c>
      <c r="AW1972" s="86">
        <f t="shared" si="187"/>
        <v>0.99629862794089408</v>
      </c>
      <c r="AX1972" s="18"/>
      <c r="AY1972" s="18"/>
    </row>
    <row r="1973" spans="1:51" s="21" customFormat="1" x14ac:dyDescent="0.2">
      <c r="A1973" s="24" t="s">
        <v>595</v>
      </c>
      <c r="B1973" s="23" t="s">
        <v>606</v>
      </c>
      <c r="C1973" s="21" t="s">
        <v>75</v>
      </c>
      <c r="D1973" s="23" t="s">
        <v>36</v>
      </c>
      <c r="E1973" s="23" t="s">
        <v>54</v>
      </c>
      <c r="F1973" s="23" t="s">
        <v>43</v>
      </c>
      <c r="G1973" s="24">
        <v>79</v>
      </c>
      <c r="H1973" s="30">
        <v>63.128</v>
      </c>
      <c r="I1973" s="30">
        <v>36.68</v>
      </c>
      <c r="J1973" s="23" t="s">
        <v>27</v>
      </c>
      <c r="K1973" s="23" t="s">
        <v>27</v>
      </c>
      <c r="L1973" s="23" t="s">
        <v>27</v>
      </c>
      <c r="M1973" s="23" t="s">
        <v>27</v>
      </c>
      <c r="N1973" s="23" t="s">
        <v>27</v>
      </c>
      <c r="O1973" s="23">
        <v>0.59399999999999997</v>
      </c>
      <c r="P1973" s="23">
        <v>0.10100000000000001</v>
      </c>
      <c r="Q1973" s="23" t="s">
        <v>27</v>
      </c>
      <c r="R1973" s="23" t="s">
        <v>27</v>
      </c>
      <c r="S1973" s="23" t="s">
        <v>27</v>
      </c>
      <c r="T1973" s="23" t="s">
        <v>27</v>
      </c>
      <c r="U1973" s="23">
        <v>8.1000000000000003E-2</v>
      </c>
      <c r="V1973" s="23" t="s">
        <v>27</v>
      </c>
      <c r="W1973" s="30" t="s">
        <v>27</v>
      </c>
      <c r="X1973" s="23">
        <v>100.58399999999999</v>
      </c>
      <c r="Z1973" s="18" t="s">
        <v>85</v>
      </c>
      <c r="AB1973" s="501"/>
      <c r="AC1973" s="18">
        <v>49.364963247906225</v>
      </c>
      <c r="AD1973" s="18">
        <v>49.964372605209903</v>
      </c>
      <c r="AE1973" s="18" t="s">
        <v>27</v>
      </c>
      <c r="AF1973" s="18" t="s">
        <v>27</v>
      </c>
      <c r="AG1973" s="18" t="s">
        <v>27</v>
      </c>
      <c r="AH1973" s="18" t="s">
        <v>27</v>
      </c>
      <c r="AI1973" s="18" t="s">
        <v>27</v>
      </c>
      <c r="AJ1973" s="18">
        <v>0.44195521185829295</v>
      </c>
      <c r="AK1973" s="18">
        <v>7.4841745391289141E-2</v>
      </c>
      <c r="AL1973" s="18" t="s">
        <v>27</v>
      </c>
      <c r="AM1973" s="18" t="s">
        <v>27</v>
      </c>
      <c r="AN1973" s="18" t="s">
        <v>27</v>
      </c>
      <c r="AO1973" s="18" t="s">
        <v>27</v>
      </c>
      <c r="AP1973" s="18">
        <v>0.1538671896342729</v>
      </c>
      <c r="AQ1973" s="18" t="s">
        <v>27</v>
      </c>
      <c r="AR1973" s="18">
        <v>99.999999999999986</v>
      </c>
      <c r="AT1973" s="53" t="s">
        <v>134</v>
      </c>
      <c r="AU1973" s="53" t="str">
        <f t="shared" si="185"/>
        <v>po</v>
      </c>
      <c r="AV1973" s="44">
        <f t="shared" si="186"/>
        <v>0.98800326460536447</v>
      </c>
      <c r="AW1973" s="86">
        <f t="shared" si="187"/>
        <v>0.9983465738535966</v>
      </c>
      <c r="AX1973" s="18"/>
      <c r="AY1973" s="18"/>
    </row>
    <row r="1974" spans="1:51" s="21" customFormat="1" x14ac:dyDescent="0.2">
      <c r="A1974" s="24" t="s">
        <v>595</v>
      </c>
      <c r="B1974" s="23" t="s">
        <v>606</v>
      </c>
      <c r="C1974" s="21" t="s">
        <v>75</v>
      </c>
      <c r="D1974" s="23" t="s">
        <v>36</v>
      </c>
      <c r="E1974" s="23" t="s">
        <v>37</v>
      </c>
      <c r="F1974" s="23" t="s">
        <v>31</v>
      </c>
      <c r="G1974" s="24">
        <v>61</v>
      </c>
      <c r="H1974" s="30">
        <v>62.142000000000003</v>
      </c>
      <c r="I1974" s="30">
        <v>36.098999999999997</v>
      </c>
      <c r="J1974" s="23">
        <v>8.1000000000000003E-2</v>
      </c>
      <c r="K1974" s="23">
        <v>4.7E-2</v>
      </c>
      <c r="L1974" s="23">
        <v>4.2999999999999997E-2</v>
      </c>
      <c r="M1974" s="23" t="s">
        <v>27</v>
      </c>
      <c r="N1974" s="23">
        <v>8.5999999999999993E-2</v>
      </c>
      <c r="O1974" s="23" t="s">
        <v>27</v>
      </c>
      <c r="P1974" s="23" t="s">
        <v>27</v>
      </c>
      <c r="Q1974" s="23" t="s">
        <v>27</v>
      </c>
      <c r="R1974" s="23" t="s">
        <v>27</v>
      </c>
      <c r="S1974" s="23">
        <v>4.3999999999999997E-2</v>
      </c>
      <c r="T1974" s="23" t="s">
        <v>27</v>
      </c>
      <c r="U1974" s="23" t="s">
        <v>27</v>
      </c>
      <c r="V1974" s="23" t="s">
        <v>27</v>
      </c>
      <c r="W1974" s="30" t="s">
        <v>27</v>
      </c>
      <c r="X1974" s="23">
        <v>98.542000000000002</v>
      </c>
      <c r="Z1974" s="18" t="s">
        <v>85</v>
      </c>
      <c r="AB1974" s="501"/>
      <c r="AC1974" s="18">
        <v>49.503177034949545</v>
      </c>
      <c r="AD1974" s="18">
        <v>50.093034482643098</v>
      </c>
      <c r="AE1974" s="18">
        <v>0.12830931762456951</v>
      </c>
      <c r="AF1974" s="18">
        <v>6.750667633654453E-2</v>
      </c>
      <c r="AG1974" s="18">
        <v>3.9963580072882407E-2</v>
      </c>
      <c r="AH1974" s="18" t="s">
        <v>27</v>
      </c>
      <c r="AI1974" s="18">
        <v>9.5460686029675224E-2</v>
      </c>
      <c r="AJ1974" s="18" t="s">
        <v>27</v>
      </c>
      <c r="AK1974" s="18" t="s">
        <v>27</v>
      </c>
      <c r="AL1974" s="18" t="s">
        <v>27</v>
      </c>
      <c r="AM1974" s="18" t="s">
        <v>27</v>
      </c>
      <c r="AN1974" s="18">
        <v>7.2548222343665716E-2</v>
      </c>
      <c r="AO1974" s="18" t="s">
        <v>27</v>
      </c>
      <c r="AP1974" s="18" t="s">
        <v>27</v>
      </c>
      <c r="AQ1974" s="18" t="s">
        <v>27</v>
      </c>
      <c r="AR1974" s="18">
        <v>100</v>
      </c>
      <c r="AT1974" s="53" t="s">
        <v>134</v>
      </c>
      <c r="AU1974" s="53" t="str">
        <f t="shared" si="185"/>
        <v>po</v>
      </c>
      <c r="AV1974" s="44">
        <f t="shared" si="186"/>
        <v>0.9882247611112891</v>
      </c>
      <c r="AW1974" s="86">
        <f t="shared" si="187"/>
        <v>0.98902254827841973</v>
      </c>
      <c r="AX1974" s="18"/>
      <c r="AY1974" s="18"/>
    </row>
    <row r="1975" spans="1:51" s="21" customFormat="1" x14ac:dyDescent="0.2">
      <c r="A1975" s="24" t="s">
        <v>595</v>
      </c>
      <c r="B1975" s="23" t="s">
        <v>606</v>
      </c>
      <c r="C1975" s="21" t="s">
        <v>75</v>
      </c>
      <c r="D1975" s="23" t="s">
        <v>44</v>
      </c>
      <c r="E1975" s="23" t="s">
        <v>32</v>
      </c>
      <c r="F1975" s="23" t="s">
        <v>59</v>
      </c>
      <c r="G1975" s="24">
        <v>35</v>
      </c>
      <c r="H1975" s="30">
        <v>62.381</v>
      </c>
      <c r="I1975" s="30">
        <v>36.229999999999997</v>
      </c>
      <c r="J1975" s="23" t="s">
        <v>27</v>
      </c>
      <c r="K1975" s="23" t="s">
        <v>27</v>
      </c>
      <c r="L1975" s="23" t="s">
        <v>27</v>
      </c>
      <c r="M1975" s="23" t="s">
        <v>27</v>
      </c>
      <c r="N1975" s="23" t="s">
        <v>27</v>
      </c>
      <c r="O1975" s="23">
        <v>0.40500000000000003</v>
      </c>
      <c r="P1975" s="23">
        <v>0.218</v>
      </c>
      <c r="Q1975" s="23">
        <v>4.7E-2</v>
      </c>
      <c r="R1975" s="23" t="s">
        <v>27</v>
      </c>
      <c r="S1975" s="23">
        <v>3.4000000000000002E-2</v>
      </c>
      <c r="T1975" s="23" t="s">
        <v>27</v>
      </c>
      <c r="U1975" s="23" t="s">
        <v>27</v>
      </c>
      <c r="V1975" s="23" t="s">
        <v>27</v>
      </c>
      <c r="W1975" s="30" t="s">
        <v>27</v>
      </c>
      <c r="X1975" s="23">
        <v>99.314999999999998</v>
      </c>
      <c r="Z1975" s="18" t="s">
        <v>85</v>
      </c>
      <c r="AB1975" s="501"/>
      <c r="AC1975" s="18">
        <v>49.428536273490458</v>
      </c>
      <c r="AD1975" s="18">
        <v>50.00668610872718</v>
      </c>
      <c r="AE1975" s="18" t="s">
        <v>27</v>
      </c>
      <c r="AF1975" s="18" t="s">
        <v>27</v>
      </c>
      <c r="AG1975" s="18" t="s">
        <v>27</v>
      </c>
      <c r="AH1975" s="18" t="s">
        <v>27</v>
      </c>
      <c r="AI1975" s="18" t="s">
        <v>27</v>
      </c>
      <c r="AJ1975" s="18">
        <v>0.30533421136286915</v>
      </c>
      <c r="AK1975" s="18">
        <v>0.16368453794517362</v>
      </c>
      <c r="AL1975" s="18">
        <v>3.9997864087510965E-2</v>
      </c>
      <c r="AM1975" s="18" t="s">
        <v>27</v>
      </c>
      <c r="AN1975" s="18">
        <v>5.5761004386807568E-2</v>
      </c>
      <c r="AO1975" s="18" t="s">
        <v>27</v>
      </c>
      <c r="AP1975" s="18" t="s">
        <v>27</v>
      </c>
      <c r="AQ1975" s="18" t="s">
        <v>27</v>
      </c>
      <c r="AR1975" s="18">
        <v>100</v>
      </c>
      <c r="AT1975" s="53" t="s">
        <v>134</v>
      </c>
      <c r="AU1975" s="53" t="str">
        <f t="shared" si="185"/>
        <v>po</v>
      </c>
      <c r="AV1975" s="44">
        <f t="shared" si="186"/>
        <v>0.98843854931759167</v>
      </c>
      <c r="AW1975" s="86">
        <f t="shared" si="187"/>
        <v>0.99861752043135077</v>
      </c>
      <c r="AX1975" s="18"/>
      <c r="AY1975" s="18"/>
    </row>
    <row r="1976" spans="1:51" s="21" customFormat="1" x14ac:dyDescent="0.2">
      <c r="A1976" s="24" t="s">
        <v>595</v>
      </c>
      <c r="B1976" s="23" t="s">
        <v>606</v>
      </c>
      <c r="C1976" s="21" t="s">
        <v>75</v>
      </c>
      <c r="D1976" s="23" t="s">
        <v>60</v>
      </c>
      <c r="E1976" s="23" t="s">
        <v>70</v>
      </c>
      <c r="F1976" s="23" t="s">
        <v>43</v>
      </c>
      <c r="G1976" s="24">
        <v>508</v>
      </c>
      <c r="H1976" s="30">
        <v>62.220999999999997</v>
      </c>
      <c r="I1976" s="30">
        <v>36.131999999999998</v>
      </c>
      <c r="J1976" s="23">
        <v>3.5000000000000003E-2</v>
      </c>
      <c r="K1976" s="23" t="s">
        <v>27</v>
      </c>
      <c r="L1976" s="23" t="s">
        <v>27</v>
      </c>
      <c r="M1976" s="23" t="s">
        <v>27</v>
      </c>
      <c r="N1976" s="23">
        <v>0.03</v>
      </c>
      <c r="O1976" s="23">
        <v>0.66700000000000004</v>
      </c>
      <c r="P1976" s="23" t="s">
        <v>27</v>
      </c>
      <c r="Q1976" s="23" t="s">
        <v>27</v>
      </c>
      <c r="R1976" s="23" t="s">
        <v>27</v>
      </c>
      <c r="S1976" s="23" t="s">
        <v>27</v>
      </c>
      <c r="T1976" s="23" t="s">
        <v>27</v>
      </c>
      <c r="U1976" s="23" t="s">
        <v>27</v>
      </c>
      <c r="V1976" s="23" t="s">
        <v>27</v>
      </c>
      <c r="W1976" s="30" t="s">
        <v>27</v>
      </c>
      <c r="X1976" s="23">
        <v>99.084999999999994</v>
      </c>
      <c r="Z1976" s="18" t="s">
        <v>85</v>
      </c>
      <c r="AB1976" s="501"/>
      <c r="AC1976" s="18">
        <v>49.418233086763379</v>
      </c>
      <c r="AD1976" s="18">
        <v>49.989242070100659</v>
      </c>
      <c r="AE1976" s="18">
        <v>5.5276890169927963E-2</v>
      </c>
      <c r="AF1976" s="18" t="s">
        <v>27</v>
      </c>
      <c r="AG1976" s="18" t="s">
        <v>27</v>
      </c>
      <c r="AH1976" s="18" t="s">
        <v>27</v>
      </c>
      <c r="AI1976" s="18">
        <v>3.3200890767266462E-2</v>
      </c>
      <c r="AJ1976" s="18">
        <v>0.50404706219877482</v>
      </c>
      <c r="AK1976" s="18" t="s">
        <v>27</v>
      </c>
      <c r="AL1976" s="18" t="s">
        <v>27</v>
      </c>
      <c r="AM1976" s="18" t="s">
        <v>27</v>
      </c>
      <c r="AN1976" s="18" t="s">
        <v>27</v>
      </c>
      <c r="AO1976" s="18" t="s">
        <v>27</v>
      </c>
      <c r="AP1976" s="18" t="s">
        <v>27</v>
      </c>
      <c r="AQ1976" s="18" t="s">
        <v>27</v>
      </c>
      <c r="AR1976" s="18">
        <v>100</v>
      </c>
      <c r="AT1976" s="53" t="s">
        <v>134</v>
      </c>
      <c r="AU1976" s="53" t="str">
        <f t="shared" si="185"/>
        <v>po</v>
      </c>
      <c r="AV1976" s="44">
        <f t="shared" si="186"/>
        <v>0.98857736265461782</v>
      </c>
      <c r="AW1976" s="86">
        <f t="shared" si="187"/>
        <v>0.9986604733665575</v>
      </c>
      <c r="AX1976" s="18"/>
      <c r="AY1976" s="18"/>
    </row>
    <row r="1977" spans="1:51" s="21" customFormat="1" x14ac:dyDescent="0.2">
      <c r="A1977" s="24" t="s">
        <v>595</v>
      </c>
      <c r="B1977" s="23" t="s">
        <v>606</v>
      </c>
      <c r="C1977" s="21" t="s">
        <v>75</v>
      </c>
      <c r="D1977" s="23" t="s">
        <v>60</v>
      </c>
      <c r="E1977" s="23" t="s">
        <v>32</v>
      </c>
      <c r="F1977" s="23" t="s">
        <v>43</v>
      </c>
      <c r="G1977" s="24">
        <v>347</v>
      </c>
      <c r="H1977" s="30">
        <v>62.451999999999998</v>
      </c>
      <c r="I1977" s="30">
        <v>36.265999999999998</v>
      </c>
      <c r="J1977" s="23" t="s">
        <v>27</v>
      </c>
      <c r="K1977" s="23" t="s">
        <v>27</v>
      </c>
      <c r="L1977" s="23" t="s">
        <v>27</v>
      </c>
      <c r="M1977" s="23" t="s">
        <v>27</v>
      </c>
      <c r="N1977" s="23" t="s">
        <v>27</v>
      </c>
      <c r="O1977" s="23">
        <v>0.90500000000000003</v>
      </c>
      <c r="P1977" s="23" t="s">
        <v>27</v>
      </c>
      <c r="Q1977" s="23" t="s">
        <v>27</v>
      </c>
      <c r="R1977" s="23" t="s">
        <v>27</v>
      </c>
      <c r="S1977" s="23" t="s">
        <v>27</v>
      </c>
      <c r="T1977" s="23" t="s">
        <v>27</v>
      </c>
      <c r="U1977" s="23" t="s">
        <v>27</v>
      </c>
      <c r="V1977" s="23" t="s">
        <v>27</v>
      </c>
      <c r="W1977" s="30" t="s">
        <v>27</v>
      </c>
      <c r="X1977" s="23">
        <v>99.62299999999999</v>
      </c>
      <c r="Z1977" s="18" t="s">
        <v>85</v>
      </c>
      <c r="AB1977" s="501"/>
      <c r="AC1977" s="18">
        <v>49.374462245002363</v>
      </c>
      <c r="AD1977" s="18">
        <v>49.944768970133659</v>
      </c>
      <c r="AE1977" s="18" t="s">
        <v>27</v>
      </c>
      <c r="AF1977" s="18" t="s">
        <v>27</v>
      </c>
      <c r="AG1977" s="18" t="s">
        <v>27</v>
      </c>
      <c r="AH1977" s="18" t="s">
        <v>27</v>
      </c>
      <c r="AI1977" s="18" t="s">
        <v>27</v>
      </c>
      <c r="AJ1977" s="18">
        <v>0.68076878486398373</v>
      </c>
      <c r="AK1977" s="18" t="s">
        <v>27</v>
      </c>
      <c r="AL1977" s="18" t="s">
        <v>27</v>
      </c>
      <c r="AM1977" s="18" t="s">
        <v>27</v>
      </c>
      <c r="AN1977" s="18" t="s">
        <v>27</v>
      </c>
      <c r="AO1977" s="18" t="s">
        <v>27</v>
      </c>
      <c r="AP1977" s="18" t="s">
        <v>27</v>
      </c>
      <c r="AQ1977" s="18" t="s">
        <v>27</v>
      </c>
      <c r="AR1977" s="18">
        <v>100.00000000000001</v>
      </c>
      <c r="AT1977" s="53" t="s">
        <v>134</v>
      </c>
      <c r="AU1977" s="53" t="str">
        <f t="shared" si="185"/>
        <v>po</v>
      </c>
      <c r="AV1977" s="44">
        <f t="shared" si="186"/>
        <v>0.98858125211326275</v>
      </c>
      <c r="AW1977" s="86">
        <f t="shared" si="187"/>
        <v>1.0022116842666495</v>
      </c>
      <c r="AX1977" s="18"/>
      <c r="AY1977" s="18"/>
    </row>
    <row r="1978" spans="1:51" s="21" customFormat="1" x14ac:dyDescent="0.2">
      <c r="A1978" s="24" t="s">
        <v>595</v>
      </c>
      <c r="B1978" s="23" t="s">
        <v>606</v>
      </c>
      <c r="C1978" s="21" t="s">
        <v>75</v>
      </c>
      <c r="D1978" s="23" t="s">
        <v>72</v>
      </c>
      <c r="E1978" s="23" t="s">
        <v>37</v>
      </c>
      <c r="F1978" s="23" t="s">
        <v>43</v>
      </c>
      <c r="G1978" s="24">
        <v>219</v>
      </c>
      <c r="H1978" s="30">
        <v>62.795000000000002</v>
      </c>
      <c r="I1978" s="30">
        <v>36.454000000000001</v>
      </c>
      <c r="J1978" s="23" t="s">
        <v>27</v>
      </c>
      <c r="K1978" s="23" t="s">
        <v>27</v>
      </c>
      <c r="L1978" s="23" t="s">
        <v>27</v>
      </c>
      <c r="M1978" s="23" t="s">
        <v>27</v>
      </c>
      <c r="N1978" s="23" t="s">
        <v>27</v>
      </c>
      <c r="O1978" s="23">
        <v>0.13</v>
      </c>
      <c r="P1978" s="23">
        <v>9.7000000000000003E-2</v>
      </c>
      <c r="Q1978" s="23">
        <v>0.14499999999999999</v>
      </c>
      <c r="R1978" s="23" t="s">
        <v>27</v>
      </c>
      <c r="S1978" s="23" t="s">
        <v>27</v>
      </c>
      <c r="T1978" s="23" t="s">
        <v>27</v>
      </c>
      <c r="U1978" s="23" t="s">
        <v>27</v>
      </c>
      <c r="V1978" s="23" t="s">
        <v>27</v>
      </c>
      <c r="W1978" s="30" t="s">
        <v>27</v>
      </c>
      <c r="X1978" s="23">
        <v>99.620999999999981</v>
      </c>
      <c r="Z1978" s="18" t="s">
        <v>85</v>
      </c>
      <c r="AB1978" s="501"/>
      <c r="AC1978" s="18">
        <v>49.574795963292843</v>
      </c>
      <c r="AD1978" s="18">
        <v>50.132040711049576</v>
      </c>
      <c r="AE1978" s="18" t="s">
        <v>27</v>
      </c>
      <c r="AF1978" s="18" t="s">
        <v>27</v>
      </c>
      <c r="AG1978" s="18" t="s">
        <v>27</v>
      </c>
      <c r="AH1978" s="18" t="s">
        <v>27</v>
      </c>
      <c r="AI1978" s="18" t="s">
        <v>27</v>
      </c>
      <c r="AJ1978" s="18">
        <v>9.7650450259177402E-2</v>
      </c>
      <c r="AK1978" s="18">
        <v>7.2566027772408337E-2</v>
      </c>
      <c r="AL1978" s="18">
        <v>0.12294684762601134</v>
      </c>
      <c r="AM1978" s="18" t="s">
        <v>27</v>
      </c>
      <c r="AN1978" s="18" t="s">
        <v>27</v>
      </c>
      <c r="AO1978" s="18" t="s">
        <v>27</v>
      </c>
      <c r="AP1978" s="18" t="s">
        <v>27</v>
      </c>
      <c r="AQ1978" s="18" t="s">
        <v>27</v>
      </c>
      <c r="AR1978" s="18">
        <v>100.00000000000001</v>
      </c>
      <c r="AT1978" s="53" t="s">
        <v>134</v>
      </c>
      <c r="AU1978" s="53" t="str">
        <f t="shared" si="185"/>
        <v>po</v>
      </c>
      <c r="AV1978" s="44">
        <f t="shared" si="186"/>
        <v>0.9888844591232866</v>
      </c>
      <c r="AW1978" s="86">
        <f t="shared" si="187"/>
        <v>0.99473228262098401</v>
      </c>
      <c r="AX1978" s="18"/>
      <c r="AY1978" s="18"/>
    </row>
    <row r="1979" spans="1:51" s="21" customFormat="1" x14ac:dyDescent="0.2">
      <c r="A1979" s="24" t="s">
        <v>595</v>
      </c>
      <c r="B1979" s="23" t="s">
        <v>606</v>
      </c>
      <c r="C1979" s="21" t="s">
        <v>75</v>
      </c>
      <c r="D1979" s="23" t="s">
        <v>52</v>
      </c>
      <c r="E1979" s="23" t="s">
        <v>32</v>
      </c>
      <c r="F1979" s="23" t="s">
        <v>38</v>
      </c>
      <c r="G1979" s="24" t="s">
        <v>87</v>
      </c>
      <c r="H1979" s="30">
        <v>62.439</v>
      </c>
      <c r="I1979" s="30">
        <v>36.247</v>
      </c>
      <c r="J1979" s="23">
        <v>2.5999999999999999E-2</v>
      </c>
      <c r="K1979" s="23" t="s">
        <v>27</v>
      </c>
      <c r="L1979" s="23" t="s">
        <v>27</v>
      </c>
      <c r="M1979" s="23">
        <v>7.5999999999999998E-2</v>
      </c>
      <c r="N1979" s="23">
        <v>4.4999999999999998E-2</v>
      </c>
      <c r="O1979" s="23">
        <v>0.23400000000000001</v>
      </c>
      <c r="P1979" s="23" t="s">
        <v>27</v>
      </c>
      <c r="Q1979" s="23" t="s">
        <v>27</v>
      </c>
      <c r="R1979" s="23" t="s">
        <v>27</v>
      </c>
      <c r="S1979" s="23">
        <v>2.8000000000000001E-2</v>
      </c>
      <c r="T1979" s="23" t="s">
        <v>27</v>
      </c>
      <c r="U1979" s="23" t="s">
        <v>27</v>
      </c>
      <c r="V1979" s="23" t="s">
        <v>27</v>
      </c>
      <c r="W1979" s="30" t="s">
        <v>27</v>
      </c>
      <c r="X1979" s="23">
        <v>99.094999999999999</v>
      </c>
      <c r="Z1979" s="18" t="s">
        <v>85</v>
      </c>
      <c r="AB1979" s="501"/>
      <c r="AC1979" s="18">
        <v>49.534507466080896</v>
      </c>
      <c r="AD1979" s="18">
        <v>50.090838502658627</v>
      </c>
      <c r="AE1979" s="18">
        <v>4.1015743546601917E-2</v>
      </c>
      <c r="AF1979" s="18" t="s">
        <v>27</v>
      </c>
      <c r="AG1979" s="18" t="s">
        <v>27</v>
      </c>
      <c r="AH1979" s="18">
        <v>6.1288212148219084E-2</v>
      </c>
      <c r="AI1979" s="18">
        <v>4.9744226047020383E-2</v>
      </c>
      <c r="AJ1979" s="18">
        <v>0.17662931906934876</v>
      </c>
      <c r="AK1979" s="18" t="s">
        <v>27</v>
      </c>
      <c r="AL1979" s="18" t="s">
        <v>27</v>
      </c>
      <c r="AM1979" s="18" t="s">
        <v>27</v>
      </c>
      <c r="AN1979" s="18">
        <v>4.597653044928697E-2</v>
      </c>
      <c r="AO1979" s="18" t="s">
        <v>27</v>
      </c>
      <c r="AP1979" s="18" t="s">
        <v>27</v>
      </c>
      <c r="AQ1979" s="18" t="s">
        <v>27</v>
      </c>
      <c r="AR1979" s="18">
        <v>100</v>
      </c>
      <c r="AT1979" s="53" t="s">
        <v>134</v>
      </c>
      <c r="AU1979" s="53" t="str">
        <f t="shared" si="185"/>
        <v>po</v>
      </c>
      <c r="AV1979" s="44">
        <f t="shared" si="186"/>
        <v>0.9888935571212647</v>
      </c>
      <c r="AW1979" s="86">
        <f t="shared" si="187"/>
        <v>0.99241973724420229</v>
      </c>
      <c r="AX1979" s="18"/>
      <c r="AY1979" s="18"/>
    </row>
    <row r="1980" spans="1:51" s="21" customFormat="1" x14ac:dyDescent="0.2">
      <c r="A1980" s="24" t="s">
        <v>595</v>
      </c>
      <c r="B1980" s="23" t="s">
        <v>606</v>
      </c>
      <c r="C1980" s="21" t="s">
        <v>75</v>
      </c>
      <c r="D1980" s="23" t="s">
        <v>72</v>
      </c>
      <c r="E1980" s="23" t="s">
        <v>42</v>
      </c>
      <c r="F1980" s="23" t="s">
        <v>34</v>
      </c>
      <c r="G1980" s="24">
        <v>245</v>
      </c>
      <c r="H1980" s="30">
        <v>62.45</v>
      </c>
      <c r="I1980" s="30">
        <v>36.247</v>
      </c>
      <c r="J1980" s="23" t="s">
        <v>27</v>
      </c>
      <c r="K1980" s="23" t="s">
        <v>27</v>
      </c>
      <c r="L1980" s="23" t="s">
        <v>27</v>
      </c>
      <c r="M1980" s="23" t="s">
        <v>27</v>
      </c>
      <c r="N1980" s="23">
        <v>2.7E-2</v>
      </c>
      <c r="O1980" s="23">
        <v>0.98299999999999998</v>
      </c>
      <c r="P1980" s="23">
        <v>0.18</v>
      </c>
      <c r="Q1980" s="23">
        <v>3.6999999999999998E-2</v>
      </c>
      <c r="R1980" s="23" t="s">
        <v>27</v>
      </c>
      <c r="S1980" s="23" t="s">
        <v>27</v>
      </c>
      <c r="T1980" s="23">
        <v>0.14499999999999999</v>
      </c>
      <c r="U1980" s="23" t="s">
        <v>27</v>
      </c>
      <c r="V1980" s="23" t="s">
        <v>27</v>
      </c>
      <c r="W1980" s="30" t="s">
        <v>27</v>
      </c>
      <c r="X1980" s="23">
        <v>100.06900000000002</v>
      </c>
      <c r="Z1980" s="18" t="s">
        <v>85</v>
      </c>
      <c r="AB1980" s="501"/>
      <c r="AC1980" s="18">
        <v>49.211622911352741</v>
      </c>
      <c r="AD1980" s="18">
        <v>49.75556203886017</v>
      </c>
      <c r="AE1980" s="18" t="s">
        <v>27</v>
      </c>
      <c r="AF1980" s="18" t="s">
        <v>27</v>
      </c>
      <c r="AG1980" s="18" t="s">
        <v>27</v>
      </c>
      <c r="AH1980" s="18" t="s">
        <v>27</v>
      </c>
      <c r="AI1980" s="18">
        <v>2.9646761752964951E-2</v>
      </c>
      <c r="AJ1980" s="18">
        <v>0.73702766500544703</v>
      </c>
      <c r="AK1980" s="18">
        <v>0.13441059254128468</v>
      </c>
      <c r="AL1980" s="18">
        <v>3.1314861398655608E-2</v>
      </c>
      <c r="AM1980" s="18" t="s">
        <v>27</v>
      </c>
      <c r="AN1980" s="18" t="s">
        <v>27</v>
      </c>
      <c r="AO1980" s="18">
        <v>0.10041516908872242</v>
      </c>
      <c r="AP1980" s="18" t="s">
        <v>27</v>
      </c>
      <c r="AQ1980" s="18" t="s">
        <v>27</v>
      </c>
      <c r="AR1980" s="18">
        <v>99.999999999999986</v>
      </c>
      <c r="AT1980" s="53" t="s">
        <v>134</v>
      </c>
      <c r="AU1980" s="53" t="str">
        <f t="shared" si="185"/>
        <v>po</v>
      </c>
      <c r="AV1980" s="44">
        <f t="shared" si="186"/>
        <v>0.98906777242145105</v>
      </c>
      <c r="AW1980" s="86">
        <f t="shared" si="187"/>
        <v>1.0092297050160546</v>
      </c>
      <c r="AX1980" s="18"/>
      <c r="AY1980" s="18"/>
    </row>
    <row r="1981" spans="1:51" s="21" customFormat="1" x14ac:dyDescent="0.2">
      <c r="A1981" s="24" t="s">
        <v>595</v>
      </c>
      <c r="B1981" s="23" t="s">
        <v>606</v>
      </c>
      <c r="C1981" s="21" t="s">
        <v>75</v>
      </c>
      <c r="D1981" s="23" t="s">
        <v>60</v>
      </c>
      <c r="E1981" s="23" t="s">
        <v>32</v>
      </c>
      <c r="F1981" s="23" t="s">
        <v>34</v>
      </c>
      <c r="G1981" s="24">
        <v>357</v>
      </c>
      <c r="H1981" s="30">
        <v>62.557000000000002</v>
      </c>
      <c r="I1981" s="30">
        <v>36.295000000000002</v>
      </c>
      <c r="J1981" s="23">
        <v>2.5000000000000001E-2</v>
      </c>
      <c r="K1981" s="23" t="s">
        <v>27</v>
      </c>
      <c r="L1981" s="23" t="s">
        <v>27</v>
      </c>
      <c r="M1981" s="23" t="s">
        <v>27</v>
      </c>
      <c r="N1981" s="23" t="s">
        <v>27</v>
      </c>
      <c r="O1981" s="23">
        <v>0.32200000000000001</v>
      </c>
      <c r="P1981" s="23">
        <v>9.5000000000000001E-2</v>
      </c>
      <c r="Q1981" s="23" t="s">
        <v>27</v>
      </c>
      <c r="R1981" s="23" t="s">
        <v>27</v>
      </c>
      <c r="S1981" s="23" t="s">
        <v>27</v>
      </c>
      <c r="T1981" s="23" t="s">
        <v>27</v>
      </c>
      <c r="U1981" s="23" t="s">
        <v>27</v>
      </c>
      <c r="V1981" s="23" t="s">
        <v>27</v>
      </c>
      <c r="W1981" s="30" t="s">
        <v>27</v>
      </c>
      <c r="X1981" s="23">
        <v>99.294000000000011</v>
      </c>
      <c r="Z1981" s="18" t="s">
        <v>85</v>
      </c>
      <c r="AB1981" s="501"/>
      <c r="AC1981" s="18">
        <v>49.559133503365302</v>
      </c>
      <c r="AD1981" s="18">
        <v>50.087449275578777</v>
      </c>
      <c r="AE1981" s="18">
        <v>3.9383393134457739E-2</v>
      </c>
      <c r="AF1981" s="18" t="s">
        <v>27</v>
      </c>
      <c r="AG1981" s="18" t="s">
        <v>27</v>
      </c>
      <c r="AH1981" s="18" t="s">
        <v>27</v>
      </c>
      <c r="AI1981" s="18" t="s">
        <v>27</v>
      </c>
      <c r="AJ1981" s="18">
        <v>0.24271615855804693</v>
      </c>
      <c r="AK1981" s="18">
        <v>7.1317669363426636E-2</v>
      </c>
      <c r="AL1981" s="18" t="s">
        <v>27</v>
      </c>
      <c r="AM1981" s="18" t="s">
        <v>27</v>
      </c>
      <c r="AN1981" s="18" t="s">
        <v>27</v>
      </c>
      <c r="AO1981" s="18" t="s">
        <v>27</v>
      </c>
      <c r="AP1981" s="18" t="s">
        <v>27</v>
      </c>
      <c r="AQ1981" s="18" t="s">
        <v>27</v>
      </c>
      <c r="AR1981" s="18">
        <v>100.00000000000001</v>
      </c>
      <c r="AT1981" s="53" t="s">
        <v>134</v>
      </c>
      <c r="AU1981" s="53" t="str">
        <f t="shared" si="185"/>
        <v>po</v>
      </c>
      <c r="AV1981" s="44">
        <f t="shared" si="186"/>
        <v>0.98945213262295095</v>
      </c>
      <c r="AW1981" s="86">
        <f t="shared" si="187"/>
        <v>0.99572184354781101</v>
      </c>
      <c r="AX1981" s="18"/>
      <c r="AY1981" s="18"/>
    </row>
    <row r="1982" spans="1:51" s="21" customFormat="1" x14ac:dyDescent="0.2">
      <c r="A1982" s="24" t="s">
        <v>595</v>
      </c>
      <c r="B1982" s="23" t="s">
        <v>606</v>
      </c>
      <c r="C1982" s="21" t="s">
        <v>75</v>
      </c>
      <c r="D1982" s="23" t="s">
        <v>60</v>
      </c>
      <c r="E1982" s="23" t="s">
        <v>32</v>
      </c>
      <c r="F1982" s="23" t="s">
        <v>43</v>
      </c>
      <c r="G1982" s="24">
        <v>352</v>
      </c>
      <c r="H1982" s="30">
        <v>62.37</v>
      </c>
      <c r="I1982" s="30">
        <v>36.161000000000001</v>
      </c>
      <c r="J1982" s="23" t="s">
        <v>27</v>
      </c>
      <c r="K1982" s="23" t="s">
        <v>27</v>
      </c>
      <c r="L1982" s="23" t="s">
        <v>27</v>
      </c>
      <c r="M1982" s="23" t="s">
        <v>27</v>
      </c>
      <c r="N1982" s="23" t="s">
        <v>27</v>
      </c>
      <c r="O1982" s="23">
        <v>0.66800000000000004</v>
      </c>
      <c r="P1982" s="23">
        <v>0.17199999999999999</v>
      </c>
      <c r="Q1982" s="23">
        <v>0.05</v>
      </c>
      <c r="R1982" s="23" t="s">
        <v>27</v>
      </c>
      <c r="S1982" s="23" t="s">
        <v>27</v>
      </c>
      <c r="T1982" s="23" t="s">
        <v>27</v>
      </c>
      <c r="U1982" s="23" t="s">
        <v>27</v>
      </c>
      <c r="V1982" s="23" t="s">
        <v>27</v>
      </c>
      <c r="W1982" s="30" t="s">
        <v>27</v>
      </c>
      <c r="X1982" s="23">
        <v>99.421000000000006</v>
      </c>
      <c r="Z1982" s="18" t="s">
        <v>85</v>
      </c>
      <c r="AB1982" s="501"/>
      <c r="AC1982" s="18">
        <v>49.416569550854156</v>
      </c>
      <c r="AD1982" s="18">
        <v>49.908165380388134</v>
      </c>
      <c r="AE1982" s="18" t="s">
        <v>27</v>
      </c>
      <c r="AF1982" s="18" t="s">
        <v>27</v>
      </c>
      <c r="AG1982" s="18" t="s">
        <v>27</v>
      </c>
      <c r="AH1982" s="18" t="s">
        <v>27</v>
      </c>
      <c r="AI1982" s="18" t="s">
        <v>27</v>
      </c>
      <c r="AJ1982" s="18">
        <v>0.50357984451240512</v>
      </c>
      <c r="AK1982" s="18">
        <v>0.12913710389011621</v>
      </c>
      <c r="AL1982" s="18">
        <v>4.2548120355204083E-2</v>
      </c>
      <c r="AM1982" s="18" t="s">
        <v>27</v>
      </c>
      <c r="AN1982" s="18" t="s">
        <v>27</v>
      </c>
      <c r="AO1982" s="18" t="s">
        <v>27</v>
      </c>
      <c r="AP1982" s="18" t="s">
        <v>27</v>
      </c>
      <c r="AQ1982" s="18" t="s">
        <v>27</v>
      </c>
      <c r="AR1982" s="18">
        <v>100.00000000000001</v>
      </c>
      <c r="AT1982" s="53" t="s">
        <v>134</v>
      </c>
      <c r="AU1982" s="53" t="str">
        <f t="shared" si="185"/>
        <v>po</v>
      </c>
      <c r="AV1982" s="44">
        <f t="shared" si="186"/>
        <v>0.99014999197451659</v>
      </c>
      <c r="AW1982" s="86">
        <f t="shared" si="187"/>
        <v>1.0036801440771039</v>
      </c>
      <c r="AX1982" s="18"/>
      <c r="AY1982" s="18"/>
    </row>
    <row r="1983" spans="1:51" s="21" customFormat="1" x14ac:dyDescent="0.2">
      <c r="A1983" s="24" t="s">
        <v>595</v>
      </c>
      <c r="B1983" s="23" t="s">
        <v>606</v>
      </c>
      <c r="C1983" s="21" t="s">
        <v>75</v>
      </c>
      <c r="D1983" s="23" t="s">
        <v>45</v>
      </c>
      <c r="E1983" s="23" t="s">
        <v>49</v>
      </c>
      <c r="F1983" s="23" t="s">
        <v>43</v>
      </c>
      <c r="G1983" s="24">
        <v>338</v>
      </c>
      <c r="H1983" s="30">
        <v>62.779000000000003</v>
      </c>
      <c r="I1983" s="30">
        <v>36.396999999999998</v>
      </c>
      <c r="J1983" s="23" t="s">
        <v>27</v>
      </c>
      <c r="K1983" s="23" t="s">
        <v>27</v>
      </c>
      <c r="L1983" s="23" t="s">
        <v>27</v>
      </c>
      <c r="M1983" s="23" t="s">
        <v>27</v>
      </c>
      <c r="N1983" s="23" t="s">
        <v>27</v>
      </c>
      <c r="O1983" s="23">
        <v>0.217</v>
      </c>
      <c r="P1983" s="23" t="s">
        <v>27</v>
      </c>
      <c r="Q1983" s="23">
        <v>7.2999999999999995E-2</v>
      </c>
      <c r="R1983" s="23" t="s">
        <v>27</v>
      </c>
      <c r="S1983" s="23" t="s">
        <v>27</v>
      </c>
      <c r="T1983" s="23" t="s">
        <v>27</v>
      </c>
      <c r="U1983" s="23" t="s">
        <v>27</v>
      </c>
      <c r="V1983" s="23" t="s">
        <v>27</v>
      </c>
      <c r="W1983" s="30" t="s">
        <v>27</v>
      </c>
      <c r="X1983" s="23">
        <v>99.465999999999994</v>
      </c>
      <c r="Z1983" s="18" t="s">
        <v>85</v>
      </c>
      <c r="AB1983" s="501"/>
      <c r="AC1983" s="18">
        <v>49.64123474221531</v>
      </c>
      <c r="AD1983" s="18">
        <v>50.133507945347375</v>
      </c>
      <c r="AE1983" s="18" t="s">
        <v>27</v>
      </c>
      <c r="AF1983" s="18" t="s">
        <v>27</v>
      </c>
      <c r="AG1983" s="18" t="s">
        <v>27</v>
      </c>
      <c r="AH1983" s="18" t="s">
        <v>27</v>
      </c>
      <c r="AI1983" s="18" t="s">
        <v>27</v>
      </c>
      <c r="AJ1983" s="18">
        <v>0.16326118436248876</v>
      </c>
      <c r="AK1983" s="18" t="s">
        <v>27</v>
      </c>
      <c r="AL1983" s="18">
        <v>6.1996128074819599E-2</v>
      </c>
      <c r="AM1983" s="18" t="s">
        <v>27</v>
      </c>
      <c r="AN1983" s="18" t="s">
        <v>27</v>
      </c>
      <c r="AO1983" s="18" t="s">
        <v>27</v>
      </c>
      <c r="AP1983" s="18" t="s">
        <v>27</v>
      </c>
      <c r="AQ1983" s="18" t="s">
        <v>27</v>
      </c>
      <c r="AR1983" s="18">
        <v>99.999999999999986</v>
      </c>
      <c r="AT1983" s="53" t="s">
        <v>134</v>
      </c>
      <c r="AU1983" s="53" t="str">
        <f t="shared" si="185"/>
        <v>po</v>
      </c>
      <c r="AV1983" s="44">
        <f t="shared" si="186"/>
        <v>0.99018075488216961</v>
      </c>
      <c r="AW1983" s="86">
        <f t="shared" si="187"/>
        <v>0.994673903709554</v>
      </c>
      <c r="AX1983" s="18"/>
      <c r="AY1983" s="18"/>
    </row>
    <row r="1984" spans="1:51" s="21" customFormat="1" x14ac:dyDescent="0.2">
      <c r="A1984" s="24" t="s">
        <v>595</v>
      </c>
      <c r="B1984" s="23" t="s">
        <v>606</v>
      </c>
      <c r="C1984" s="21" t="s">
        <v>75</v>
      </c>
      <c r="D1984" s="23" t="s">
        <v>45</v>
      </c>
      <c r="E1984" s="23" t="s">
        <v>47</v>
      </c>
      <c r="F1984" s="23" t="s">
        <v>43</v>
      </c>
      <c r="G1984" s="24">
        <v>423</v>
      </c>
      <c r="H1984" s="30">
        <v>62.53</v>
      </c>
      <c r="I1984" s="30">
        <v>36.25</v>
      </c>
      <c r="J1984" s="23">
        <v>0.05</v>
      </c>
      <c r="K1984" s="23" t="s">
        <v>27</v>
      </c>
      <c r="L1984" s="23" t="s">
        <v>27</v>
      </c>
      <c r="M1984" s="23" t="s">
        <v>27</v>
      </c>
      <c r="N1984" s="23" t="s">
        <v>27</v>
      </c>
      <c r="O1984" s="23">
        <v>0.67</v>
      </c>
      <c r="P1984" s="23">
        <v>0.13</v>
      </c>
      <c r="Q1984" s="23">
        <v>0.04</v>
      </c>
      <c r="R1984" s="23" t="s">
        <v>27</v>
      </c>
      <c r="S1984" s="23" t="s">
        <v>27</v>
      </c>
      <c r="T1984" s="23" t="s">
        <v>27</v>
      </c>
      <c r="U1984" s="23" t="s">
        <v>27</v>
      </c>
      <c r="V1984" s="23" t="s">
        <v>27</v>
      </c>
      <c r="W1984" s="30" t="s">
        <v>27</v>
      </c>
      <c r="X1984" s="23">
        <v>99.67</v>
      </c>
      <c r="Z1984" s="18" t="s">
        <v>85</v>
      </c>
      <c r="AB1984" s="501"/>
      <c r="AC1984" s="18">
        <v>49.400155701874084</v>
      </c>
      <c r="AD1984" s="18">
        <v>49.886406787734238</v>
      </c>
      <c r="AE1984" s="18">
        <v>7.8548016797291467E-2</v>
      </c>
      <c r="AF1984" s="18" t="s">
        <v>27</v>
      </c>
      <c r="AG1984" s="18" t="s">
        <v>27</v>
      </c>
      <c r="AH1984" s="18" t="s">
        <v>27</v>
      </c>
      <c r="AI1984" s="18" t="s">
        <v>27</v>
      </c>
      <c r="AJ1984" s="18">
        <v>0.50362782783159254</v>
      </c>
      <c r="AK1984" s="18">
        <v>9.7321543273061736E-2</v>
      </c>
      <c r="AL1984" s="18">
        <v>3.3940122489727248E-2</v>
      </c>
      <c r="AM1984" s="18" t="s">
        <v>27</v>
      </c>
      <c r="AN1984" s="18" t="s">
        <v>27</v>
      </c>
      <c r="AO1984" s="18" t="s">
        <v>27</v>
      </c>
      <c r="AP1984" s="18" t="s">
        <v>27</v>
      </c>
      <c r="AQ1984" s="18" t="s">
        <v>27</v>
      </c>
      <c r="AR1984" s="18">
        <v>99.999999999999986</v>
      </c>
      <c r="AT1984" s="53" t="s">
        <v>134</v>
      </c>
      <c r="AU1984" s="53" t="str">
        <f t="shared" si="185"/>
        <v>po</v>
      </c>
      <c r="AV1984" s="44">
        <f t="shared" si="186"/>
        <v>0.99025283404497055</v>
      </c>
      <c r="AW1984" s="86">
        <f t="shared" si="187"/>
        <v>1.0029795372588504</v>
      </c>
      <c r="AX1984" s="18"/>
      <c r="AY1984" s="18"/>
    </row>
    <row r="1985" spans="1:51" s="21" customFormat="1" x14ac:dyDescent="0.2">
      <c r="A1985" s="24" t="s">
        <v>595</v>
      </c>
      <c r="B1985" s="23" t="s">
        <v>606</v>
      </c>
      <c r="C1985" s="21" t="s">
        <v>75</v>
      </c>
      <c r="D1985" s="23" t="s">
        <v>62</v>
      </c>
      <c r="E1985" s="23" t="s">
        <v>32</v>
      </c>
      <c r="F1985" s="23" t="s">
        <v>34</v>
      </c>
      <c r="G1985" s="24">
        <v>114</v>
      </c>
      <c r="H1985" s="30">
        <v>63.295999999999999</v>
      </c>
      <c r="I1985" s="30">
        <v>36.688000000000002</v>
      </c>
      <c r="J1985" s="23" t="s">
        <v>27</v>
      </c>
      <c r="K1985" s="23" t="s">
        <v>27</v>
      </c>
      <c r="L1985" s="23" t="s">
        <v>27</v>
      </c>
      <c r="M1985" s="23" t="s">
        <v>27</v>
      </c>
      <c r="N1985" s="23" t="s">
        <v>27</v>
      </c>
      <c r="O1985" s="23">
        <v>0.2</v>
      </c>
      <c r="P1985" s="23" t="s">
        <v>27</v>
      </c>
      <c r="Q1985" s="23" t="s">
        <v>27</v>
      </c>
      <c r="R1985" s="23" t="s">
        <v>27</v>
      </c>
      <c r="S1985" s="23" t="s">
        <v>27</v>
      </c>
      <c r="T1985" s="23" t="s">
        <v>27</v>
      </c>
      <c r="U1985" s="23" t="s">
        <v>27</v>
      </c>
      <c r="V1985" s="23" t="s">
        <v>27</v>
      </c>
      <c r="W1985" s="30" t="s">
        <v>27</v>
      </c>
      <c r="X1985" s="23">
        <v>100.18400000000001</v>
      </c>
      <c r="Z1985" s="18" t="s">
        <v>85</v>
      </c>
      <c r="AB1985" s="501"/>
      <c r="AC1985" s="18">
        <v>49.684933951436392</v>
      </c>
      <c r="AD1985" s="18">
        <v>50.165692577140895</v>
      </c>
      <c r="AE1985" s="18" t="s">
        <v>27</v>
      </c>
      <c r="AF1985" s="18" t="s">
        <v>27</v>
      </c>
      <c r="AG1985" s="18" t="s">
        <v>27</v>
      </c>
      <c r="AH1985" s="18" t="s">
        <v>27</v>
      </c>
      <c r="AI1985" s="18" t="s">
        <v>27</v>
      </c>
      <c r="AJ1985" s="18">
        <v>0.14937347142271992</v>
      </c>
      <c r="AK1985" s="18" t="s">
        <v>27</v>
      </c>
      <c r="AL1985" s="18" t="s">
        <v>27</v>
      </c>
      <c r="AM1985" s="18" t="s">
        <v>27</v>
      </c>
      <c r="AN1985" s="18" t="s">
        <v>27</v>
      </c>
      <c r="AO1985" s="18" t="s">
        <v>27</v>
      </c>
      <c r="AP1985" s="18" t="s">
        <v>27</v>
      </c>
      <c r="AQ1985" s="18" t="s">
        <v>27</v>
      </c>
      <c r="AR1985" s="18">
        <v>100.00000000000001</v>
      </c>
      <c r="AT1985" s="53" t="s">
        <v>134</v>
      </c>
      <c r="AU1985" s="53" t="str">
        <f t="shared" si="185"/>
        <v>po</v>
      </c>
      <c r="AV1985" s="44">
        <f t="shared" si="186"/>
        <v>0.99041658549884004</v>
      </c>
      <c r="AW1985" s="86">
        <f t="shared" si="187"/>
        <v>0.99339418759599096</v>
      </c>
      <c r="AX1985" s="18"/>
      <c r="AY1985" s="18"/>
    </row>
    <row r="1986" spans="1:51" s="21" customFormat="1" x14ac:dyDescent="0.2">
      <c r="A1986" s="24" t="s">
        <v>595</v>
      </c>
      <c r="B1986" s="23" t="s">
        <v>606</v>
      </c>
      <c r="C1986" s="21" t="s">
        <v>75</v>
      </c>
      <c r="D1986" s="23" t="s">
        <v>50</v>
      </c>
      <c r="E1986" s="23" t="s">
        <v>42</v>
      </c>
      <c r="F1986" s="23" t="s">
        <v>31</v>
      </c>
      <c r="G1986" s="24">
        <v>311</v>
      </c>
      <c r="H1986" s="30">
        <v>62.485999999999997</v>
      </c>
      <c r="I1986" s="30">
        <v>36.216000000000001</v>
      </c>
      <c r="J1986" s="23" t="s">
        <v>27</v>
      </c>
      <c r="K1986" s="23" t="s">
        <v>27</v>
      </c>
      <c r="L1986" s="23" t="s">
        <v>27</v>
      </c>
      <c r="M1986" s="23" t="s">
        <v>27</v>
      </c>
      <c r="N1986" s="23" t="s">
        <v>27</v>
      </c>
      <c r="O1986" s="23">
        <v>0.88400000000000001</v>
      </c>
      <c r="P1986" s="23">
        <v>0.16700000000000001</v>
      </c>
      <c r="Q1986" s="23" t="s">
        <v>27</v>
      </c>
      <c r="R1986" s="23" t="s">
        <v>27</v>
      </c>
      <c r="S1986" s="23" t="s">
        <v>27</v>
      </c>
      <c r="T1986" s="23" t="s">
        <v>27</v>
      </c>
      <c r="U1986" s="23" t="s">
        <v>27</v>
      </c>
      <c r="V1986" s="23" t="s">
        <v>27</v>
      </c>
      <c r="W1986" s="30" t="s">
        <v>27</v>
      </c>
      <c r="X1986" s="23">
        <v>99.753</v>
      </c>
      <c r="Z1986" s="18" t="s">
        <v>85</v>
      </c>
      <c r="AB1986" s="501"/>
      <c r="AC1986" s="18">
        <v>49.368099917460462</v>
      </c>
      <c r="AD1986" s="18">
        <v>49.842348006045562</v>
      </c>
      <c r="AE1986" s="18" t="s">
        <v>27</v>
      </c>
      <c r="AF1986" s="18" t="s">
        <v>27</v>
      </c>
      <c r="AG1986" s="18" t="s">
        <v>27</v>
      </c>
      <c r="AH1986" s="18" t="s">
        <v>27</v>
      </c>
      <c r="AI1986" s="18" t="s">
        <v>27</v>
      </c>
      <c r="AJ1986" s="18">
        <v>0.66452447357245426</v>
      </c>
      <c r="AK1986" s="18">
        <v>0.12502760292151383</v>
      </c>
      <c r="AL1986" s="18" t="s">
        <v>27</v>
      </c>
      <c r="AM1986" s="18" t="s">
        <v>27</v>
      </c>
      <c r="AN1986" s="18" t="s">
        <v>27</v>
      </c>
      <c r="AO1986" s="18" t="s">
        <v>27</v>
      </c>
      <c r="AP1986" s="18" t="s">
        <v>27</v>
      </c>
      <c r="AQ1986" s="18" t="s">
        <v>27</v>
      </c>
      <c r="AR1986" s="18">
        <v>100</v>
      </c>
      <c r="AT1986" s="53" t="s">
        <v>134</v>
      </c>
      <c r="AU1986" s="53" t="str">
        <f t="shared" si="185"/>
        <v>po</v>
      </c>
      <c r="AV1986" s="44">
        <f t="shared" si="186"/>
        <v>0.9904850371710503</v>
      </c>
      <c r="AW1986" s="86">
        <f t="shared" si="187"/>
        <v>1.0063260259703379</v>
      </c>
      <c r="AX1986" s="18"/>
      <c r="AY1986" s="18"/>
    </row>
    <row r="1987" spans="1:51" s="21" customFormat="1" x14ac:dyDescent="0.2">
      <c r="A1987" s="24" t="s">
        <v>595</v>
      </c>
      <c r="B1987" s="23" t="s">
        <v>606</v>
      </c>
      <c r="C1987" s="21" t="s">
        <v>75</v>
      </c>
      <c r="D1987" s="23" t="s">
        <v>72</v>
      </c>
      <c r="E1987" s="23" t="s">
        <v>37</v>
      </c>
      <c r="F1987" s="23" t="s">
        <v>34</v>
      </c>
      <c r="G1987" s="24">
        <v>226</v>
      </c>
      <c r="H1987" s="30">
        <v>63.277000000000001</v>
      </c>
      <c r="I1987" s="30">
        <v>36.652999999999999</v>
      </c>
      <c r="J1987" s="23" t="s">
        <v>27</v>
      </c>
      <c r="K1987" s="23" t="s">
        <v>27</v>
      </c>
      <c r="L1987" s="23" t="s">
        <v>27</v>
      </c>
      <c r="M1987" s="23" t="s">
        <v>27</v>
      </c>
      <c r="N1987" s="23" t="s">
        <v>27</v>
      </c>
      <c r="O1987" s="23">
        <v>0.217</v>
      </c>
      <c r="P1987" s="23" t="s">
        <v>27</v>
      </c>
      <c r="Q1987" s="23">
        <v>9.5000000000000001E-2</v>
      </c>
      <c r="R1987" s="23" t="s">
        <v>27</v>
      </c>
      <c r="S1987" s="23" t="s">
        <v>27</v>
      </c>
      <c r="T1987" s="23" t="s">
        <v>27</v>
      </c>
      <c r="U1987" s="23" t="s">
        <v>27</v>
      </c>
      <c r="V1987" s="23" t="s">
        <v>27</v>
      </c>
      <c r="W1987" s="30" t="s">
        <v>27</v>
      </c>
      <c r="X1987" s="23">
        <v>100.242</v>
      </c>
      <c r="Z1987" s="18" t="s">
        <v>85</v>
      </c>
      <c r="AB1987" s="501"/>
      <c r="AC1987" s="18">
        <v>49.655115087174472</v>
      </c>
      <c r="AD1987" s="18">
        <v>50.102796018298626</v>
      </c>
      <c r="AE1987" s="18" t="s">
        <v>27</v>
      </c>
      <c r="AF1987" s="18" t="s">
        <v>27</v>
      </c>
      <c r="AG1987" s="18" t="s">
        <v>27</v>
      </c>
      <c r="AH1987" s="18" t="s">
        <v>27</v>
      </c>
      <c r="AI1987" s="18" t="s">
        <v>27</v>
      </c>
      <c r="AJ1987" s="18">
        <v>0.16202158372584188</v>
      </c>
      <c r="AK1987" s="18" t="s">
        <v>27</v>
      </c>
      <c r="AL1987" s="18">
        <v>8.0067310801071628E-2</v>
      </c>
      <c r="AM1987" s="18" t="s">
        <v>27</v>
      </c>
      <c r="AN1987" s="18" t="s">
        <v>27</v>
      </c>
      <c r="AO1987" s="18" t="s">
        <v>27</v>
      </c>
      <c r="AP1987" s="18" t="s">
        <v>27</v>
      </c>
      <c r="AQ1987" s="18" t="s">
        <v>27</v>
      </c>
      <c r="AR1987" s="18">
        <v>100.00000000000001</v>
      </c>
      <c r="AT1987" s="53" t="s">
        <v>134</v>
      </c>
      <c r="AU1987" s="53" t="str">
        <f t="shared" si="185"/>
        <v>po</v>
      </c>
      <c r="AV1987" s="44">
        <f t="shared" si="186"/>
        <v>0.9910647515368074</v>
      </c>
      <c r="AW1987" s="86">
        <f t="shared" si="187"/>
        <v>0.99589659554085253</v>
      </c>
      <c r="AX1987" s="18"/>
      <c r="AY1987" s="18"/>
    </row>
    <row r="1988" spans="1:51" s="21" customFormat="1" x14ac:dyDescent="0.2">
      <c r="A1988" s="24" t="s">
        <v>595</v>
      </c>
      <c r="B1988" s="23" t="s">
        <v>606</v>
      </c>
      <c r="C1988" s="21" t="s">
        <v>75</v>
      </c>
      <c r="D1988" s="23" t="s">
        <v>60</v>
      </c>
      <c r="E1988" s="23" t="s">
        <v>70</v>
      </c>
      <c r="F1988" s="23" t="s">
        <v>34</v>
      </c>
      <c r="G1988" s="24">
        <v>512</v>
      </c>
      <c r="H1988" s="30">
        <v>62.957000000000001</v>
      </c>
      <c r="I1988" s="30">
        <v>36.466999999999999</v>
      </c>
      <c r="J1988" s="23">
        <v>8.3000000000000004E-2</v>
      </c>
      <c r="K1988" s="23" t="s">
        <v>27</v>
      </c>
      <c r="L1988" s="23" t="s">
        <v>27</v>
      </c>
      <c r="M1988" s="23" t="s">
        <v>27</v>
      </c>
      <c r="N1988" s="23">
        <v>0.112</v>
      </c>
      <c r="O1988" s="23">
        <v>0.125</v>
      </c>
      <c r="P1988" s="23" t="s">
        <v>27</v>
      </c>
      <c r="Q1988" s="23" t="s">
        <v>27</v>
      </c>
      <c r="R1988" s="23" t="s">
        <v>27</v>
      </c>
      <c r="S1988" s="23" t="s">
        <v>27</v>
      </c>
      <c r="T1988" s="23" t="s">
        <v>27</v>
      </c>
      <c r="U1988" s="23" t="s">
        <v>27</v>
      </c>
      <c r="V1988" s="23" t="s">
        <v>27</v>
      </c>
      <c r="W1988" s="30" t="s">
        <v>27</v>
      </c>
      <c r="X1988" s="23">
        <v>99.744</v>
      </c>
      <c r="Z1988" s="18" t="s">
        <v>85</v>
      </c>
      <c r="AB1988" s="501"/>
      <c r="AC1988" s="18">
        <v>49.603479310197116</v>
      </c>
      <c r="AD1988" s="18">
        <v>50.049814919410217</v>
      </c>
      <c r="AE1988" s="18">
        <v>0.1300383763540536</v>
      </c>
      <c r="AF1988" s="18" t="s">
        <v>27</v>
      </c>
      <c r="AG1988" s="18" t="s">
        <v>27</v>
      </c>
      <c r="AH1988" s="18" t="s">
        <v>27</v>
      </c>
      <c r="AI1988" s="18">
        <v>0.12296015218848876</v>
      </c>
      <c r="AJ1988" s="18">
        <v>9.3707241850124315E-2</v>
      </c>
      <c r="AK1988" s="18" t="s">
        <v>27</v>
      </c>
      <c r="AL1988" s="18" t="s">
        <v>27</v>
      </c>
      <c r="AM1988" s="18" t="s">
        <v>27</v>
      </c>
      <c r="AN1988" s="18" t="s">
        <v>27</v>
      </c>
      <c r="AO1988" s="18" t="s">
        <v>27</v>
      </c>
      <c r="AP1988" s="18" t="s">
        <v>27</v>
      </c>
      <c r="AQ1988" s="18" t="s">
        <v>27</v>
      </c>
      <c r="AR1988" s="18">
        <v>99.999999999999986</v>
      </c>
      <c r="AT1988" s="53" t="s">
        <v>134</v>
      </c>
      <c r="AU1988" s="53" t="str">
        <f t="shared" si="185"/>
        <v>po</v>
      </c>
      <c r="AV1988" s="44">
        <f t="shared" si="186"/>
        <v>0.99108217263277021</v>
      </c>
      <c r="AW1988" s="86">
        <f t="shared" si="187"/>
        <v>0.99295445212073663</v>
      </c>
      <c r="AX1988" s="18"/>
      <c r="AY1988" s="18"/>
    </row>
    <row r="1989" spans="1:51" s="21" customFormat="1" x14ac:dyDescent="0.2">
      <c r="A1989" s="24" t="s">
        <v>595</v>
      </c>
      <c r="B1989" s="23" t="s">
        <v>606</v>
      </c>
      <c r="C1989" s="21" t="s">
        <v>75</v>
      </c>
      <c r="D1989" s="23" t="s">
        <v>64</v>
      </c>
      <c r="E1989" s="23" t="s">
        <v>29</v>
      </c>
      <c r="F1989" s="23" t="s">
        <v>43</v>
      </c>
      <c r="G1989" s="24">
        <v>116</v>
      </c>
      <c r="H1989" s="30">
        <v>62.65</v>
      </c>
      <c r="I1989" s="30">
        <v>36.287999999999997</v>
      </c>
      <c r="J1989" s="23">
        <v>2.8000000000000001E-2</v>
      </c>
      <c r="K1989" s="23" t="s">
        <v>27</v>
      </c>
      <c r="L1989" s="23" t="s">
        <v>27</v>
      </c>
      <c r="M1989" s="23">
        <v>5.5E-2</v>
      </c>
      <c r="N1989" s="23" t="s">
        <v>27</v>
      </c>
      <c r="O1989" s="23">
        <v>0.22600000000000001</v>
      </c>
      <c r="P1989" s="23" t="s">
        <v>27</v>
      </c>
      <c r="Q1989" s="23">
        <v>0.22500000000000001</v>
      </c>
      <c r="R1989" s="23" t="s">
        <v>27</v>
      </c>
      <c r="S1989" s="23" t="s">
        <v>27</v>
      </c>
      <c r="T1989" s="23" t="s">
        <v>27</v>
      </c>
      <c r="U1989" s="23" t="s">
        <v>27</v>
      </c>
      <c r="V1989" s="23" t="s">
        <v>73</v>
      </c>
      <c r="W1989" s="30" t="s">
        <v>27</v>
      </c>
      <c r="X1989" s="23">
        <v>99.471999999999994</v>
      </c>
      <c r="Z1989" s="18" t="s">
        <v>85</v>
      </c>
      <c r="AB1989" s="501"/>
      <c r="AC1989" s="18">
        <v>49.553129335525057</v>
      </c>
      <c r="AD1989" s="18">
        <v>49.997393869775323</v>
      </c>
      <c r="AE1989" s="18">
        <v>4.4038586677993118E-2</v>
      </c>
      <c r="AF1989" s="18" t="s">
        <v>27</v>
      </c>
      <c r="AG1989" s="18" t="s">
        <v>27</v>
      </c>
      <c r="AH1989" s="18">
        <v>4.4220551059221111E-2</v>
      </c>
      <c r="AI1989" s="18" t="s">
        <v>27</v>
      </c>
      <c r="AJ1989" s="18">
        <v>0.17008008994186952</v>
      </c>
      <c r="AK1989" s="18" t="s">
        <v>27</v>
      </c>
      <c r="AL1989" s="18">
        <v>0.19113756702052837</v>
      </c>
      <c r="AM1989" s="18" t="s">
        <v>27</v>
      </c>
      <c r="AN1989" s="18" t="s">
        <v>27</v>
      </c>
      <c r="AO1989" s="18" t="s">
        <v>27</v>
      </c>
      <c r="AP1989" s="18" t="s">
        <v>27</v>
      </c>
      <c r="AQ1989" s="18" t="s">
        <v>27</v>
      </c>
      <c r="AR1989" s="18">
        <v>100.00000000000001</v>
      </c>
      <c r="AT1989" s="53" t="s">
        <v>134</v>
      </c>
      <c r="AU1989" s="53" t="str">
        <f t="shared" si="185"/>
        <v>po</v>
      </c>
      <c r="AV1989" s="44">
        <f t="shared" si="186"/>
        <v>0.99111424616636201</v>
      </c>
      <c r="AW1989" s="86">
        <f t="shared" si="187"/>
        <v>0.99833897587733922</v>
      </c>
      <c r="AX1989" s="18"/>
      <c r="AY1989" s="18"/>
    </row>
    <row r="1990" spans="1:51" s="21" customFormat="1" x14ac:dyDescent="0.2">
      <c r="A1990" s="24" t="s">
        <v>595</v>
      </c>
      <c r="B1990" s="23" t="s">
        <v>606</v>
      </c>
      <c r="C1990" s="21" t="s">
        <v>75</v>
      </c>
      <c r="D1990" s="23" t="s">
        <v>60</v>
      </c>
      <c r="E1990" s="23" t="s">
        <v>68</v>
      </c>
      <c r="F1990" s="23" t="s">
        <v>77</v>
      </c>
      <c r="G1990" s="24">
        <v>503</v>
      </c>
      <c r="H1990" s="30">
        <v>63.194000000000003</v>
      </c>
      <c r="I1990" s="30">
        <v>36.597999999999999</v>
      </c>
      <c r="J1990" s="23" t="s">
        <v>27</v>
      </c>
      <c r="K1990" s="23" t="s">
        <v>27</v>
      </c>
      <c r="L1990" s="23" t="s">
        <v>27</v>
      </c>
      <c r="M1990" s="23" t="s">
        <v>27</v>
      </c>
      <c r="N1990" s="23" t="s">
        <v>27</v>
      </c>
      <c r="O1990" s="23">
        <v>0.13500000000000001</v>
      </c>
      <c r="P1990" s="23" t="s">
        <v>27</v>
      </c>
      <c r="Q1990" s="23">
        <v>0.16200000000000001</v>
      </c>
      <c r="R1990" s="23" t="s">
        <v>27</v>
      </c>
      <c r="S1990" s="23" t="s">
        <v>27</v>
      </c>
      <c r="T1990" s="23" t="s">
        <v>27</v>
      </c>
      <c r="U1990" s="23" t="s">
        <v>27</v>
      </c>
      <c r="V1990" s="23" t="s">
        <v>27</v>
      </c>
      <c r="W1990" s="30" t="s">
        <v>27</v>
      </c>
      <c r="X1990" s="23">
        <v>100.08900000000001</v>
      </c>
      <c r="Z1990" s="18" t="s">
        <v>85</v>
      </c>
      <c r="AB1990" s="501"/>
      <c r="AC1990" s="18">
        <v>49.662027873362938</v>
      </c>
      <c r="AD1990" s="18">
        <v>50.100294653184754</v>
      </c>
      <c r="AE1990" s="18" t="s">
        <v>27</v>
      </c>
      <c r="AF1990" s="18" t="s">
        <v>27</v>
      </c>
      <c r="AG1990" s="18" t="s">
        <v>27</v>
      </c>
      <c r="AH1990" s="18" t="s">
        <v>27</v>
      </c>
      <c r="AI1990" s="18" t="s">
        <v>27</v>
      </c>
      <c r="AJ1990" s="18">
        <v>0.10094327692672062</v>
      </c>
      <c r="AK1990" s="18" t="s">
        <v>27</v>
      </c>
      <c r="AL1990" s="18">
        <v>0.13673419652560365</v>
      </c>
      <c r="AM1990" s="18" t="s">
        <v>27</v>
      </c>
      <c r="AN1990" s="18" t="s">
        <v>27</v>
      </c>
      <c r="AO1990" s="18" t="s">
        <v>27</v>
      </c>
      <c r="AP1990" s="18" t="s">
        <v>27</v>
      </c>
      <c r="AQ1990" s="18" t="s">
        <v>27</v>
      </c>
      <c r="AR1990" s="18">
        <v>100.00000000000001</v>
      </c>
      <c r="AT1990" s="53" t="s">
        <v>134</v>
      </c>
      <c r="AU1990" s="53" t="str">
        <f t="shared" si="185"/>
        <v>po</v>
      </c>
      <c r="AV1990" s="44">
        <f t="shared" si="186"/>
        <v>0.99125221153177479</v>
      </c>
      <c r="AW1990" s="86">
        <f t="shared" si="187"/>
        <v>0.99599624497703942</v>
      </c>
      <c r="AX1990" s="18"/>
      <c r="AY1990" s="18"/>
    </row>
    <row r="1991" spans="1:51" s="21" customFormat="1" x14ac:dyDescent="0.2">
      <c r="A1991" s="24" t="s">
        <v>595</v>
      </c>
      <c r="B1991" s="23" t="s">
        <v>606</v>
      </c>
      <c r="C1991" s="21" t="s">
        <v>75</v>
      </c>
      <c r="D1991" s="23" t="s">
        <v>64</v>
      </c>
      <c r="E1991" s="23" t="s">
        <v>29</v>
      </c>
      <c r="F1991" s="23" t="s">
        <v>43</v>
      </c>
      <c r="G1991" s="24">
        <v>117</v>
      </c>
      <c r="H1991" s="30">
        <v>62.33</v>
      </c>
      <c r="I1991" s="30">
        <v>36.097000000000001</v>
      </c>
      <c r="J1991" s="23">
        <v>2.7E-2</v>
      </c>
      <c r="K1991" s="23" t="s">
        <v>27</v>
      </c>
      <c r="L1991" s="23" t="s">
        <v>27</v>
      </c>
      <c r="M1991" s="23">
        <v>0.104</v>
      </c>
      <c r="N1991" s="23">
        <v>2.8000000000000001E-2</v>
      </c>
      <c r="O1991" s="23">
        <v>0.23899999999999999</v>
      </c>
      <c r="P1991" s="23" t="s">
        <v>27</v>
      </c>
      <c r="Q1991" s="23">
        <v>0.21</v>
      </c>
      <c r="R1991" s="23" t="s">
        <v>27</v>
      </c>
      <c r="S1991" s="23" t="s">
        <v>27</v>
      </c>
      <c r="T1991" s="23" t="s">
        <v>27</v>
      </c>
      <c r="U1991" s="23" t="s">
        <v>27</v>
      </c>
      <c r="V1991" s="23" t="s">
        <v>73</v>
      </c>
      <c r="W1991" s="30" t="s">
        <v>27</v>
      </c>
      <c r="X1991" s="23">
        <v>99.034999999999997</v>
      </c>
      <c r="Z1991" s="18" t="s">
        <v>85</v>
      </c>
      <c r="AB1991" s="501"/>
      <c r="AC1991" s="18">
        <v>49.52314604376393</v>
      </c>
      <c r="AD1991" s="18">
        <v>49.959321610615611</v>
      </c>
      <c r="AE1991" s="18">
        <v>4.2657970972586765E-2</v>
      </c>
      <c r="AF1991" s="18" t="s">
        <v>27</v>
      </c>
      <c r="AG1991" s="18" t="s">
        <v>27</v>
      </c>
      <c r="AH1991" s="18">
        <v>8.3995474701170997E-2</v>
      </c>
      <c r="AI1991" s="18">
        <v>3.0998978649259445E-2</v>
      </c>
      <c r="AJ1991" s="18">
        <v>0.18067748116659738</v>
      </c>
      <c r="AK1991" s="18" t="s">
        <v>27</v>
      </c>
      <c r="AL1991" s="18">
        <v>0.17920244013084929</v>
      </c>
      <c r="AM1991" s="18" t="s">
        <v>27</v>
      </c>
      <c r="AN1991" s="18" t="s">
        <v>27</v>
      </c>
      <c r="AO1991" s="18" t="s">
        <v>27</v>
      </c>
      <c r="AP1991" s="18" t="s">
        <v>27</v>
      </c>
      <c r="AQ1991" s="18" t="s">
        <v>27</v>
      </c>
      <c r="AR1991" s="18">
        <v>100.00000000000001</v>
      </c>
      <c r="AT1991" s="53" t="s">
        <v>134</v>
      </c>
      <c r="AU1991" s="53" t="str">
        <f t="shared" si="185"/>
        <v>po</v>
      </c>
      <c r="AV1991" s="44">
        <f t="shared" si="186"/>
        <v>0.99126938571641854</v>
      </c>
      <c r="AW1991" s="86">
        <f t="shared" si="187"/>
        <v>0.99847284464451136</v>
      </c>
      <c r="AX1991" s="18"/>
      <c r="AY1991" s="18"/>
    </row>
    <row r="1992" spans="1:51" s="21" customFormat="1" x14ac:dyDescent="0.2">
      <c r="A1992" s="24" t="s">
        <v>595</v>
      </c>
      <c r="B1992" s="23" t="s">
        <v>606</v>
      </c>
      <c r="C1992" s="21" t="s">
        <v>75</v>
      </c>
      <c r="D1992" s="23" t="s">
        <v>72</v>
      </c>
      <c r="E1992" s="23" t="s">
        <v>42</v>
      </c>
      <c r="F1992" s="23" t="s">
        <v>28</v>
      </c>
      <c r="G1992" s="24">
        <v>258</v>
      </c>
      <c r="H1992" s="30">
        <v>62.706000000000003</v>
      </c>
      <c r="I1992" s="30">
        <v>36.314</v>
      </c>
      <c r="J1992" s="23" t="s">
        <v>27</v>
      </c>
      <c r="K1992" s="23" t="s">
        <v>27</v>
      </c>
      <c r="L1992" s="23" t="s">
        <v>27</v>
      </c>
      <c r="M1992" s="23" t="s">
        <v>27</v>
      </c>
      <c r="N1992" s="23">
        <v>3.3000000000000002E-2</v>
      </c>
      <c r="O1992" s="23">
        <v>0.38100000000000001</v>
      </c>
      <c r="P1992" s="23" t="s">
        <v>27</v>
      </c>
      <c r="Q1992" s="23">
        <v>0.25900000000000001</v>
      </c>
      <c r="R1992" s="23" t="s">
        <v>27</v>
      </c>
      <c r="S1992" s="23" t="s">
        <v>27</v>
      </c>
      <c r="T1992" s="23">
        <v>0.15</v>
      </c>
      <c r="U1992" s="23" t="s">
        <v>27</v>
      </c>
      <c r="V1992" s="23" t="s">
        <v>27</v>
      </c>
      <c r="W1992" s="30" t="s">
        <v>27</v>
      </c>
      <c r="X1992" s="23">
        <v>99.843000000000018</v>
      </c>
      <c r="Z1992" s="18" t="s">
        <v>85</v>
      </c>
      <c r="AB1992" s="501"/>
      <c r="AC1992" s="18">
        <v>49.459913052981918</v>
      </c>
      <c r="AD1992" s="18">
        <v>49.894498690054874</v>
      </c>
      <c r="AE1992" s="18" t="s">
        <v>27</v>
      </c>
      <c r="AF1992" s="18" t="s">
        <v>27</v>
      </c>
      <c r="AG1992" s="18" t="s">
        <v>27</v>
      </c>
      <c r="AH1992" s="18" t="s">
        <v>27</v>
      </c>
      <c r="AI1992" s="18">
        <v>3.6269072085915004E-2</v>
      </c>
      <c r="AJ1992" s="18">
        <v>0.2859329818166505</v>
      </c>
      <c r="AK1992" s="18" t="s">
        <v>27</v>
      </c>
      <c r="AL1992" s="18">
        <v>0.21941056686731641</v>
      </c>
      <c r="AM1992" s="18" t="s">
        <v>27</v>
      </c>
      <c r="AN1992" s="18" t="s">
        <v>27</v>
      </c>
      <c r="AO1992" s="18">
        <v>0.10397563619334467</v>
      </c>
      <c r="AP1992" s="18" t="s">
        <v>27</v>
      </c>
      <c r="AQ1992" s="18" t="s">
        <v>27</v>
      </c>
      <c r="AR1992" s="18">
        <v>100.00000000000001</v>
      </c>
      <c r="AT1992" s="53" t="s">
        <v>134</v>
      </c>
      <c r="AU1992" s="53" t="str">
        <f t="shared" si="185"/>
        <v>po</v>
      </c>
      <c r="AV1992" s="44">
        <f t="shared" si="186"/>
        <v>0.99128990873778278</v>
      </c>
      <c r="AW1992" s="86">
        <f t="shared" si="187"/>
        <v>1.0035020603952713</v>
      </c>
      <c r="AX1992" s="18"/>
      <c r="AY1992" s="18"/>
    </row>
    <row r="1993" spans="1:51" s="21" customFormat="1" x14ac:dyDescent="0.2">
      <c r="A1993" s="24" t="s">
        <v>595</v>
      </c>
      <c r="B1993" s="23" t="s">
        <v>606</v>
      </c>
      <c r="C1993" s="21" t="s">
        <v>75</v>
      </c>
      <c r="D1993" s="23" t="s">
        <v>60</v>
      </c>
      <c r="E1993" s="23" t="s">
        <v>47</v>
      </c>
      <c r="F1993" s="23" t="s">
        <v>34</v>
      </c>
      <c r="G1993" s="24">
        <v>435</v>
      </c>
      <c r="H1993" s="30">
        <v>62.536999999999999</v>
      </c>
      <c r="I1993" s="30">
        <v>36.213999999999999</v>
      </c>
      <c r="J1993" s="23">
        <v>7.3999999999999996E-2</v>
      </c>
      <c r="K1993" s="23" t="s">
        <v>27</v>
      </c>
      <c r="L1993" s="23" t="s">
        <v>27</v>
      </c>
      <c r="M1993" s="23" t="s">
        <v>27</v>
      </c>
      <c r="N1993" s="23">
        <v>7.0999999999999994E-2</v>
      </c>
      <c r="O1993" s="23" t="s">
        <v>27</v>
      </c>
      <c r="P1993" s="23" t="s">
        <v>27</v>
      </c>
      <c r="Q1993" s="23">
        <v>8.5999999999999993E-2</v>
      </c>
      <c r="R1993" s="23" t="s">
        <v>27</v>
      </c>
      <c r="S1993" s="23" t="s">
        <v>27</v>
      </c>
      <c r="T1993" s="23" t="s">
        <v>27</v>
      </c>
      <c r="U1993" s="23" t="s">
        <v>27</v>
      </c>
      <c r="V1993" s="23" t="s">
        <v>27</v>
      </c>
      <c r="W1993" s="30" t="s">
        <v>27</v>
      </c>
      <c r="X1993" s="23">
        <v>98.981999999999999</v>
      </c>
      <c r="Z1993" s="18" t="s">
        <v>85</v>
      </c>
      <c r="AB1993" s="501"/>
      <c r="AC1993" s="18">
        <v>49.649000139975094</v>
      </c>
      <c r="AD1993" s="18">
        <v>50.082302178511654</v>
      </c>
      <c r="AE1993" s="18">
        <v>0.11682358081813674</v>
      </c>
      <c r="AF1993" s="18" t="s">
        <v>27</v>
      </c>
      <c r="AG1993" s="18" t="s">
        <v>27</v>
      </c>
      <c r="AH1993" s="18" t="s">
        <v>27</v>
      </c>
      <c r="AI1993" s="18">
        <v>7.8543466760915948E-2</v>
      </c>
      <c r="AJ1993" s="18" t="s">
        <v>27</v>
      </c>
      <c r="AK1993" s="18" t="s">
        <v>27</v>
      </c>
      <c r="AL1993" s="18">
        <v>7.3330633934214379E-2</v>
      </c>
      <c r="AM1993" s="18" t="s">
        <v>27</v>
      </c>
      <c r="AN1993" s="18" t="s">
        <v>27</v>
      </c>
      <c r="AO1993" s="18" t="s">
        <v>27</v>
      </c>
      <c r="AP1993" s="18" t="s">
        <v>27</v>
      </c>
      <c r="AQ1993" s="18" t="s">
        <v>27</v>
      </c>
      <c r="AR1993" s="18">
        <v>100.00000000000001</v>
      </c>
      <c r="AT1993" s="53" t="s">
        <v>134</v>
      </c>
      <c r="AU1993" s="53" t="str">
        <f t="shared" si="185"/>
        <v>po</v>
      </c>
      <c r="AV1993" s="44">
        <f t="shared" si="186"/>
        <v>0.991348200468259</v>
      </c>
      <c r="AW1993" s="86">
        <f t="shared" si="187"/>
        <v>0.99281240300577078</v>
      </c>
      <c r="AX1993" s="18"/>
      <c r="AY1993" s="18"/>
    </row>
    <row r="1994" spans="1:51" s="21" customFormat="1" x14ac:dyDescent="0.2">
      <c r="A1994" s="24" t="s">
        <v>595</v>
      </c>
      <c r="B1994" s="23" t="s">
        <v>606</v>
      </c>
      <c r="C1994" s="21" t="s">
        <v>75</v>
      </c>
      <c r="D1994" s="23" t="s">
        <v>45</v>
      </c>
      <c r="E1994" s="23" t="s">
        <v>42</v>
      </c>
      <c r="F1994" s="23" t="s">
        <v>43</v>
      </c>
      <c r="G1994" s="24">
        <v>291</v>
      </c>
      <c r="H1994" s="30">
        <v>62.683</v>
      </c>
      <c r="I1994" s="30">
        <v>36.283999999999999</v>
      </c>
      <c r="J1994" s="23">
        <v>2.7E-2</v>
      </c>
      <c r="K1994" s="23" t="s">
        <v>27</v>
      </c>
      <c r="L1994" s="23" t="s">
        <v>27</v>
      </c>
      <c r="M1994" s="23" t="s">
        <v>27</v>
      </c>
      <c r="N1994" s="23">
        <v>8.5000000000000006E-2</v>
      </c>
      <c r="O1994" s="23">
        <v>0.19500000000000001</v>
      </c>
      <c r="P1994" s="23" t="s">
        <v>27</v>
      </c>
      <c r="Q1994" s="23">
        <v>4.5999999999999999E-2</v>
      </c>
      <c r="R1994" s="23" t="s">
        <v>27</v>
      </c>
      <c r="S1994" s="23" t="s">
        <v>27</v>
      </c>
      <c r="T1994" s="23" t="s">
        <v>27</v>
      </c>
      <c r="U1994" s="23" t="s">
        <v>27</v>
      </c>
      <c r="V1994" s="23" t="s">
        <v>27</v>
      </c>
      <c r="W1994" s="30" t="s">
        <v>27</v>
      </c>
      <c r="X1994" s="23">
        <v>99.32</v>
      </c>
      <c r="Z1994" s="18" t="s">
        <v>85</v>
      </c>
      <c r="AB1994" s="501"/>
      <c r="AC1994" s="18">
        <v>49.632294209480868</v>
      </c>
      <c r="AD1994" s="18">
        <v>50.045387809763177</v>
      </c>
      <c r="AE1994" s="18">
        <v>4.2511230119758062E-2</v>
      </c>
      <c r="AF1994" s="18" t="s">
        <v>27</v>
      </c>
      <c r="AG1994" s="18" t="s">
        <v>27</v>
      </c>
      <c r="AH1994" s="18" t="s">
        <v>27</v>
      </c>
      <c r="AI1994" s="18">
        <v>9.3780330086035243E-2</v>
      </c>
      <c r="AJ1994" s="18">
        <v>0.14690758365489809</v>
      </c>
      <c r="AK1994" s="18" t="s">
        <v>27</v>
      </c>
      <c r="AL1994" s="18">
        <v>3.9118836895267947E-2</v>
      </c>
      <c r="AM1994" s="18" t="s">
        <v>27</v>
      </c>
      <c r="AN1994" s="18" t="s">
        <v>27</v>
      </c>
      <c r="AO1994" s="18" t="s">
        <v>27</v>
      </c>
      <c r="AP1994" s="18" t="s">
        <v>27</v>
      </c>
      <c r="AQ1994" s="18" t="s">
        <v>27</v>
      </c>
      <c r="AR1994" s="18">
        <v>100</v>
      </c>
      <c r="AT1994" s="53" t="s">
        <v>134</v>
      </c>
      <c r="AU1994" s="53" t="str">
        <f t="shared" si="185"/>
        <v>po</v>
      </c>
      <c r="AV1994" s="44">
        <f t="shared" si="186"/>
        <v>0.99174562095806718</v>
      </c>
      <c r="AW1994" s="86">
        <f t="shared" si="187"/>
        <v>0.99546277509937009</v>
      </c>
      <c r="AX1994" s="18"/>
      <c r="AY1994" s="18"/>
    </row>
    <row r="1995" spans="1:51" s="21" customFormat="1" x14ac:dyDescent="0.2">
      <c r="A1995" s="24" t="s">
        <v>595</v>
      </c>
      <c r="B1995" s="23" t="s">
        <v>606</v>
      </c>
      <c r="C1995" s="21" t="s">
        <v>75</v>
      </c>
      <c r="D1995" s="23" t="s">
        <v>45</v>
      </c>
      <c r="E1995" s="23" t="s">
        <v>49</v>
      </c>
      <c r="F1995" s="23" t="s">
        <v>34</v>
      </c>
      <c r="G1995" s="24">
        <v>353</v>
      </c>
      <c r="H1995" s="30">
        <v>62.851999999999997</v>
      </c>
      <c r="I1995" s="30">
        <v>36.380000000000003</v>
      </c>
      <c r="J1995" s="23">
        <v>5.0999999999999997E-2</v>
      </c>
      <c r="K1995" s="23" t="s">
        <v>27</v>
      </c>
      <c r="L1995" s="23" t="s">
        <v>27</v>
      </c>
      <c r="M1995" s="23" t="s">
        <v>27</v>
      </c>
      <c r="N1995" s="23">
        <v>5.1999999999999998E-2</v>
      </c>
      <c r="O1995" s="23" t="s">
        <v>27</v>
      </c>
      <c r="P1995" s="23" t="s">
        <v>27</v>
      </c>
      <c r="Q1995" s="23">
        <v>0.23100000000000001</v>
      </c>
      <c r="R1995" s="23" t="s">
        <v>27</v>
      </c>
      <c r="S1995" s="23" t="s">
        <v>27</v>
      </c>
      <c r="T1995" s="23" t="s">
        <v>27</v>
      </c>
      <c r="U1995" s="23" t="s">
        <v>27</v>
      </c>
      <c r="V1995" s="23" t="s">
        <v>27</v>
      </c>
      <c r="W1995" s="30" t="s">
        <v>27</v>
      </c>
      <c r="X1995" s="23">
        <v>99.566000000000003</v>
      </c>
      <c r="Z1995" s="18" t="s">
        <v>85</v>
      </c>
      <c r="AB1995" s="501"/>
      <c r="AC1995" s="18">
        <v>49.628131588884109</v>
      </c>
      <c r="AD1995" s="18">
        <v>50.038679664937838</v>
      </c>
      <c r="AE1995" s="18">
        <v>8.0076361272236787E-2</v>
      </c>
      <c r="AF1995" s="18" t="s">
        <v>27</v>
      </c>
      <c r="AG1995" s="18" t="s">
        <v>27</v>
      </c>
      <c r="AH1995" s="18" t="s">
        <v>27</v>
      </c>
      <c r="AI1995" s="18">
        <v>5.7212433577276227E-2</v>
      </c>
      <c r="AJ1995" s="18" t="s">
        <v>27</v>
      </c>
      <c r="AK1995" s="18" t="s">
        <v>27</v>
      </c>
      <c r="AL1995" s="18">
        <v>0.19589995132853444</v>
      </c>
      <c r="AM1995" s="18" t="s">
        <v>27</v>
      </c>
      <c r="AN1995" s="18" t="s">
        <v>27</v>
      </c>
      <c r="AO1995" s="18" t="s">
        <v>27</v>
      </c>
      <c r="AP1995" s="18" t="s">
        <v>27</v>
      </c>
      <c r="AQ1995" s="18" t="s">
        <v>27</v>
      </c>
      <c r="AR1995" s="18">
        <v>99.999999999999986</v>
      </c>
      <c r="AT1995" s="53" t="s">
        <v>134</v>
      </c>
      <c r="AU1995" s="53" t="str">
        <f t="shared" si="185"/>
        <v>po</v>
      </c>
      <c r="AV1995" s="44">
        <f t="shared" si="186"/>
        <v>0.99179538551371094</v>
      </c>
      <c r="AW1995" s="86">
        <f t="shared" si="187"/>
        <v>0.99571035594539081</v>
      </c>
      <c r="AX1995" s="18"/>
      <c r="AY1995" s="18"/>
    </row>
    <row r="1996" spans="1:51" s="21" customFormat="1" x14ac:dyDescent="0.2">
      <c r="A1996" s="24" t="s">
        <v>595</v>
      </c>
      <c r="B1996" s="23" t="s">
        <v>606</v>
      </c>
      <c r="C1996" s="21" t="s">
        <v>75</v>
      </c>
      <c r="D1996" s="23" t="s">
        <v>62</v>
      </c>
      <c r="E1996" s="23" t="s">
        <v>32</v>
      </c>
      <c r="F1996" s="23" t="s">
        <v>38</v>
      </c>
      <c r="G1996" s="24">
        <v>209</v>
      </c>
      <c r="H1996" s="30">
        <v>63.222000000000001</v>
      </c>
      <c r="I1996" s="30">
        <v>36.594000000000001</v>
      </c>
      <c r="J1996" s="23">
        <v>2.8000000000000001E-2</v>
      </c>
      <c r="K1996" s="23" t="s">
        <v>27</v>
      </c>
      <c r="L1996" s="23" t="s">
        <v>27</v>
      </c>
      <c r="M1996" s="23" t="s">
        <v>27</v>
      </c>
      <c r="N1996" s="23">
        <v>3.1E-2</v>
      </c>
      <c r="O1996" s="23" t="s">
        <v>27</v>
      </c>
      <c r="P1996" s="23" t="s">
        <v>27</v>
      </c>
      <c r="Q1996" s="23" t="s">
        <v>27</v>
      </c>
      <c r="R1996" s="23" t="s">
        <v>27</v>
      </c>
      <c r="S1996" s="23" t="s">
        <v>27</v>
      </c>
      <c r="T1996" s="23" t="s">
        <v>27</v>
      </c>
      <c r="U1996" s="23" t="s">
        <v>27</v>
      </c>
      <c r="V1996" s="23" t="s">
        <v>27</v>
      </c>
      <c r="W1996" s="30" t="s">
        <v>27</v>
      </c>
      <c r="X1996" s="23">
        <v>99.875000000000014</v>
      </c>
      <c r="Z1996" s="18" t="s">
        <v>85</v>
      </c>
      <c r="AB1996" s="501"/>
      <c r="AC1996" s="18">
        <v>49.755405028566422</v>
      </c>
      <c r="AD1996" s="18">
        <v>50.166781923884798</v>
      </c>
      <c r="AE1996" s="18">
        <v>4.381828721895261E-2</v>
      </c>
      <c r="AF1996" s="18" t="s">
        <v>27</v>
      </c>
      <c r="AG1996" s="18" t="s">
        <v>27</v>
      </c>
      <c r="AH1996" s="18" t="s">
        <v>27</v>
      </c>
      <c r="AI1996" s="18">
        <v>3.3994760329829163E-2</v>
      </c>
      <c r="AJ1996" s="18" t="s">
        <v>27</v>
      </c>
      <c r="AK1996" s="18" t="s">
        <v>27</v>
      </c>
      <c r="AL1996" s="18" t="s">
        <v>27</v>
      </c>
      <c r="AM1996" s="18" t="s">
        <v>27</v>
      </c>
      <c r="AN1996" s="18" t="s">
        <v>27</v>
      </c>
      <c r="AO1996" s="18" t="s">
        <v>27</v>
      </c>
      <c r="AP1996" s="18" t="s">
        <v>27</v>
      </c>
      <c r="AQ1996" s="18" t="s">
        <v>27</v>
      </c>
      <c r="AR1996" s="18">
        <v>100.00000000000001</v>
      </c>
      <c r="AT1996" s="53" t="s">
        <v>134</v>
      </c>
      <c r="AU1996" s="53" t="str">
        <f t="shared" si="185"/>
        <v>po</v>
      </c>
      <c r="AV1996" s="44">
        <f t="shared" si="186"/>
        <v>0.99179981494642144</v>
      </c>
      <c r="AW1996" s="86">
        <f t="shared" si="187"/>
        <v>0.99179981494642144</v>
      </c>
      <c r="AX1996" s="18"/>
      <c r="AY1996" s="18"/>
    </row>
    <row r="1997" spans="1:51" s="21" customFormat="1" x14ac:dyDescent="0.2">
      <c r="A1997" s="24" t="s">
        <v>595</v>
      </c>
      <c r="B1997" s="23" t="s">
        <v>606</v>
      </c>
      <c r="C1997" s="21" t="s">
        <v>75</v>
      </c>
      <c r="D1997" s="23" t="s">
        <v>45</v>
      </c>
      <c r="E1997" s="23" t="s">
        <v>49</v>
      </c>
      <c r="F1997" s="23" t="s">
        <v>38</v>
      </c>
      <c r="G1997" s="24">
        <v>361</v>
      </c>
      <c r="H1997" s="30">
        <v>62.722999999999999</v>
      </c>
      <c r="I1997" s="30">
        <v>36.295000000000002</v>
      </c>
      <c r="J1997" s="23" t="s">
        <v>27</v>
      </c>
      <c r="K1997" s="23" t="s">
        <v>27</v>
      </c>
      <c r="L1997" s="23" t="s">
        <v>27</v>
      </c>
      <c r="M1997" s="23" t="s">
        <v>27</v>
      </c>
      <c r="N1997" s="23">
        <v>3.3000000000000002E-2</v>
      </c>
      <c r="O1997" s="23" t="s">
        <v>27</v>
      </c>
      <c r="P1997" s="23" t="s">
        <v>27</v>
      </c>
      <c r="Q1997" s="23" t="s">
        <v>27</v>
      </c>
      <c r="R1997" s="23" t="s">
        <v>27</v>
      </c>
      <c r="S1997" s="23" t="s">
        <v>27</v>
      </c>
      <c r="T1997" s="23" t="s">
        <v>27</v>
      </c>
      <c r="U1997" s="23" t="s">
        <v>27</v>
      </c>
      <c r="V1997" s="23" t="s">
        <v>27</v>
      </c>
      <c r="W1997" s="30" t="s">
        <v>27</v>
      </c>
      <c r="X1997" s="23">
        <v>99.051000000000002</v>
      </c>
      <c r="Z1997" s="18" t="s">
        <v>85</v>
      </c>
      <c r="AB1997" s="501"/>
      <c r="AC1997" s="18">
        <v>49.782979951543396</v>
      </c>
      <c r="AD1997" s="18">
        <v>50.180523964967236</v>
      </c>
      <c r="AE1997" s="18" t="s">
        <v>27</v>
      </c>
      <c r="AF1997" s="18" t="s">
        <v>27</v>
      </c>
      <c r="AG1997" s="18" t="s">
        <v>27</v>
      </c>
      <c r="AH1997" s="18" t="s">
        <v>27</v>
      </c>
      <c r="AI1997" s="18">
        <v>3.649608348935527E-2</v>
      </c>
      <c r="AJ1997" s="18" t="s">
        <v>27</v>
      </c>
      <c r="AK1997" s="18" t="s">
        <v>27</v>
      </c>
      <c r="AL1997" s="18" t="s">
        <v>27</v>
      </c>
      <c r="AM1997" s="18" t="s">
        <v>27</v>
      </c>
      <c r="AN1997" s="18" t="s">
        <v>27</v>
      </c>
      <c r="AO1997" s="18" t="s">
        <v>27</v>
      </c>
      <c r="AP1997" s="18" t="s">
        <v>27</v>
      </c>
      <c r="AQ1997" s="18" t="s">
        <v>27</v>
      </c>
      <c r="AR1997" s="18">
        <v>99.999999999999986</v>
      </c>
      <c r="AT1997" s="53" t="s">
        <v>134</v>
      </c>
      <c r="AU1997" s="53" t="str">
        <f t="shared" si="185"/>
        <v>po</v>
      </c>
      <c r="AV1997" s="44">
        <f t="shared" si="186"/>
        <v>0.99207772294882013</v>
      </c>
      <c r="AW1997" s="86">
        <f t="shared" si="187"/>
        <v>0.99207772294882013</v>
      </c>
      <c r="AX1997" s="18"/>
      <c r="AY1997" s="18"/>
    </row>
    <row r="1998" spans="1:51" x14ac:dyDescent="0.2">
      <c r="A1998" s="24" t="s">
        <v>595</v>
      </c>
      <c r="B1998" s="23" t="s">
        <v>606</v>
      </c>
      <c r="C1998" s="21" t="s">
        <v>75</v>
      </c>
      <c r="D1998" s="23" t="s">
        <v>45</v>
      </c>
      <c r="E1998" s="23" t="s">
        <v>49</v>
      </c>
      <c r="F1998" s="23" t="s">
        <v>43</v>
      </c>
      <c r="G1998" s="24">
        <v>346</v>
      </c>
      <c r="H1998" s="30">
        <v>63.075000000000003</v>
      </c>
      <c r="I1998" s="30">
        <v>36.488</v>
      </c>
      <c r="J1998" s="23" t="s">
        <v>27</v>
      </c>
      <c r="K1998" s="23" t="s">
        <v>27</v>
      </c>
      <c r="L1998" s="23" t="s">
        <v>27</v>
      </c>
      <c r="M1998" s="23" t="s">
        <v>27</v>
      </c>
      <c r="N1998" s="23" t="s">
        <v>27</v>
      </c>
      <c r="O1998" s="23" t="s">
        <v>27</v>
      </c>
      <c r="P1998" s="23" t="s">
        <v>27</v>
      </c>
      <c r="Q1998" s="23" t="s">
        <v>27</v>
      </c>
      <c r="R1998" s="23" t="s">
        <v>27</v>
      </c>
      <c r="S1998" s="23" t="s">
        <v>27</v>
      </c>
      <c r="T1998" s="23" t="s">
        <v>27</v>
      </c>
      <c r="U1998" s="23" t="s">
        <v>27</v>
      </c>
      <c r="V1998" s="23" t="s">
        <v>27</v>
      </c>
      <c r="W1998" s="30" t="s">
        <v>27</v>
      </c>
      <c r="X1998" s="23">
        <v>99.563000000000002</v>
      </c>
      <c r="Y1998" s="21"/>
      <c r="Z1998" s="18" t="s">
        <v>85</v>
      </c>
      <c r="AA1998" s="21"/>
      <c r="AB1998" s="501"/>
      <c r="AC1998" s="18">
        <v>49.808476294319959</v>
      </c>
      <c r="AD1998" s="18">
        <v>50.191523705680041</v>
      </c>
      <c r="AE1998" s="18" t="s">
        <v>27</v>
      </c>
      <c r="AF1998" s="18" t="s">
        <v>27</v>
      </c>
      <c r="AG1998" s="18" t="s">
        <v>27</v>
      </c>
      <c r="AH1998" s="18" t="s">
        <v>27</v>
      </c>
      <c r="AI1998" s="18" t="s">
        <v>27</v>
      </c>
      <c r="AJ1998" s="18" t="s">
        <v>27</v>
      </c>
      <c r="AK1998" s="18" t="s">
        <v>27</v>
      </c>
      <c r="AL1998" s="18" t="s">
        <v>27</v>
      </c>
      <c r="AM1998" s="18" t="s">
        <v>27</v>
      </c>
      <c r="AN1998" s="18" t="s">
        <v>27</v>
      </c>
      <c r="AO1998" s="18" t="s">
        <v>27</v>
      </c>
      <c r="AP1998" s="18" t="s">
        <v>27</v>
      </c>
      <c r="AQ1998" s="18" t="s">
        <v>27</v>
      </c>
      <c r="AR1998" s="18">
        <v>100</v>
      </c>
      <c r="AS1998" s="21"/>
      <c r="AT1998" s="53" t="s">
        <v>134</v>
      </c>
      <c r="AU1998" s="53" t="str">
        <f t="shared" si="185"/>
        <v>po</v>
      </c>
      <c r="AV1998" s="44">
        <f t="shared" si="186"/>
        <v>0.99236828486008422</v>
      </c>
      <c r="AW1998" s="86">
        <f t="shared" si="187"/>
        <v>0.99236828486008422</v>
      </c>
      <c r="AX1998" s="18"/>
      <c r="AY1998" s="18"/>
    </row>
    <row r="1999" spans="1:51" x14ac:dyDescent="0.2">
      <c r="A1999" s="24" t="s">
        <v>595</v>
      </c>
      <c r="B1999" s="23" t="s">
        <v>606</v>
      </c>
      <c r="C1999" s="21" t="s">
        <v>75</v>
      </c>
      <c r="D1999" s="23" t="s">
        <v>30</v>
      </c>
      <c r="E1999" s="23" t="s">
        <v>32</v>
      </c>
      <c r="F1999" s="23" t="s">
        <v>43</v>
      </c>
      <c r="G1999" s="24">
        <v>163</v>
      </c>
      <c r="H1999" s="30">
        <v>62.439</v>
      </c>
      <c r="I1999" s="30">
        <v>36.119</v>
      </c>
      <c r="J1999" s="23">
        <v>0.109</v>
      </c>
      <c r="K1999" s="23" t="s">
        <v>27</v>
      </c>
      <c r="L1999" s="23" t="s">
        <v>27</v>
      </c>
      <c r="M1999" s="23" t="s">
        <v>27</v>
      </c>
      <c r="N1999" s="23" t="s">
        <v>27</v>
      </c>
      <c r="O1999" s="23">
        <v>0.16600000000000001</v>
      </c>
      <c r="P1999" s="23" t="s">
        <v>27</v>
      </c>
      <c r="Q1999" s="23" t="s">
        <v>27</v>
      </c>
      <c r="R1999" s="23" t="s">
        <v>27</v>
      </c>
      <c r="S1999" s="23" t="s">
        <v>27</v>
      </c>
      <c r="T1999" s="23" t="s">
        <v>27</v>
      </c>
      <c r="U1999" s="23" t="s">
        <v>27</v>
      </c>
      <c r="V1999" s="23" t="s">
        <v>73</v>
      </c>
      <c r="W1999" s="30" t="s">
        <v>27</v>
      </c>
      <c r="X1999" s="23">
        <v>98.832999999999984</v>
      </c>
      <c r="Y1999" s="21"/>
      <c r="Z1999" s="18" t="s">
        <v>85</v>
      </c>
      <c r="AA1999" s="21"/>
      <c r="AB1999" s="501"/>
      <c r="AC1999" s="18">
        <v>49.660789585066929</v>
      </c>
      <c r="AD1999" s="18">
        <v>50.041200850173816</v>
      </c>
      <c r="AE1999" s="18">
        <v>0.17238898407244491</v>
      </c>
      <c r="AF1999" s="18" t="s">
        <v>27</v>
      </c>
      <c r="AG1999" s="18" t="s">
        <v>27</v>
      </c>
      <c r="AH1999" s="18" t="s">
        <v>27</v>
      </c>
      <c r="AI1999" s="18" t="s">
        <v>27</v>
      </c>
      <c r="AJ1999" s="18">
        <v>0.12562058068680376</v>
      </c>
      <c r="AK1999" s="18" t="s">
        <v>27</v>
      </c>
      <c r="AL1999" s="18" t="s">
        <v>27</v>
      </c>
      <c r="AM1999" s="18" t="s">
        <v>27</v>
      </c>
      <c r="AN1999" s="18" t="s">
        <v>27</v>
      </c>
      <c r="AO1999" s="18" t="s">
        <v>27</v>
      </c>
      <c r="AP1999" s="18" t="s">
        <v>27</v>
      </c>
      <c r="AQ1999" s="18" t="s">
        <v>27</v>
      </c>
      <c r="AR1999" s="18">
        <v>99.999999999999986</v>
      </c>
      <c r="AS1999" s="21"/>
      <c r="AT1999" s="53" t="s">
        <v>134</v>
      </c>
      <c r="AU1999" s="53" t="str">
        <f t="shared" si="185"/>
        <v>po</v>
      </c>
      <c r="AV1999" s="44">
        <f t="shared" si="186"/>
        <v>0.99239803884311528</v>
      </c>
      <c r="AW1999" s="86">
        <f t="shared" si="187"/>
        <v>0.994908381891495</v>
      </c>
      <c r="AX1999" s="18"/>
      <c r="AY1999" s="18"/>
    </row>
    <row r="2000" spans="1:51" s="21" customFormat="1" x14ac:dyDescent="0.2">
      <c r="A2000" s="24" t="s">
        <v>595</v>
      </c>
      <c r="B2000" s="23" t="s">
        <v>606</v>
      </c>
      <c r="C2000" s="21" t="s">
        <v>75</v>
      </c>
      <c r="D2000" s="23" t="s">
        <v>62</v>
      </c>
      <c r="E2000" s="23" t="s">
        <v>32</v>
      </c>
      <c r="F2000" s="23" t="s">
        <v>31</v>
      </c>
      <c r="G2000" s="24">
        <v>194</v>
      </c>
      <c r="H2000" s="30">
        <v>63.165999999999997</v>
      </c>
      <c r="I2000" s="30">
        <v>36.524000000000001</v>
      </c>
      <c r="J2000" s="23">
        <v>4.8000000000000001E-2</v>
      </c>
      <c r="K2000" s="23" t="s">
        <v>27</v>
      </c>
      <c r="L2000" s="23" t="s">
        <v>27</v>
      </c>
      <c r="M2000" s="23" t="s">
        <v>27</v>
      </c>
      <c r="N2000" s="23">
        <v>3.5999999999999997E-2</v>
      </c>
      <c r="O2000" s="23">
        <v>0.14099999999999999</v>
      </c>
      <c r="P2000" s="23" t="s">
        <v>27</v>
      </c>
      <c r="Q2000" s="23" t="s">
        <v>27</v>
      </c>
      <c r="R2000" s="23" t="s">
        <v>27</v>
      </c>
      <c r="S2000" s="23" t="s">
        <v>27</v>
      </c>
      <c r="T2000" s="23" t="s">
        <v>27</v>
      </c>
      <c r="U2000" s="23" t="s">
        <v>27</v>
      </c>
      <c r="V2000" s="23" t="s">
        <v>27</v>
      </c>
      <c r="W2000" s="30" t="s">
        <v>27</v>
      </c>
      <c r="X2000" s="23">
        <v>99.915000000000006</v>
      </c>
      <c r="Z2000" s="18" t="s">
        <v>85</v>
      </c>
      <c r="AB2000" s="501"/>
      <c r="AC2000" s="18">
        <v>49.710176026671746</v>
      </c>
      <c r="AD2000" s="18">
        <v>50.069653150739192</v>
      </c>
      <c r="AE2000" s="18">
        <v>7.5115315085122203E-2</v>
      </c>
      <c r="AF2000" s="18" t="s">
        <v>27</v>
      </c>
      <c r="AG2000" s="18" t="s">
        <v>27</v>
      </c>
      <c r="AH2000" s="18" t="s">
        <v>27</v>
      </c>
      <c r="AI2000" s="18">
        <v>3.9476867150005708E-2</v>
      </c>
      <c r="AJ2000" s="18">
        <v>0.10557864035391638</v>
      </c>
      <c r="AK2000" s="18" t="s">
        <v>27</v>
      </c>
      <c r="AL2000" s="18" t="s">
        <v>27</v>
      </c>
      <c r="AM2000" s="18" t="s">
        <v>27</v>
      </c>
      <c r="AN2000" s="18" t="s">
        <v>27</v>
      </c>
      <c r="AO2000" s="18" t="s">
        <v>27</v>
      </c>
      <c r="AP2000" s="18" t="s">
        <v>27</v>
      </c>
      <c r="AQ2000" s="18" t="s">
        <v>27</v>
      </c>
      <c r="AR2000" s="18">
        <v>99.999999999999972</v>
      </c>
      <c r="AT2000" s="53" t="s">
        <v>134</v>
      </c>
      <c r="AU2000" s="53" t="str">
        <f t="shared" si="185"/>
        <v>po</v>
      </c>
      <c r="AV2000" s="44">
        <f t="shared" si="186"/>
        <v>0.99282045907158156</v>
      </c>
      <c r="AW2000" s="86">
        <f t="shared" si="187"/>
        <v>0.99492909441674893</v>
      </c>
      <c r="AX2000" s="18"/>
      <c r="AY2000" s="18"/>
    </row>
    <row r="2001" spans="1:51" s="21" customFormat="1" x14ac:dyDescent="0.2">
      <c r="A2001" s="24" t="s">
        <v>595</v>
      </c>
      <c r="B2001" s="23" t="s">
        <v>606</v>
      </c>
      <c r="C2001" s="21" t="s">
        <v>75</v>
      </c>
      <c r="D2001" s="23" t="s">
        <v>45</v>
      </c>
      <c r="E2001" s="23" t="s">
        <v>35</v>
      </c>
      <c r="F2001" s="23" t="s">
        <v>34</v>
      </c>
      <c r="G2001" s="24">
        <v>317</v>
      </c>
      <c r="H2001" s="30">
        <v>62.694000000000003</v>
      </c>
      <c r="I2001" s="30">
        <v>36.247999999999998</v>
      </c>
      <c r="J2001" s="23">
        <v>3.9E-2</v>
      </c>
      <c r="K2001" s="23" t="s">
        <v>27</v>
      </c>
      <c r="L2001" s="23" t="s">
        <v>27</v>
      </c>
      <c r="M2001" s="23" t="s">
        <v>27</v>
      </c>
      <c r="N2001" s="23">
        <v>5.6000000000000001E-2</v>
      </c>
      <c r="O2001" s="23" t="s">
        <v>27</v>
      </c>
      <c r="P2001" s="23" t="s">
        <v>27</v>
      </c>
      <c r="Q2001" s="23">
        <v>5.7000000000000002E-2</v>
      </c>
      <c r="R2001" s="23" t="s">
        <v>27</v>
      </c>
      <c r="S2001" s="23" t="s">
        <v>27</v>
      </c>
      <c r="T2001" s="23" t="s">
        <v>27</v>
      </c>
      <c r="U2001" s="23" t="s">
        <v>27</v>
      </c>
      <c r="V2001" s="23" t="s">
        <v>27</v>
      </c>
      <c r="W2001" s="30" t="s">
        <v>27</v>
      </c>
      <c r="X2001" s="23">
        <v>99.094000000000008</v>
      </c>
      <c r="Z2001" s="18" t="s">
        <v>85</v>
      </c>
      <c r="AB2001" s="501"/>
      <c r="AC2001" s="18">
        <v>49.736298109082227</v>
      </c>
      <c r="AD2001" s="18">
        <v>50.091709215527388</v>
      </c>
      <c r="AE2001" s="18">
        <v>6.1522987438710042E-2</v>
      </c>
      <c r="AF2001" s="18" t="s">
        <v>27</v>
      </c>
      <c r="AG2001" s="18" t="s">
        <v>27</v>
      </c>
      <c r="AH2001" s="18" t="s">
        <v>27</v>
      </c>
      <c r="AI2001" s="18">
        <v>6.190329398494028E-2</v>
      </c>
      <c r="AJ2001" s="18" t="s">
        <v>27</v>
      </c>
      <c r="AK2001" s="18" t="s">
        <v>27</v>
      </c>
      <c r="AL2001" s="18">
        <v>4.856639396674562E-2</v>
      </c>
      <c r="AM2001" s="18" t="s">
        <v>27</v>
      </c>
      <c r="AN2001" s="18" t="s">
        <v>27</v>
      </c>
      <c r="AO2001" s="18" t="s">
        <v>27</v>
      </c>
      <c r="AP2001" s="18" t="s">
        <v>27</v>
      </c>
      <c r="AQ2001" s="18" t="s">
        <v>27</v>
      </c>
      <c r="AR2001" s="18">
        <v>100.00000000000001</v>
      </c>
      <c r="AT2001" s="53" t="s">
        <v>134</v>
      </c>
      <c r="AU2001" s="53" t="str">
        <f t="shared" si="185"/>
        <v>po</v>
      </c>
      <c r="AV2001" s="44">
        <f t="shared" si="186"/>
        <v>0.99290479179067437</v>
      </c>
      <c r="AW2001" s="86">
        <f t="shared" si="187"/>
        <v>0.99387434133744235</v>
      </c>
      <c r="AX2001" s="18"/>
      <c r="AY2001" s="18"/>
    </row>
    <row r="2002" spans="1:51" s="21" customFormat="1" x14ac:dyDescent="0.2">
      <c r="A2002" s="24" t="s">
        <v>595</v>
      </c>
      <c r="B2002" s="23" t="s">
        <v>606</v>
      </c>
      <c r="C2002" s="21" t="s">
        <v>75</v>
      </c>
      <c r="D2002" s="23" t="s">
        <v>45</v>
      </c>
      <c r="E2002" s="23" t="s">
        <v>54</v>
      </c>
      <c r="F2002" s="23" t="s">
        <v>43</v>
      </c>
      <c r="G2002" s="24">
        <v>324</v>
      </c>
      <c r="H2002" s="30">
        <v>62.896000000000001</v>
      </c>
      <c r="I2002" s="30">
        <v>36.363999999999997</v>
      </c>
      <c r="J2002" s="23" t="s">
        <v>27</v>
      </c>
      <c r="K2002" s="23" t="s">
        <v>27</v>
      </c>
      <c r="L2002" s="23" t="s">
        <v>27</v>
      </c>
      <c r="M2002" s="23">
        <v>0.1</v>
      </c>
      <c r="N2002" s="23" t="s">
        <v>27</v>
      </c>
      <c r="O2002" s="23">
        <v>0.24199999999999999</v>
      </c>
      <c r="P2002" s="23" t="s">
        <v>27</v>
      </c>
      <c r="Q2002" s="23">
        <v>0.129</v>
      </c>
      <c r="R2002" s="23" t="s">
        <v>27</v>
      </c>
      <c r="S2002" s="23" t="s">
        <v>27</v>
      </c>
      <c r="T2002" s="23" t="s">
        <v>27</v>
      </c>
      <c r="U2002" s="23" t="s">
        <v>27</v>
      </c>
      <c r="V2002" s="23" t="s">
        <v>27</v>
      </c>
      <c r="W2002" s="30" t="s">
        <v>27</v>
      </c>
      <c r="X2002" s="23">
        <v>99.730999999999995</v>
      </c>
      <c r="Z2002" s="18" t="s">
        <v>85</v>
      </c>
      <c r="AB2002" s="501"/>
      <c r="AC2002" s="18">
        <v>49.637549117261322</v>
      </c>
      <c r="AD2002" s="18">
        <v>49.991167127380201</v>
      </c>
      <c r="AE2002" s="18" t="s">
        <v>27</v>
      </c>
      <c r="AF2002" s="18" t="s">
        <v>27</v>
      </c>
      <c r="AG2002" s="18" t="s">
        <v>27</v>
      </c>
      <c r="AH2002" s="18">
        <v>8.0222973191213076E-2</v>
      </c>
      <c r="AI2002" s="18" t="s">
        <v>27</v>
      </c>
      <c r="AJ2002" s="18">
        <v>0.18171789463300561</v>
      </c>
      <c r="AK2002" s="18" t="s">
        <v>27</v>
      </c>
      <c r="AL2002" s="18">
        <v>0.1093428875342715</v>
      </c>
      <c r="AM2002" s="18" t="s">
        <v>27</v>
      </c>
      <c r="AN2002" s="18" t="s">
        <v>27</v>
      </c>
      <c r="AO2002" s="18" t="s">
        <v>27</v>
      </c>
      <c r="AP2002" s="18" t="s">
        <v>27</v>
      </c>
      <c r="AQ2002" s="18" t="s">
        <v>27</v>
      </c>
      <c r="AR2002" s="18">
        <v>100.00000000000001</v>
      </c>
      <c r="AT2002" s="53" t="s">
        <v>134</v>
      </c>
      <c r="AU2002" s="53" t="str">
        <f t="shared" si="185"/>
        <v>po</v>
      </c>
      <c r="AV2002" s="44">
        <f t="shared" si="186"/>
        <v>0.99292639019173445</v>
      </c>
      <c r="AW2002" s="86">
        <f t="shared" si="187"/>
        <v>0.99874863437790506</v>
      </c>
      <c r="AX2002" s="18"/>
      <c r="AY2002" s="18"/>
    </row>
    <row r="2003" spans="1:51" s="21" customFormat="1" x14ac:dyDescent="0.2">
      <c r="A2003" s="24" t="s">
        <v>595</v>
      </c>
      <c r="B2003" s="23" t="s">
        <v>606</v>
      </c>
      <c r="C2003" s="21" t="s">
        <v>75</v>
      </c>
      <c r="D2003" s="23" t="s">
        <v>45</v>
      </c>
      <c r="E2003" s="23" t="s">
        <v>46</v>
      </c>
      <c r="F2003" s="23" t="s">
        <v>43</v>
      </c>
      <c r="G2003" s="24">
        <v>488</v>
      </c>
      <c r="H2003" s="30">
        <v>62.38</v>
      </c>
      <c r="I2003" s="30">
        <v>36.06</v>
      </c>
      <c r="J2003" s="23">
        <v>0.03</v>
      </c>
      <c r="K2003" s="23" t="s">
        <v>27</v>
      </c>
      <c r="L2003" s="23" t="s">
        <v>27</v>
      </c>
      <c r="M2003" s="23" t="s">
        <v>27</v>
      </c>
      <c r="N2003" s="23" t="s">
        <v>27</v>
      </c>
      <c r="O2003" s="23">
        <v>0.92</v>
      </c>
      <c r="P2003" s="23">
        <v>0.14000000000000001</v>
      </c>
      <c r="Q2003" s="23" t="s">
        <v>27</v>
      </c>
      <c r="R2003" s="23" t="s">
        <v>27</v>
      </c>
      <c r="S2003" s="23" t="s">
        <v>27</v>
      </c>
      <c r="T2003" s="23" t="s">
        <v>27</v>
      </c>
      <c r="U2003" s="23" t="s">
        <v>27</v>
      </c>
      <c r="V2003" s="23" t="s">
        <v>27</v>
      </c>
      <c r="W2003" s="30" t="s">
        <v>27</v>
      </c>
      <c r="X2003" s="23">
        <v>99.53</v>
      </c>
      <c r="Z2003" s="18" t="s">
        <v>85</v>
      </c>
      <c r="AB2003" s="501"/>
      <c r="AC2003" s="18">
        <v>49.405130104604339</v>
      </c>
      <c r="AD2003" s="18">
        <v>49.749271211520039</v>
      </c>
      <c r="AE2003" s="18">
        <v>4.7246893908544182E-2</v>
      </c>
      <c r="AF2003" s="18" t="s">
        <v>27</v>
      </c>
      <c r="AG2003" s="18" t="s">
        <v>27</v>
      </c>
      <c r="AH2003" s="18" t="s">
        <v>27</v>
      </c>
      <c r="AI2003" s="18" t="s">
        <v>27</v>
      </c>
      <c r="AJ2003" s="18">
        <v>0.69328137237767251</v>
      </c>
      <c r="AK2003" s="18">
        <v>0.10507041758938553</v>
      </c>
      <c r="AL2003" s="18" t="s">
        <v>27</v>
      </c>
      <c r="AM2003" s="18" t="s">
        <v>27</v>
      </c>
      <c r="AN2003" s="18" t="s">
        <v>27</v>
      </c>
      <c r="AO2003" s="18" t="s">
        <v>27</v>
      </c>
      <c r="AP2003" s="18" t="s">
        <v>27</v>
      </c>
      <c r="AQ2003" s="18" t="s">
        <v>27</v>
      </c>
      <c r="AR2003" s="18">
        <v>99.999999999999986</v>
      </c>
      <c r="AT2003" s="53" t="s">
        <v>134</v>
      </c>
      <c r="AU2003" s="53" t="str">
        <f t="shared" si="185"/>
        <v>po</v>
      </c>
      <c r="AV2003" s="44">
        <f t="shared" si="186"/>
        <v>0.99308248948105171</v>
      </c>
      <c r="AW2003" s="86">
        <f t="shared" si="187"/>
        <v>1.0091299967213627</v>
      </c>
      <c r="AX2003" s="18"/>
      <c r="AY2003" s="18"/>
    </row>
    <row r="2004" spans="1:51" s="21" customFormat="1" x14ac:dyDescent="0.2">
      <c r="A2004" s="24" t="s">
        <v>595</v>
      </c>
      <c r="B2004" s="23" t="s">
        <v>606</v>
      </c>
      <c r="C2004" s="21" t="s">
        <v>75</v>
      </c>
      <c r="D2004" s="23" t="s">
        <v>72</v>
      </c>
      <c r="E2004" s="23" t="s">
        <v>37</v>
      </c>
      <c r="F2004" s="23" t="s">
        <v>43</v>
      </c>
      <c r="G2004" s="24">
        <v>216</v>
      </c>
      <c r="H2004" s="30">
        <v>63.055</v>
      </c>
      <c r="I2004" s="30">
        <v>36.445999999999998</v>
      </c>
      <c r="J2004" s="23">
        <v>2.8000000000000001E-2</v>
      </c>
      <c r="K2004" s="23" t="s">
        <v>27</v>
      </c>
      <c r="L2004" s="23" t="s">
        <v>27</v>
      </c>
      <c r="M2004" s="23">
        <v>0.06</v>
      </c>
      <c r="N2004" s="23" t="s">
        <v>27</v>
      </c>
      <c r="O2004" s="23">
        <v>0.125</v>
      </c>
      <c r="P2004" s="23" t="s">
        <v>27</v>
      </c>
      <c r="Q2004" s="23">
        <v>0.1</v>
      </c>
      <c r="R2004" s="23" t="s">
        <v>27</v>
      </c>
      <c r="S2004" s="23" t="s">
        <v>27</v>
      </c>
      <c r="T2004" s="23" t="s">
        <v>27</v>
      </c>
      <c r="U2004" s="23" t="s">
        <v>27</v>
      </c>
      <c r="V2004" s="23" t="s">
        <v>27</v>
      </c>
      <c r="W2004" s="30" t="s">
        <v>27</v>
      </c>
      <c r="X2004" s="23">
        <v>99.814000000000007</v>
      </c>
      <c r="Z2004" s="18" t="s">
        <v>85</v>
      </c>
      <c r="AB2004" s="501"/>
      <c r="AC2004" s="18">
        <v>49.69463854398635</v>
      </c>
      <c r="AD2004" s="18">
        <v>50.035034165527115</v>
      </c>
      <c r="AE2004" s="18">
        <v>4.3880681948902607E-2</v>
      </c>
      <c r="AF2004" s="18" t="s">
        <v>27</v>
      </c>
      <c r="AG2004" s="18" t="s">
        <v>27</v>
      </c>
      <c r="AH2004" s="18">
        <v>4.806762968591792E-2</v>
      </c>
      <c r="AI2004" s="18" t="s">
        <v>27</v>
      </c>
      <c r="AJ2004" s="18">
        <v>9.3733545838947219E-2</v>
      </c>
      <c r="AK2004" s="18" t="s">
        <v>27</v>
      </c>
      <c r="AL2004" s="18">
        <v>8.4645433012763102E-2</v>
      </c>
      <c r="AM2004" s="18" t="s">
        <v>27</v>
      </c>
      <c r="AN2004" s="18" t="s">
        <v>27</v>
      </c>
      <c r="AO2004" s="18" t="s">
        <v>27</v>
      </c>
      <c r="AP2004" s="18" t="s">
        <v>27</v>
      </c>
      <c r="AQ2004" s="18" t="s">
        <v>27</v>
      </c>
      <c r="AR2004" s="18">
        <v>100</v>
      </c>
      <c r="AT2004" s="53" t="s">
        <v>134</v>
      </c>
      <c r="AU2004" s="53" t="str">
        <f t="shared" si="185"/>
        <v>po</v>
      </c>
      <c r="AV2004" s="44">
        <f t="shared" si="186"/>
        <v>0.99319685441975203</v>
      </c>
      <c r="AW2004" s="86">
        <f t="shared" si="187"/>
        <v>0.99676193600361951</v>
      </c>
      <c r="AX2004" s="18"/>
      <c r="AY2004" s="18"/>
    </row>
    <row r="2005" spans="1:51" s="21" customFormat="1" x14ac:dyDescent="0.2">
      <c r="A2005" s="24" t="s">
        <v>595</v>
      </c>
      <c r="B2005" s="23" t="s">
        <v>606</v>
      </c>
      <c r="C2005" s="21" t="s">
        <v>75</v>
      </c>
      <c r="D2005" s="23" t="s">
        <v>60</v>
      </c>
      <c r="E2005" s="23" t="s">
        <v>68</v>
      </c>
      <c r="F2005" s="23" t="s">
        <v>51</v>
      </c>
      <c r="G2005" s="24">
        <v>504</v>
      </c>
      <c r="H2005" s="30">
        <v>63.231000000000002</v>
      </c>
      <c r="I2005" s="30">
        <v>36.545000000000002</v>
      </c>
      <c r="J2005" s="23" t="s">
        <v>27</v>
      </c>
      <c r="K2005" s="23" t="s">
        <v>27</v>
      </c>
      <c r="L2005" s="23" t="s">
        <v>27</v>
      </c>
      <c r="M2005" s="23" t="s">
        <v>27</v>
      </c>
      <c r="N2005" s="23" t="s">
        <v>27</v>
      </c>
      <c r="O2005" s="23">
        <v>0.217</v>
      </c>
      <c r="P2005" s="23" t="s">
        <v>27</v>
      </c>
      <c r="Q2005" s="23">
        <v>0.191</v>
      </c>
      <c r="R2005" s="23" t="s">
        <v>27</v>
      </c>
      <c r="S2005" s="23" t="s">
        <v>27</v>
      </c>
      <c r="T2005" s="23" t="s">
        <v>27</v>
      </c>
      <c r="U2005" s="23" t="s">
        <v>27</v>
      </c>
      <c r="V2005" s="23" t="s">
        <v>27</v>
      </c>
      <c r="W2005" s="30" t="s">
        <v>27</v>
      </c>
      <c r="X2005" s="23">
        <v>100.18400000000001</v>
      </c>
      <c r="Z2005" s="18" t="s">
        <v>85</v>
      </c>
      <c r="AB2005" s="501"/>
      <c r="AC2005" s="18">
        <v>49.670087382138526</v>
      </c>
      <c r="AD2005" s="18">
        <v>50.006581156403342</v>
      </c>
      <c r="AE2005" s="18" t="s">
        <v>27</v>
      </c>
      <c r="AF2005" s="18" t="s">
        <v>27</v>
      </c>
      <c r="AG2005" s="18" t="s">
        <v>27</v>
      </c>
      <c r="AH2005" s="18" t="s">
        <v>27</v>
      </c>
      <c r="AI2005" s="18" t="s">
        <v>27</v>
      </c>
      <c r="AJ2005" s="18">
        <v>0.16218834222967551</v>
      </c>
      <c r="AK2005" s="18" t="s">
        <v>27</v>
      </c>
      <c r="AL2005" s="18">
        <v>0.16114311922846875</v>
      </c>
      <c r="AM2005" s="18" t="s">
        <v>27</v>
      </c>
      <c r="AN2005" s="18" t="s">
        <v>27</v>
      </c>
      <c r="AO2005" s="18" t="s">
        <v>27</v>
      </c>
      <c r="AP2005" s="18" t="s">
        <v>27</v>
      </c>
      <c r="AQ2005" s="18" t="s">
        <v>27</v>
      </c>
      <c r="AR2005" s="18">
        <v>100</v>
      </c>
      <c r="AT2005" s="53" t="s">
        <v>134</v>
      </c>
      <c r="AU2005" s="53" t="str">
        <f t="shared" si="185"/>
        <v>po</v>
      </c>
      <c r="AV2005" s="44">
        <f t="shared" si="186"/>
        <v>0.99327101020538922</v>
      </c>
      <c r="AW2005" s="86">
        <f t="shared" si="187"/>
        <v>0.99973678838860225</v>
      </c>
      <c r="AX2005" s="18"/>
      <c r="AY2005" s="18"/>
    </row>
    <row r="2006" spans="1:51" s="21" customFormat="1" x14ac:dyDescent="0.2">
      <c r="A2006" s="24" t="s">
        <v>595</v>
      </c>
      <c r="B2006" s="23" t="s">
        <v>606</v>
      </c>
      <c r="C2006" s="21" t="s">
        <v>75</v>
      </c>
      <c r="D2006" s="23" t="s">
        <v>72</v>
      </c>
      <c r="E2006" s="23" t="s">
        <v>37</v>
      </c>
      <c r="F2006" s="23" t="s">
        <v>34</v>
      </c>
      <c r="G2006" s="24">
        <v>224</v>
      </c>
      <c r="H2006" s="30">
        <v>63.148000000000003</v>
      </c>
      <c r="I2006" s="30">
        <v>36.494</v>
      </c>
      <c r="J2006" s="23" t="s">
        <v>27</v>
      </c>
      <c r="K2006" s="23" t="s">
        <v>27</v>
      </c>
      <c r="L2006" s="23" t="s">
        <v>27</v>
      </c>
      <c r="M2006" s="23" t="s">
        <v>27</v>
      </c>
      <c r="N2006" s="23" t="s">
        <v>27</v>
      </c>
      <c r="O2006" s="23">
        <v>0.47199999999999998</v>
      </c>
      <c r="P2006" s="23" t="s">
        <v>27</v>
      </c>
      <c r="Q2006" s="23">
        <v>9.7000000000000003E-2</v>
      </c>
      <c r="R2006" s="23" t="s">
        <v>27</v>
      </c>
      <c r="S2006" s="23" t="s">
        <v>27</v>
      </c>
      <c r="T2006" s="23" t="s">
        <v>27</v>
      </c>
      <c r="U2006" s="23" t="s">
        <v>27</v>
      </c>
      <c r="V2006" s="23" t="s">
        <v>27</v>
      </c>
      <c r="W2006" s="30" t="s">
        <v>27</v>
      </c>
      <c r="X2006" s="23">
        <v>100.21099999999998</v>
      </c>
      <c r="Z2006" s="18" t="s">
        <v>85</v>
      </c>
      <c r="AB2006" s="501"/>
      <c r="AC2006" s="18">
        <v>49.616647980302439</v>
      </c>
      <c r="AD2006" s="18">
        <v>49.948633573652984</v>
      </c>
      <c r="AE2006" s="18" t="s">
        <v>27</v>
      </c>
      <c r="AF2006" s="18" t="s">
        <v>27</v>
      </c>
      <c r="AG2006" s="18" t="s">
        <v>27</v>
      </c>
      <c r="AH2006" s="18" t="s">
        <v>27</v>
      </c>
      <c r="AI2006" s="18" t="s">
        <v>27</v>
      </c>
      <c r="AJ2006" s="18">
        <v>0.35286196331535896</v>
      </c>
      <c r="AK2006" s="18" t="s">
        <v>27</v>
      </c>
      <c r="AL2006" s="18">
        <v>8.1856482729213489E-2</v>
      </c>
      <c r="AM2006" s="18" t="s">
        <v>27</v>
      </c>
      <c r="AN2006" s="18" t="s">
        <v>27</v>
      </c>
      <c r="AO2006" s="18" t="s">
        <v>27</v>
      </c>
      <c r="AP2006" s="18" t="s">
        <v>27</v>
      </c>
      <c r="AQ2006" s="18" t="s">
        <v>27</v>
      </c>
      <c r="AR2006" s="18">
        <v>100</v>
      </c>
      <c r="AT2006" s="53" t="s">
        <v>134</v>
      </c>
      <c r="AU2006" s="53" t="str">
        <f t="shared" si="185"/>
        <v>po</v>
      </c>
      <c r="AV2006" s="44">
        <f t="shared" si="186"/>
        <v>0.99335345995279312</v>
      </c>
      <c r="AW2006" s="86">
        <f t="shared" si="187"/>
        <v>1.0020567700324083</v>
      </c>
      <c r="AX2006" s="18"/>
      <c r="AY2006" s="18"/>
    </row>
    <row r="2007" spans="1:51" s="21" customFormat="1" x14ac:dyDescent="0.2">
      <c r="A2007" s="24" t="s">
        <v>595</v>
      </c>
      <c r="B2007" s="23" t="s">
        <v>606</v>
      </c>
      <c r="C2007" s="21" t="s">
        <v>75</v>
      </c>
      <c r="D2007" s="23" t="s">
        <v>45</v>
      </c>
      <c r="E2007" s="23" t="s">
        <v>66</v>
      </c>
      <c r="F2007" s="23" t="s">
        <v>43</v>
      </c>
      <c r="G2007" s="24">
        <v>524</v>
      </c>
      <c r="H2007" s="30">
        <v>62.9</v>
      </c>
      <c r="I2007" s="30">
        <v>36.33</v>
      </c>
      <c r="J2007" s="23" t="s">
        <v>27</v>
      </c>
      <c r="K2007" s="23" t="s">
        <v>27</v>
      </c>
      <c r="L2007" s="23" t="s">
        <v>27</v>
      </c>
      <c r="M2007" s="23">
        <v>0.08</v>
      </c>
      <c r="N2007" s="23" t="s">
        <v>27</v>
      </c>
      <c r="O2007" s="23">
        <v>0.36</v>
      </c>
      <c r="P2007" s="23" t="s">
        <v>27</v>
      </c>
      <c r="Q2007" s="23">
        <v>7.0000000000000007E-2</v>
      </c>
      <c r="R2007" s="23" t="s">
        <v>27</v>
      </c>
      <c r="S2007" s="23" t="s">
        <v>27</v>
      </c>
      <c r="T2007" s="23">
        <v>0.16</v>
      </c>
      <c r="U2007" s="23" t="s">
        <v>27</v>
      </c>
      <c r="V2007" s="23" t="s">
        <v>27</v>
      </c>
      <c r="W2007" s="30" t="s">
        <v>27</v>
      </c>
      <c r="X2007" s="23">
        <v>99.899999999999977</v>
      </c>
      <c r="Z2007" s="18" t="s">
        <v>85</v>
      </c>
      <c r="AB2007" s="501"/>
      <c r="AC2007" s="18">
        <v>49.596100637411368</v>
      </c>
      <c r="AD2007" s="18">
        <v>49.899547660658214</v>
      </c>
      <c r="AE2007" s="18" t="s">
        <v>27</v>
      </c>
      <c r="AF2007" s="18" t="s">
        <v>27</v>
      </c>
      <c r="AG2007" s="18" t="s">
        <v>27</v>
      </c>
      <c r="AH2007" s="18">
        <v>6.412071026263369E-2</v>
      </c>
      <c r="AI2007" s="18" t="s">
        <v>27</v>
      </c>
      <c r="AJ2007" s="18">
        <v>0.27008123761510772</v>
      </c>
      <c r="AK2007" s="18" t="s">
        <v>27</v>
      </c>
      <c r="AL2007" s="18">
        <v>5.9280035096045645E-2</v>
      </c>
      <c r="AM2007" s="18" t="s">
        <v>27</v>
      </c>
      <c r="AN2007" s="18" t="s">
        <v>27</v>
      </c>
      <c r="AO2007" s="18">
        <v>0.11086971895661632</v>
      </c>
      <c r="AP2007" s="18" t="s">
        <v>27</v>
      </c>
      <c r="AQ2007" s="18" t="s">
        <v>27</v>
      </c>
      <c r="AR2007" s="18">
        <v>99.999999999999986</v>
      </c>
      <c r="AT2007" s="53" t="s">
        <v>134</v>
      </c>
      <c r="AU2007" s="53" t="str">
        <f t="shared" si="185"/>
        <v>po</v>
      </c>
      <c r="AV2007" s="44">
        <f t="shared" si="186"/>
        <v>0.99391884220453386</v>
      </c>
      <c r="AW2007" s="86">
        <f t="shared" si="187"/>
        <v>1.0027411865404297</v>
      </c>
      <c r="AX2007" s="18"/>
      <c r="AY2007" s="18"/>
    </row>
    <row r="2008" spans="1:51" s="21" customFormat="1" x14ac:dyDescent="0.2">
      <c r="A2008" s="24" t="s">
        <v>595</v>
      </c>
      <c r="B2008" s="23" t="s">
        <v>606</v>
      </c>
      <c r="C2008" s="21" t="s">
        <v>75</v>
      </c>
      <c r="D2008" s="23" t="s">
        <v>50</v>
      </c>
      <c r="E2008" s="23" t="s">
        <v>32</v>
      </c>
      <c r="F2008" s="23" t="s">
        <v>43</v>
      </c>
      <c r="G2008" s="24">
        <v>248</v>
      </c>
      <c r="H2008" s="30">
        <v>62.63</v>
      </c>
      <c r="I2008" s="30">
        <v>36.17</v>
      </c>
      <c r="J2008" s="23" t="s">
        <v>27</v>
      </c>
      <c r="K2008" s="23" t="s">
        <v>27</v>
      </c>
      <c r="L2008" s="23" t="s">
        <v>27</v>
      </c>
      <c r="M2008" s="23" t="s">
        <v>27</v>
      </c>
      <c r="N2008" s="23" t="s">
        <v>27</v>
      </c>
      <c r="O2008" s="23">
        <v>0.68</v>
      </c>
      <c r="P2008" s="23" t="s">
        <v>27</v>
      </c>
      <c r="Q2008" s="23" t="s">
        <v>27</v>
      </c>
      <c r="R2008" s="23" t="s">
        <v>27</v>
      </c>
      <c r="S2008" s="23" t="s">
        <v>27</v>
      </c>
      <c r="T2008" s="23" t="s">
        <v>27</v>
      </c>
      <c r="U2008" s="23" t="s">
        <v>27</v>
      </c>
      <c r="V2008" s="23" t="s">
        <v>27</v>
      </c>
      <c r="W2008" s="30" t="s">
        <v>27</v>
      </c>
      <c r="X2008" s="23">
        <v>99.480000000000018</v>
      </c>
      <c r="Z2008" s="18" t="s">
        <v>85</v>
      </c>
      <c r="AB2008" s="501"/>
      <c r="AC2008" s="18">
        <v>49.594904930337464</v>
      </c>
      <c r="AD2008" s="18">
        <v>49.892754684712123</v>
      </c>
      <c r="AE2008" s="18" t="s">
        <v>27</v>
      </c>
      <c r="AF2008" s="18" t="s">
        <v>27</v>
      </c>
      <c r="AG2008" s="18" t="s">
        <v>27</v>
      </c>
      <c r="AH2008" s="18" t="s">
        <v>27</v>
      </c>
      <c r="AI2008" s="18" t="s">
        <v>27</v>
      </c>
      <c r="AJ2008" s="18">
        <v>0.51234038495042689</v>
      </c>
      <c r="AK2008" s="18" t="s">
        <v>27</v>
      </c>
      <c r="AL2008" s="18" t="s">
        <v>27</v>
      </c>
      <c r="AM2008" s="18" t="s">
        <v>27</v>
      </c>
      <c r="AN2008" s="18" t="s">
        <v>27</v>
      </c>
      <c r="AO2008" s="18" t="s">
        <v>27</v>
      </c>
      <c r="AP2008" s="18" t="s">
        <v>27</v>
      </c>
      <c r="AQ2008" s="18" t="s">
        <v>27</v>
      </c>
      <c r="AR2008" s="18">
        <v>100</v>
      </c>
      <c r="AT2008" s="53" t="s">
        <v>134</v>
      </c>
      <c r="AU2008" s="53" t="str">
        <f t="shared" si="185"/>
        <v>po</v>
      </c>
      <c r="AV2008" s="44">
        <f t="shared" si="186"/>
        <v>0.99403020025138189</v>
      </c>
      <c r="AW2008" s="86">
        <f t="shared" si="187"/>
        <v>1.0042990336358695</v>
      </c>
      <c r="AX2008" s="18"/>
      <c r="AY2008" s="18"/>
    </row>
    <row r="2009" spans="1:51" s="21" customFormat="1" x14ac:dyDescent="0.2">
      <c r="A2009" s="24" t="s">
        <v>595</v>
      </c>
      <c r="B2009" s="23" t="s">
        <v>606</v>
      </c>
      <c r="C2009" s="21" t="s">
        <v>75</v>
      </c>
      <c r="D2009" s="23" t="s">
        <v>60</v>
      </c>
      <c r="E2009" s="23" t="s">
        <v>70</v>
      </c>
      <c r="F2009" s="23" t="s">
        <v>43</v>
      </c>
      <c r="G2009" s="24">
        <v>509</v>
      </c>
      <c r="H2009" s="30">
        <v>63.101999999999997</v>
      </c>
      <c r="I2009" s="30">
        <v>36.423999999999999</v>
      </c>
      <c r="J2009" s="23">
        <v>0.04</v>
      </c>
      <c r="K2009" s="23" t="s">
        <v>27</v>
      </c>
      <c r="L2009" s="23" t="s">
        <v>27</v>
      </c>
      <c r="M2009" s="23" t="s">
        <v>27</v>
      </c>
      <c r="N2009" s="23">
        <v>3.7999999999999999E-2</v>
      </c>
      <c r="O2009" s="23">
        <v>0.25900000000000001</v>
      </c>
      <c r="P2009" s="23" t="s">
        <v>27</v>
      </c>
      <c r="Q2009" s="23" t="s">
        <v>27</v>
      </c>
      <c r="R2009" s="23" t="s">
        <v>27</v>
      </c>
      <c r="S2009" s="23" t="s">
        <v>27</v>
      </c>
      <c r="T2009" s="23" t="s">
        <v>27</v>
      </c>
      <c r="U2009" s="23" t="s">
        <v>27</v>
      </c>
      <c r="V2009" s="23" t="s">
        <v>27</v>
      </c>
      <c r="W2009" s="30" t="s">
        <v>27</v>
      </c>
      <c r="X2009" s="23">
        <v>99.863</v>
      </c>
      <c r="Z2009" s="18" t="s">
        <v>85</v>
      </c>
      <c r="AB2009" s="501"/>
      <c r="AC2009" s="18">
        <v>49.714208277425485</v>
      </c>
      <c r="AD2009" s="18">
        <v>49.987263709011579</v>
      </c>
      <c r="AE2009" s="18">
        <v>6.2664665445131842E-2</v>
      </c>
      <c r="AF2009" s="18" t="s">
        <v>27</v>
      </c>
      <c r="AG2009" s="18" t="s">
        <v>27</v>
      </c>
      <c r="AH2009" s="18" t="s">
        <v>27</v>
      </c>
      <c r="AI2009" s="18">
        <v>4.1715672966291445E-2</v>
      </c>
      <c r="AJ2009" s="18">
        <v>0.19414767515151637</v>
      </c>
      <c r="AK2009" s="18" t="s">
        <v>27</v>
      </c>
      <c r="AL2009" s="18" t="s">
        <v>27</v>
      </c>
      <c r="AM2009" s="18" t="s">
        <v>27</v>
      </c>
      <c r="AN2009" s="18" t="s">
        <v>27</v>
      </c>
      <c r="AO2009" s="18" t="s">
        <v>27</v>
      </c>
      <c r="AP2009" s="18" t="s">
        <v>27</v>
      </c>
      <c r="AQ2009" s="18" t="s">
        <v>27</v>
      </c>
      <c r="AR2009" s="18">
        <v>100</v>
      </c>
      <c r="AT2009" s="53" t="s">
        <v>134</v>
      </c>
      <c r="AU2009" s="53" t="str">
        <f t="shared" si="185"/>
        <v>po</v>
      </c>
      <c r="AV2009" s="44">
        <f t="shared" si="186"/>
        <v>0.9945374999284694</v>
      </c>
      <c r="AW2009" s="86">
        <f t="shared" si="187"/>
        <v>0.9984214427720246</v>
      </c>
      <c r="AX2009" s="18"/>
      <c r="AY2009" s="18"/>
    </row>
    <row r="2010" spans="1:51" s="21" customFormat="1" x14ac:dyDescent="0.2">
      <c r="A2010" s="24" t="s">
        <v>595</v>
      </c>
      <c r="B2010" s="23" t="s">
        <v>606</v>
      </c>
      <c r="C2010" s="21" t="s">
        <v>75</v>
      </c>
      <c r="D2010" s="23" t="s">
        <v>60</v>
      </c>
      <c r="E2010" s="23" t="s">
        <v>37</v>
      </c>
      <c r="F2010" s="23" t="s">
        <v>34</v>
      </c>
      <c r="G2010" s="24">
        <v>374</v>
      </c>
      <c r="H2010" s="30">
        <v>62.906999999999996</v>
      </c>
      <c r="I2010" s="30">
        <v>36.298000000000002</v>
      </c>
      <c r="J2010" s="23">
        <v>3.2000000000000001E-2</v>
      </c>
      <c r="K2010" s="23" t="s">
        <v>27</v>
      </c>
      <c r="L2010" s="23" t="s">
        <v>27</v>
      </c>
      <c r="M2010" s="23" t="s">
        <v>27</v>
      </c>
      <c r="N2010" s="23">
        <v>4.2000000000000003E-2</v>
      </c>
      <c r="O2010" s="23">
        <v>0.64500000000000002</v>
      </c>
      <c r="P2010" s="23">
        <v>0.10199999999999999</v>
      </c>
      <c r="Q2010" s="23">
        <v>5.0999999999999997E-2</v>
      </c>
      <c r="R2010" s="23" t="s">
        <v>27</v>
      </c>
      <c r="S2010" s="23" t="s">
        <v>27</v>
      </c>
      <c r="T2010" s="23" t="s">
        <v>27</v>
      </c>
      <c r="U2010" s="23" t="s">
        <v>27</v>
      </c>
      <c r="V2010" s="23" t="s">
        <v>27</v>
      </c>
      <c r="W2010" s="30" t="s">
        <v>27</v>
      </c>
      <c r="X2010" s="23">
        <v>100.077</v>
      </c>
      <c r="Z2010" s="18" t="s">
        <v>85</v>
      </c>
      <c r="AB2010" s="501"/>
      <c r="AC2010" s="18">
        <v>49.523951220348209</v>
      </c>
      <c r="AD2010" s="18">
        <v>49.777528858872607</v>
      </c>
      <c r="AE2010" s="18">
        <v>5.0094681759577778E-2</v>
      </c>
      <c r="AF2010" s="18" t="s">
        <v>27</v>
      </c>
      <c r="AG2010" s="18" t="s">
        <v>27</v>
      </c>
      <c r="AH2010" s="18" t="s">
        <v>27</v>
      </c>
      <c r="AI2010" s="18">
        <v>4.6072720528181975E-2</v>
      </c>
      <c r="AJ2010" s="18">
        <v>0.48313784132655285</v>
      </c>
      <c r="AK2010" s="18">
        <v>7.6092566101902903E-2</v>
      </c>
      <c r="AL2010" s="18">
        <v>4.3122111062978224E-2</v>
      </c>
      <c r="AM2010" s="18" t="s">
        <v>27</v>
      </c>
      <c r="AN2010" s="18" t="s">
        <v>27</v>
      </c>
      <c r="AO2010" s="18" t="s">
        <v>27</v>
      </c>
      <c r="AP2010" s="18" t="s">
        <v>27</v>
      </c>
      <c r="AQ2010" s="18" t="s">
        <v>27</v>
      </c>
      <c r="AR2010" s="18">
        <v>100.00000000000003</v>
      </c>
      <c r="AT2010" s="53" t="s">
        <v>134</v>
      </c>
      <c r="AU2010" s="53" t="str">
        <f t="shared" si="185"/>
        <v>po</v>
      </c>
      <c r="AV2010" s="44">
        <f t="shared" si="186"/>
        <v>0.99490578089476212</v>
      </c>
      <c r="AW2010" s="86">
        <f t="shared" si="187"/>
        <v>1.0070066732512148</v>
      </c>
      <c r="AX2010" s="18"/>
      <c r="AY2010" s="18"/>
    </row>
    <row r="2011" spans="1:51" s="21" customFormat="1" x14ac:dyDescent="0.2">
      <c r="A2011" s="24" t="s">
        <v>595</v>
      </c>
      <c r="B2011" s="23" t="s">
        <v>606</v>
      </c>
      <c r="C2011" s="21" t="s">
        <v>75</v>
      </c>
      <c r="D2011" s="23" t="s">
        <v>60</v>
      </c>
      <c r="E2011" s="23" t="s">
        <v>47</v>
      </c>
      <c r="F2011" s="23" t="s">
        <v>43</v>
      </c>
      <c r="G2011" s="24">
        <v>429</v>
      </c>
      <c r="H2011" s="30">
        <v>62.814</v>
      </c>
      <c r="I2011" s="30">
        <v>36.244</v>
      </c>
      <c r="J2011" s="23">
        <v>3.1E-2</v>
      </c>
      <c r="K2011" s="23" t="s">
        <v>27</v>
      </c>
      <c r="L2011" s="23" t="s">
        <v>27</v>
      </c>
      <c r="M2011" s="23" t="s">
        <v>27</v>
      </c>
      <c r="N2011" s="23" t="s">
        <v>27</v>
      </c>
      <c r="O2011" s="23">
        <v>0.20200000000000001</v>
      </c>
      <c r="P2011" s="23" t="s">
        <v>27</v>
      </c>
      <c r="Q2011" s="23">
        <v>6.8000000000000005E-2</v>
      </c>
      <c r="R2011" s="23" t="s">
        <v>27</v>
      </c>
      <c r="S2011" s="23" t="s">
        <v>27</v>
      </c>
      <c r="T2011" s="23" t="s">
        <v>27</v>
      </c>
      <c r="U2011" s="23" t="s">
        <v>27</v>
      </c>
      <c r="V2011" s="23" t="s">
        <v>27</v>
      </c>
      <c r="W2011" s="30" t="s">
        <v>27</v>
      </c>
      <c r="X2011" s="23">
        <v>99.358999999999995</v>
      </c>
      <c r="Z2011" s="18" t="s">
        <v>85</v>
      </c>
      <c r="AB2011" s="501"/>
      <c r="AC2011" s="18">
        <v>49.743453911983082</v>
      </c>
      <c r="AD2011" s="18">
        <v>49.997689176838627</v>
      </c>
      <c r="AE2011" s="18">
        <v>4.8816485725129026E-2</v>
      </c>
      <c r="AF2011" s="18" t="s">
        <v>27</v>
      </c>
      <c r="AG2011" s="18" t="s">
        <v>27</v>
      </c>
      <c r="AH2011" s="18" t="s">
        <v>27</v>
      </c>
      <c r="AI2011" s="18" t="s">
        <v>27</v>
      </c>
      <c r="AJ2011" s="18">
        <v>0.15220393598747969</v>
      </c>
      <c r="AK2011" s="18" t="s">
        <v>27</v>
      </c>
      <c r="AL2011" s="18">
        <v>5.7836489465684864E-2</v>
      </c>
      <c r="AM2011" s="18" t="s">
        <v>27</v>
      </c>
      <c r="AN2011" s="18" t="s">
        <v>27</v>
      </c>
      <c r="AO2011" s="18" t="s">
        <v>27</v>
      </c>
      <c r="AP2011" s="18" t="s">
        <v>27</v>
      </c>
      <c r="AQ2011" s="18" t="s">
        <v>27</v>
      </c>
      <c r="AR2011" s="18">
        <v>100</v>
      </c>
      <c r="AT2011" s="53" t="s">
        <v>134</v>
      </c>
      <c r="AU2011" s="53" t="str">
        <f t="shared" si="185"/>
        <v>po</v>
      </c>
      <c r="AV2011" s="44">
        <f t="shared" si="186"/>
        <v>0.99491505969493244</v>
      </c>
      <c r="AW2011" s="86">
        <f t="shared" si="187"/>
        <v>0.99911606235948092</v>
      </c>
      <c r="AX2011" s="18"/>
      <c r="AY2011" s="18"/>
    </row>
    <row r="2012" spans="1:51" s="21" customFormat="1" x14ac:dyDescent="0.2">
      <c r="A2012" s="24" t="s">
        <v>595</v>
      </c>
      <c r="B2012" s="23" t="s">
        <v>606</v>
      </c>
      <c r="C2012" s="21" t="s">
        <v>75</v>
      </c>
      <c r="D2012" s="23" t="s">
        <v>72</v>
      </c>
      <c r="E2012" s="23" t="s">
        <v>37</v>
      </c>
      <c r="F2012" s="23" t="s">
        <v>38</v>
      </c>
      <c r="G2012" s="24">
        <v>236</v>
      </c>
      <c r="H2012" s="30">
        <v>62.844999999999999</v>
      </c>
      <c r="I2012" s="30">
        <v>36.259</v>
      </c>
      <c r="J2012" s="23">
        <v>5.5E-2</v>
      </c>
      <c r="K2012" s="23" t="s">
        <v>27</v>
      </c>
      <c r="L2012" s="23" t="s">
        <v>27</v>
      </c>
      <c r="M2012" s="23" t="s">
        <v>27</v>
      </c>
      <c r="N2012" s="23">
        <v>5.8000000000000003E-2</v>
      </c>
      <c r="O2012" s="23">
        <v>0.16900000000000001</v>
      </c>
      <c r="P2012" s="23" t="s">
        <v>27</v>
      </c>
      <c r="Q2012" s="23">
        <v>4.5999999999999999E-2</v>
      </c>
      <c r="R2012" s="23" t="s">
        <v>27</v>
      </c>
      <c r="S2012" s="23" t="s">
        <v>27</v>
      </c>
      <c r="T2012" s="23" t="s">
        <v>27</v>
      </c>
      <c r="U2012" s="23" t="s">
        <v>27</v>
      </c>
      <c r="V2012" s="23" t="s">
        <v>27</v>
      </c>
      <c r="W2012" s="30" t="s">
        <v>27</v>
      </c>
      <c r="X2012" s="23">
        <v>99.432000000000016</v>
      </c>
      <c r="Z2012" s="18" t="s">
        <v>85</v>
      </c>
      <c r="AB2012" s="501"/>
      <c r="AC2012" s="18">
        <v>49.716567069146706</v>
      </c>
      <c r="AD2012" s="18">
        <v>49.966686270198238</v>
      </c>
      <c r="AE2012" s="18">
        <v>8.6520380913513162E-2</v>
      </c>
      <c r="AF2012" s="18" t="s">
        <v>27</v>
      </c>
      <c r="AG2012" s="18" t="s">
        <v>27</v>
      </c>
      <c r="AH2012" s="18" t="s">
        <v>27</v>
      </c>
      <c r="AI2012" s="18">
        <v>6.3934702738458193E-2</v>
      </c>
      <c r="AJ2012" s="18">
        <v>0.12720732912208885</v>
      </c>
      <c r="AK2012" s="18" t="s">
        <v>27</v>
      </c>
      <c r="AL2012" s="18">
        <v>3.9084247880987841E-2</v>
      </c>
      <c r="AM2012" s="18" t="s">
        <v>27</v>
      </c>
      <c r="AN2012" s="18" t="s">
        <v>27</v>
      </c>
      <c r="AO2012" s="18" t="s">
        <v>27</v>
      </c>
      <c r="AP2012" s="18" t="s">
        <v>27</v>
      </c>
      <c r="AQ2012" s="18" t="s">
        <v>27</v>
      </c>
      <c r="AR2012" s="18">
        <v>100</v>
      </c>
      <c r="AT2012" s="53" t="s">
        <v>134</v>
      </c>
      <c r="AU2012" s="53" t="str">
        <f t="shared" si="185"/>
        <v>po</v>
      </c>
      <c r="AV2012" s="44">
        <f t="shared" si="186"/>
        <v>0.99499428079542851</v>
      </c>
      <c r="AW2012" s="86">
        <f t="shared" si="187"/>
        <v>0.99832232972994939</v>
      </c>
      <c r="AX2012" s="18"/>
      <c r="AY2012" s="18"/>
    </row>
    <row r="2013" spans="1:51" s="21" customFormat="1" x14ac:dyDescent="0.2">
      <c r="A2013" s="24" t="s">
        <v>595</v>
      </c>
      <c r="B2013" s="23" t="s">
        <v>606</v>
      </c>
      <c r="C2013" s="21" t="s">
        <v>75</v>
      </c>
      <c r="D2013" s="23" t="s">
        <v>60</v>
      </c>
      <c r="E2013" s="23" t="s">
        <v>37</v>
      </c>
      <c r="F2013" s="23" t="s">
        <v>31</v>
      </c>
      <c r="G2013" s="24">
        <v>386</v>
      </c>
      <c r="H2013" s="30">
        <v>62.94</v>
      </c>
      <c r="I2013" s="30">
        <v>36.31</v>
      </c>
      <c r="J2013" s="23">
        <v>0.04</v>
      </c>
      <c r="K2013" s="23" t="s">
        <v>27</v>
      </c>
      <c r="L2013" s="23" t="s">
        <v>27</v>
      </c>
      <c r="M2013" s="23" t="s">
        <v>27</v>
      </c>
      <c r="N2013" s="23">
        <v>2.7E-2</v>
      </c>
      <c r="O2013" s="23">
        <v>0.28499999999999998</v>
      </c>
      <c r="P2013" s="23" t="s">
        <v>27</v>
      </c>
      <c r="Q2013" s="23" t="s">
        <v>27</v>
      </c>
      <c r="R2013" s="23" t="s">
        <v>27</v>
      </c>
      <c r="S2013" s="23" t="s">
        <v>27</v>
      </c>
      <c r="T2013" s="23" t="s">
        <v>27</v>
      </c>
      <c r="U2013" s="23" t="s">
        <v>27</v>
      </c>
      <c r="V2013" s="23" t="s">
        <v>27</v>
      </c>
      <c r="W2013" s="30" t="s">
        <v>27</v>
      </c>
      <c r="X2013" s="23">
        <v>99.602000000000004</v>
      </c>
      <c r="Z2013" s="18" t="s">
        <v>85</v>
      </c>
      <c r="AB2013" s="501"/>
      <c r="AC2013" s="18">
        <v>49.724148253579493</v>
      </c>
      <c r="AD2013" s="18">
        <v>49.969060807799352</v>
      </c>
      <c r="AE2013" s="18">
        <v>6.2838518337156729E-2</v>
      </c>
      <c r="AF2013" s="18" t="s">
        <v>27</v>
      </c>
      <c r="AG2013" s="18" t="s">
        <v>27</v>
      </c>
      <c r="AH2013" s="18" t="s">
        <v>27</v>
      </c>
      <c r="AI2013" s="18">
        <v>2.9722314999799861E-2</v>
      </c>
      <c r="AJ2013" s="18">
        <v>0.21423010528419817</v>
      </c>
      <c r="AK2013" s="18" t="s">
        <v>27</v>
      </c>
      <c r="AL2013" s="18" t="s">
        <v>27</v>
      </c>
      <c r="AM2013" s="18" t="s">
        <v>27</v>
      </c>
      <c r="AN2013" s="18" t="s">
        <v>27</v>
      </c>
      <c r="AO2013" s="18" t="s">
        <v>27</v>
      </c>
      <c r="AP2013" s="18" t="s">
        <v>27</v>
      </c>
      <c r="AQ2013" s="18" t="s">
        <v>27</v>
      </c>
      <c r="AR2013" s="18">
        <v>100</v>
      </c>
      <c r="AT2013" s="53" t="s">
        <v>134</v>
      </c>
      <c r="AU2013" s="53" t="str">
        <f t="shared" ref="AU2013:AU2035" si="188">Z2013</f>
        <v>po</v>
      </c>
      <c r="AV2013" s="44">
        <f t="shared" ref="AV2013:AV2043" si="189">AC2013/AD2013</f>
        <v>0.99509871608029843</v>
      </c>
      <c r="AW2013" s="86">
        <f t="shared" ref="AW2013:AW2043" si="190">SUM(AC2013,AJ2013,AK2013,AL2013,AO2013,AG2013)/AD2013</f>
        <v>0.99938597107010529</v>
      </c>
      <c r="AX2013" s="18"/>
      <c r="AY2013" s="18"/>
    </row>
    <row r="2014" spans="1:51" s="21" customFormat="1" x14ac:dyDescent="0.2">
      <c r="A2014" s="24" t="s">
        <v>595</v>
      </c>
      <c r="B2014" s="23" t="s">
        <v>606</v>
      </c>
      <c r="C2014" s="21" t="s">
        <v>75</v>
      </c>
      <c r="D2014" s="23" t="s">
        <v>45</v>
      </c>
      <c r="E2014" s="23" t="s">
        <v>78</v>
      </c>
      <c r="F2014" s="23" t="s">
        <v>43</v>
      </c>
      <c r="G2014" s="24">
        <v>494</v>
      </c>
      <c r="H2014" s="30">
        <v>62.84</v>
      </c>
      <c r="I2014" s="30">
        <v>36.21</v>
      </c>
      <c r="J2014" s="23">
        <v>0.06</v>
      </c>
      <c r="K2014" s="23" t="s">
        <v>27</v>
      </c>
      <c r="L2014" s="23" t="s">
        <v>27</v>
      </c>
      <c r="M2014" s="23" t="s">
        <v>27</v>
      </c>
      <c r="N2014" s="23" t="s">
        <v>27</v>
      </c>
      <c r="O2014" s="23">
        <v>0.78</v>
      </c>
      <c r="P2014" s="23">
        <v>0.13</v>
      </c>
      <c r="Q2014" s="23">
        <v>0.06</v>
      </c>
      <c r="R2014" s="23" t="s">
        <v>27</v>
      </c>
      <c r="S2014" s="23" t="s">
        <v>27</v>
      </c>
      <c r="T2014" s="23" t="s">
        <v>27</v>
      </c>
      <c r="U2014" s="23" t="s">
        <v>27</v>
      </c>
      <c r="V2014" s="23" t="s">
        <v>27</v>
      </c>
      <c r="W2014" s="30" t="s">
        <v>27</v>
      </c>
      <c r="X2014" s="23">
        <v>100.08000000000001</v>
      </c>
      <c r="Z2014" s="18" t="s">
        <v>85</v>
      </c>
      <c r="AB2014" s="501"/>
      <c r="AC2014" s="18">
        <v>49.493994883880731</v>
      </c>
      <c r="AD2014" s="18">
        <v>49.679724789302519</v>
      </c>
      <c r="AE2014" s="18">
        <v>9.3970797810158657E-2</v>
      </c>
      <c r="AF2014" s="18" t="s">
        <v>27</v>
      </c>
      <c r="AG2014" s="18" t="s">
        <v>27</v>
      </c>
      <c r="AH2014" s="18" t="s">
        <v>27</v>
      </c>
      <c r="AI2014" s="18" t="s">
        <v>27</v>
      </c>
      <c r="AJ2014" s="18">
        <v>0.58452886549605998</v>
      </c>
      <c r="AK2014" s="18">
        <v>9.7025397525173904E-2</v>
      </c>
      <c r="AL2014" s="18">
        <v>5.0755265985343058E-2</v>
      </c>
      <c r="AM2014" s="18" t="s">
        <v>27</v>
      </c>
      <c r="AN2014" s="18" t="s">
        <v>27</v>
      </c>
      <c r="AO2014" s="18" t="s">
        <v>27</v>
      </c>
      <c r="AP2014" s="18" t="s">
        <v>27</v>
      </c>
      <c r="AQ2014" s="18" t="s">
        <v>27</v>
      </c>
      <c r="AR2014" s="18">
        <v>99.999999999999986</v>
      </c>
      <c r="AT2014" s="53" t="s">
        <v>134</v>
      </c>
      <c r="AU2014" s="53" t="str">
        <f t="shared" si="188"/>
        <v>po</v>
      </c>
      <c r="AV2014" s="44">
        <f t="shared" si="189"/>
        <v>0.99626145462340043</v>
      </c>
      <c r="AW2014" s="86">
        <f t="shared" si="190"/>
        <v>1.0110020662534445</v>
      </c>
      <c r="AX2014" s="18"/>
      <c r="AY2014" s="18"/>
    </row>
    <row r="2015" spans="1:51" s="21" customFormat="1" x14ac:dyDescent="0.2">
      <c r="A2015" s="24" t="s">
        <v>595</v>
      </c>
      <c r="B2015" s="23" t="s">
        <v>606</v>
      </c>
      <c r="C2015" s="21" t="s">
        <v>75</v>
      </c>
      <c r="D2015" s="23" t="s">
        <v>60</v>
      </c>
      <c r="E2015" s="23" t="s">
        <v>86</v>
      </c>
      <c r="F2015" s="23" t="s">
        <v>43</v>
      </c>
      <c r="G2015" s="24">
        <v>464</v>
      </c>
      <c r="H2015" s="30">
        <v>62.866999999999997</v>
      </c>
      <c r="I2015" s="30">
        <v>36.197000000000003</v>
      </c>
      <c r="J2015" s="23" t="s">
        <v>27</v>
      </c>
      <c r="K2015" s="23" t="s">
        <v>27</v>
      </c>
      <c r="L2015" s="23" t="s">
        <v>27</v>
      </c>
      <c r="M2015" s="23" t="s">
        <v>27</v>
      </c>
      <c r="N2015" s="23" t="s">
        <v>27</v>
      </c>
      <c r="O2015" s="23" t="s">
        <v>27</v>
      </c>
      <c r="P2015" s="23" t="s">
        <v>27</v>
      </c>
      <c r="Q2015" s="23">
        <v>8.6999999999999994E-2</v>
      </c>
      <c r="R2015" s="23" t="s">
        <v>27</v>
      </c>
      <c r="S2015" s="23" t="s">
        <v>27</v>
      </c>
      <c r="T2015" s="23" t="s">
        <v>27</v>
      </c>
      <c r="U2015" s="23" t="s">
        <v>27</v>
      </c>
      <c r="V2015" s="23" t="s">
        <v>27</v>
      </c>
      <c r="W2015" s="30" t="s">
        <v>27</v>
      </c>
      <c r="X2015" s="23">
        <v>99.150999999999996</v>
      </c>
      <c r="Z2015" s="18" t="s">
        <v>85</v>
      </c>
      <c r="AB2015" s="501"/>
      <c r="AC2015" s="18">
        <v>49.889057022470595</v>
      </c>
      <c r="AD2015" s="18">
        <v>50.036792263675636</v>
      </c>
      <c r="AE2015" s="18" t="s">
        <v>27</v>
      </c>
      <c r="AF2015" s="18" t="s">
        <v>27</v>
      </c>
      <c r="AG2015" s="18" t="s">
        <v>27</v>
      </c>
      <c r="AH2015" s="18" t="s">
        <v>27</v>
      </c>
      <c r="AI2015" s="18" t="s">
        <v>27</v>
      </c>
      <c r="AJ2015" s="18" t="s">
        <v>27</v>
      </c>
      <c r="AK2015" s="18" t="s">
        <v>27</v>
      </c>
      <c r="AL2015" s="18">
        <v>7.4150713853772907E-2</v>
      </c>
      <c r="AM2015" s="18" t="s">
        <v>27</v>
      </c>
      <c r="AN2015" s="18" t="s">
        <v>27</v>
      </c>
      <c r="AO2015" s="18" t="s">
        <v>27</v>
      </c>
      <c r="AP2015" s="18" t="s">
        <v>27</v>
      </c>
      <c r="AQ2015" s="18" t="s">
        <v>27</v>
      </c>
      <c r="AR2015" s="18">
        <v>100</v>
      </c>
      <c r="AT2015" s="53" t="s">
        <v>134</v>
      </c>
      <c r="AU2015" s="53" t="str">
        <f t="shared" si="188"/>
        <v>po</v>
      </c>
      <c r="AV2015" s="44">
        <f t="shared" si="189"/>
        <v>0.99704746778277609</v>
      </c>
      <c r="AW2015" s="86">
        <f t="shared" si="190"/>
        <v>0.99852939159321996</v>
      </c>
      <c r="AX2015" s="18"/>
      <c r="AY2015" s="18"/>
    </row>
    <row r="2016" spans="1:51" s="21" customFormat="1" x14ac:dyDescent="0.2">
      <c r="A2016" s="24" t="s">
        <v>595</v>
      </c>
      <c r="B2016" s="23" t="s">
        <v>606</v>
      </c>
      <c r="C2016" s="21" t="s">
        <v>75</v>
      </c>
      <c r="D2016" s="23" t="s">
        <v>45</v>
      </c>
      <c r="E2016" s="23" t="s">
        <v>66</v>
      </c>
      <c r="F2016" s="23" t="s">
        <v>34</v>
      </c>
      <c r="G2016" s="24">
        <v>530</v>
      </c>
      <c r="H2016" s="30">
        <v>62.7</v>
      </c>
      <c r="I2016" s="30">
        <v>36.090000000000003</v>
      </c>
      <c r="J2016" s="23">
        <v>0.03</v>
      </c>
      <c r="K2016" s="23" t="s">
        <v>27</v>
      </c>
      <c r="L2016" s="23" t="s">
        <v>27</v>
      </c>
      <c r="M2016" s="23" t="s">
        <v>27</v>
      </c>
      <c r="N2016" s="23">
        <v>0.03</v>
      </c>
      <c r="O2016" s="23">
        <v>0.76</v>
      </c>
      <c r="P2016" s="23" t="s">
        <v>27</v>
      </c>
      <c r="Q2016" s="23">
        <v>0.11</v>
      </c>
      <c r="R2016" s="23" t="s">
        <v>27</v>
      </c>
      <c r="S2016" s="23" t="s">
        <v>27</v>
      </c>
      <c r="T2016" s="23" t="s">
        <v>27</v>
      </c>
      <c r="U2016" s="23" t="s">
        <v>27</v>
      </c>
      <c r="V2016" s="23" t="s">
        <v>27</v>
      </c>
      <c r="W2016" s="30" t="s">
        <v>27</v>
      </c>
      <c r="X2016" s="23">
        <v>99.720000000000013</v>
      </c>
      <c r="Z2016" s="18" t="s">
        <v>85</v>
      </c>
      <c r="AB2016" s="501"/>
      <c r="AC2016" s="18">
        <v>49.561497249212167</v>
      </c>
      <c r="AD2016" s="18">
        <v>49.693328017680784</v>
      </c>
      <c r="AE2016" s="18">
        <v>4.715453458289269E-2</v>
      </c>
      <c r="AF2016" s="18" t="s">
        <v>27</v>
      </c>
      <c r="AG2016" s="18" t="s">
        <v>27</v>
      </c>
      <c r="AH2016" s="18" t="s">
        <v>27</v>
      </c>
      <c r="AI2016" s="18">
        <v>3.304276533823939E-2</v>
      </c>
      <c r="AJ2016" s="18">
        <v>0.57159115074365452</v>
      </c>
      <c r="AK2016" s="18" t="s">
        <v>27</v>
      </c>
      <c r="AL2016" s="18">
        <v>9.3386282442244339E-2</v>
      </c>
      <c r="AM2016" s="18" t="s">
        <v>27</v>
      </c>
      <c r="AN2016" s="18" t="s">
        <v>27</v>
      </c>
      <c r="AO2016" s="18" t="s">
        <v>27</v>
      </c>
      <c r="AP2016" s="18" t="s">
        <v>27</v>
      </c>
      <c r="AQ2016" s="18" t="s">
        <v>27</v>
      </c>
      <c r="AR2016" s="18">
        <v>99.999999999999972</v>
      </c>
      <c r="AT2016" s="53" t="s">
        <v>134</v>
      </c>
      <c r="AU2016" s="53" t="str">
        <f t="shared" si="188"/>
        <v>po</v>
      </c>
      <c r="AV2016" s="44">
        <f t="shared" si="189"/>
        <v>0.99734711331022718</v>
      </c>
      <c r="AW2016" s="86">
        <f t="shared" si="190"/>
        <v>1.0107287373574092</v>
      </c>
      <c r="AX2016" s="18"/>
      <c r="AY2016" s="18"/>
    </row>
    <row r="2017" spans="1:51" s="21" customFormat="1" x14ac:dyDescent="0.2">
      <c r="A2017" s="24" t="s">
        <v>595</v>
      </c>
      <c r="B2017" s="23" t="s">
        <v>606</v>
      </c>
      <c r="C2017" s="21" t="s">
        <v>75</v>
      </c>
      <c r="D2017" s="23" t="s">
        <v>30</v>
      </c>
      <c r="E2017" s="23" t="s">
        <v>32</v>
      </c>
      <c r="F2017" s="23" t="s">
        <v>43</v>
      </c>
      <c r="G2017" s="24">
        <v>106</v>
      </c>
      <c r="H2017" s="30">
        <v>62.834000000000003</v>
      </c>
      <c r="I2017" s="30">
        <v>36.159999999999997</v>
      </c>
      <c r="J2017" s="23">
        <v>3.3000000000000002E-2</v>
      </c>
      <c r="K2017" s="23" t="s">
        <v>27</v>
      </c>
      <c r="L2017" s="23" t="s">
        <v>27</v>
      </c>
      <c r="M2017" s="23" t="s">
        <v>27</v>
      </c>
      <c r="N2017" s="23" t="s">
        <v>27</v>
      </c>
      <c r="O2017" s="23">
        <v>0.54900000000000004</v>
      </c>
      <c r="P2017" s="23" t="s">
        <v>27</v>
      </c>
      <c r="Q2017" s="23" t="s">
        <v>27</v>
      </c>
      <c r="R2017" s="23" t="s">
        <v>27</v>
      </c>
      <c r="S2017" s="23" t="s">
        <v>27</v>
      </c>
      <c r="T2017" s="23" t="s">
        <v>27</v>
      </c>
      <c r="U2017" s="23" t="s">
        <v>27</v>
      </c>
      <c r="V2017" s="23" t="s">
        <v>73</v>
      </c>
      <c r="W2017" s="30" t="s">
        <v>27</v>
      </c>
      <c r="X2017" s="23">
        <v>99.576000000000008</v>
      </c>
      <c r="Z2017" s="18" t="s">
        <v>85</v>
      </c>
      <c r="AB2017" s="501"/>
      <c r="AC2017" s="18">
        <v>49.706238471962592</v>
      </c>
      <c r="AD2017" s="18">
        <v>49.828628876709956</v>
      </c>
      <c r="AE2017" s="18">
        <v>5.1910529901119849E-2</v>
      </c>
      <c r="AF2017" s="18" t="s">
        <v>27</v>
      </c>
      <c r="AG2017" s="18" t="s">
        <v>27</v>
      </c>
      <c r="AH2017" s="18" t="s">
        <v>27</v>
      </c>
      <c r="AI2017" s="18" t="s">
        <v>27</v>
      </c>
      <c r="AJ2017" s="18">
        <v>0.41322212142634918</v>
      </c>
      <c r="AK2017" s="18" t="s">
        <v>27</v>
      </c>
      <c r="AL2017" s="18" t="s">
        <v>27</v>
      </c>
      <c r="AM2017" s="18" t="s">
        <v>27</v>
      </c>
      <c r="AN2017" s="18" t="s">
        <v>27</v>
      </c>
      <c r="AO2017" s="18" t="s">
        <v>27</v>
      </c>
      <c r="AP2017" s="18" t="s">
        <v>27</v>
      </c>
      <c r="AQ2017" s="18" t="s">
        <v>27</v>
      </c>
      <c r="AR2017" s="18">
        <v>100.00000000000001</v>
      </c>
      <c r="AT2017" s="53" t="s">
        <v>134</v>
      </c>
      <c r="AU2017" s="53" t="str">
        <f t="shared" si="188"/>
        <v>po</v>
      </c>
      <c r="AV2017" s="44">
        <f t="shared" si="189"/>
        <v>0.99754377337875</v>
      </c>
      <c r="AW2017" s="86">
        <f t="shared" si="190"/>
        <v>1.0058366389610798</v>
      </c>
      <c r="AX2017" s="18"/>
      <c r="AY2017" s="18"/>
    </row>
    <row r="2018" spans="1:51" s="21" customFormat="1" x14ac:dyDescent="0.2">
      <c r="A2018" s="24" t="s">
        <v>595</v>
      </c>
      <c r="B2018" s="23" t="s">
        <v>606</v>
      </c>
      <c r="C2018" s="21" t="s">
        <v>75</v>
      </c>
      <c r="D2018" s="23" t="s">
        <v>45</v>
      </c>
      <c r="E2018" s="23" t="s">
        <v>65</v>
      </c>
      <c r="F2018" s="23" t="s">
        <v>28</v>
      </c>
      <c r="G2018" s="24">
        <v>460</v>
      </c>
      <c r="H2018" s="30">
        <v>63.07</v>
      </c>
      <c r="I2018" s="30">
        <v>36.28</v>
      </c>
      <c r="J2018" s="23">
        <v>0.04</v>
      </c>
      <c r="K2018" s="23" t="s">
        <v>27</v>
      </c>
      <c r="L2018" s="23" t="s">
        <v>27</v>
      </c>
      <c r="M2018" s="23" t="s">
        <v>27</v>
      </c>
      <c r="N2018" s="23" t="s">
        <v>27</v>
      </c>
      <c r="O2018" s="23">
        <v>0.16</v>
      </c>
      <c r="P2018" s="23" t="s">
        <v>27</v>
      </c>
      <c r="Q2018" s="23">
        <v>0.06</v>
      </c>
      <c r="R2018" s="23" t="s">
        <v>27</v>
      </c>
      <c r="S2018" s="23" t="s">
        <v>27</v>
      </c>
      <c r="T2018" s="23" t="s">
        <v>27</v>
      </c>
      <c r="U2018" s="23" t="s">
        <v>27</v>
      </c>
      <c r="V2018" s="23" t="s">
        <v>27</v>
      </c>
      <c r="W2018" s="30" t="s">
        <v>27</v>
      </c>
      <c r="X2018" s="23">
        <v>99.61</v>
      </c>
      <c r="Z2018" s="18" t="s">
        <v>85</v>
      </c>
      <c r="AB2018" s="501"/>
      <c r="AC2018" s="18">
        <v>49.832509829276326</v>
      </c>
      <c r="AD2018" s="18">
        <v>49.933445275562825</v>
      </c>
      <c r="AE2018" s="18">
        <v>6.2845654330490525E-2</v>
      </c>
      <c r="AF2018" s="18" t="s">
        <v>27</v>
      </c>
      <c r="AG2018" s="18" t="s">
        <v>27</v>
      </c>
      <c r="AH2018" s="18" t="s">
        <v>27</v>
      </c>
      <c r="AI2018" s="18" t="s">
        <v>27</v>
      </c>
      <c r="AJ2018" s="18">
        <v>0.12028319069725017</v>
      </c>
      <c r="AK2018" s="18" t="s">
        <v>27</v>
      </c>
      <c r="AL2018" s="18">
        <v>5.0916050133110825E-2</v>
      </c>
      <c r="AM2018" s="18" t="s">
        <v>27</v>
      </c>
      <c r="AN2018" s="18" t="s">
        <v>27</v>
      </c>
      <c r="AO2018" s="18" t="s">
        <v>27</v>
      </c>
      <c r="AP2018" s="18" t="s">
        <v>27</v>
      </c>
      <c r="AQ2018" s="18" t="s">
        <v>27</v>
      </c>
      <c r="AR2018" s="18">
        <v>100</v>
      </c>
      <c r="AT2018" s="53" t="s">
        <v>134</v>
      </c>
      <c r="AU2018" s="53" t="str">
        <f t="shared" si="188"/>
        <v>po</v>
      </c>
      <c r="AV2018" s="44">
        <f t="shared" si="189"/>
        <v>0.99797860040040343</v>
      </c>
      <c r="AW2018" s="86">
        <f t="shared" si="190"/>
        <v>1.0014071489390748</v>
      </c>
      <c r="AX2018" s="18"/>
      <c r="AY2018" s="18"/>
    </row>
    <row r="2019" spans="1:51" s="21" customFormat="1" x14ac:dyDescent="0.2">
      <c r="A2019" s="24" t="s">
        <v>595</v>
      </c>
      <c r="B2019" s="23" t="s">
        <v>606</v>
      </c>
      <c r="C2019" s="21" t="s">
        <v>75</v>
      </c>
      <c r="D2019" s="23" t="s">
        <v>45</v>
      </c>
      <c r="E2019" s="23" t="s">
        <v>65</v>
      </c>
      <c r="F2019" s="23" t="s">
        <v>28</v>
      </c>
      <c r="G2019" s="24">
        <v>468</v>
      </c>
      <c r="H2019" s="30">
        <v>63.08</v>
      </c>
      <c r="I2019" s="30">
        <v>36.270000000000003</v>
      </c>
      <c r="J2019" s="23">
        <v>0.03</v>
      </c>
      <c r="K2019" s="23" t="s">
        <v>27</v>
      </c>
      <c r="L2019" s="23" t="s">
        <v>27</v>
      </c>
      <c r="M2019" s="23" t="s">
        <v>27</v>
      </c>
      <c r="N2019" s="23">
        <v>0.03</v>
      </c>
      <c r="O2019" s="23" t="s">
        <v>27</v>
      </c>
      <c r="P2019" s="23" t="s">
        <v>27</v>
      </c>
      <c r="Q2019" s="23">
        <v>7.0000000000000007E-2</v>
      </c>
      <c r="R2019" s="23" t="s">
        <v>27</v>
      </c>
      <c r="S2019" s="23" t="s">
        <v>27</v>
      </c>
      <c r="T2019" s="23" t="s">
        <v>27</v>
      </c>
      <c r="U2019" s="23" t="s">
        <v>27</v>
      </c>
      <c r="V2019" s="23" t="s">
        <v>27</v>
      </c>
      <c r="W2019" s="30" t="s">
        <v>27</v>
      </c>
      <c r="X2019" s="23">
        <v>99.47999999999999</v>
      </c>
      <c r="Z2019" s="18" t="s">
        <v>85</v>
      </c>
      <c r="AB2019" s="501"/>
      <c r="AC2019" s="18">
        <v>49.890472200339424</v>
      </c>
      <c r="AD2019" s="18">
        <v>49.969822772474039</v>
      </c>
      <c r="AE2019" s="18">
        <v>4.7181583815926229E-2</v>
      </c>
      <c r="AF2019" s="18" t="s">
        <v>27</v>
      </c>
      <c r="AG2019" s="18" t="s">
        <v>27</v>
      </c>
      <c r="AH2019" s="18" t="s">
        <v>27</v>
      </c>
      <c r="AI2019" s="18">
        <v>3.3061719643856277E-2</v>
      </c>
      <c r="AJ2019" s="18" t="s">
        <v>27</v>
      </c>
      <c r="AK2019" s="18" t="s">
        <v>27</v>
      </c>
      <c r="AL2019" s="18">
        <v>5.9461723726749412E-2</v>
      </c>
      <c r="AM2019" s="18" t="s">
        <v>27</v>
      </c>
      <c r="AN2019" s="18" t="s">
        <v>27</v>
      </c>
      <c r="AO2019" s="18" t="s">
        <v>27</v>
      </c>
      <c r="AP2019" s="18" t="s">
        <v>27</v>
      </c>
      <c r="AQ2019" s="18" t="s">
        <v>27</v>
      </c>
      <c r="AR2019" s="18">
        <v>100</v>
      </c>
      <c r="AT2019" s="53" t="s">
        <v>134</v>
      </c>
      <c r="AU2019" s="53" t="str">
        <f t="shared" si="188"/>
        <v>po</v>
      </c>
      <c r="AV2019" s="44">
        <f t="shared" si="189"/>
        <v>0.99841203014675639</v>
      </c>
      <c r="AW2019" s="86">
        <f t="shared" si="190"/>
        <v>0.99960198281073709</v>
      </c>
      <c r="AX2019" s="18"/>
      <c r="AY2019" s="18"/>
    </row>
    <row r="2020" spans="1:51" s="21" customFormat="1" x14ac:dyDescent="0.2">
      <c r="A2020" s="24" t="s">
        <v>595</v>
      </c>
      <c r="B2020" s="23" t="s">
        <v>606</v>
      </c>
      <c r="C2020" s="21" t="s">
        <v>75</v>
      </c>
      <c r="D2020" s="23" t="s">
        <v>30</v>
      </c>
      <c r="E2020" s="23" t="s">
        <v>29</v>
      </c>
      <c r="F2020" s="23" t="s">
        <v>31</v>
      </c>
      <c r="G2020" s="24">
        <v>123</v>
      </c>
      <c r="H2020" s="30">
        <v>62.368000000000002</v>
      </c>
      <c r="I2020" s="30">
        <v>35.856000000000002</v>
      </c>
      <c r="J2020" s="23">
        <v>8.4000000000000005E-2</v>
      </c>
      <c r="K2020" s="23" t="s">
        <v>27</v>
      </c>
      <c r="L2020" s="23" t="s">
        <v>27</v>
      </c>
      <c r="M2020" s="23" t="s">
        <v>27</v>
      </c>
      <c r="N2020" s="23">
        <v>5.3999999999999999E-2</v>
      </c>
      <c r="O2020" s="23">
        <v>0.215</v>
      </c>
      <c r="P2020" s="23" t="s">
        <v>27</v>
      </c>
      <c r="Q2020" s="23" t="s">
        <v>27</v>
      </c>
      <c r="R2020" s="23" t="s">
        <v>27</v>
      </c>
      <c r="S2020" s="23" t="s">
        <v>27</v>
      </c>
      <c r="T2020" s="23" t="s">
        <v>27</v>
      </c>
      <c r="U2020" s="23" t="s">
        <v>27</v>
      </c>
      <c r="V2020" s="23" t="s">
        <v>73</v>
      </c>
      <c r="W2020" s="30" t="s">
        <v>27</v>
      </c>
      <c r="X2020" s="23">
        <v>98.577000000000012</v>
      </c>
      <c r="Z2020" s="18" t="s">
        <v>85</v>
      </c>
      <c r="AB2020" s="501"/>
      <c r="AC2020" s="18">
        <v>49.785267763360004</v>
      </c>
      <c r="AD2020" s="18">
        <v>49.858038978533259</v>
      </c>
      <c r="AE2020" s="18">
        <v>0.1333348408266497</v>
      </c>
      <c r="AF2020" s="18" t="s">
        <v>27</v>
      </c>
      <c r="AG2020" s="18" t="s">
        <v>27</v>
      </c>
      <c r="AH2020" s="18" t="s">
        <v>27</v>
      </c>
      <c r="AI2020" s="18">
        <v>6.0063556471987953E-2</v>
      </c>
      <c r="AJ2020" s="18">
        <v>0.16329486080810265</v>
      </c>
      <c r="AK2020" s="18" t="s">
        <v>27</v>
      </c>
      <c r="AL2020" s="18" t="s">
        <v>27</v>
      </c>
      <c r="AM2020" s="18" t="s">
        <v>27</v>
      </c>
      <c r="AN2020" s="18" t="s">
        <v>27</v>
      </c>
      <c r="AO2020" s="18" t="s">
        <v>27</v>
      </c>
      <c r="AP2020" s="18" t="s">
        <v>27</v>
      </c>
      <c r="AQ2020" s="18" t="s">
        <v>27</v>
      </c>
      <c r="AR2020" s="18">
        <v>100.00000000000001</v>
      </c>
      <c r="AT2020" s="53" t="s">
        <v>134</v>
      </c>
      <c r="AU2020" s="53" t="str">
        <f t="shared" si="188"/>
        <v>po</v>
      </c>
      <c r="AV2020" s="44">
        <f t="shared" si="189"/>
        <v>0.99854043166028683</v>
      </c>
      <c r="AW2020" s="86">
        <f t="shared" si="190"/>
        <v>1.0018156278804673</v>
      </c>
      <c r="AX2020" s="18"/>
      <c r="AY2020" s="18"/>
    </row>
    <row r="2021" spans="1:51" s="21" customFormat="1" x14ac:dyDescent="0.2">
      <c r="A2021" s="24" t="s">
        <v>595</v>
      </c>
      <c r="B2021" s="23" t="s">
        <v>606</v>
      </c>
      <c r="C2021" s="21" t="s">
        <v>75</v>
      </c>
      <c r="D2021" s="23" t="s">
        <v>62</v>
      </c>
      <c r="E2021" s="23" t="s">
        <v>32</v>
      </c>
      <c r="F2021" s="23" t="s">
        <v>38</v>
      </c>
      <c r="G2021" s="24">
        <v>208</v>
      </c>
      <c r="H2021" s="30">
        <v>63.561999999999998</v>
      </c>
      <c r="I2021" s="30">
        <v>36.524000000000001</v>
      </c>
      <c r="J2021" s="23">
        <v>4.5999999999999999E-2</v>
      </c>
      <c r="K2021" s="23" t="s">
        <v>27</v>
      </c>
      <c r="L2021" s="23" t="s">
        <v>27</v>
      </c>
      <c r="M2021" s="23" t="s">
        <v>27</v>
      </c>
      <c r="N2021" s="23" t="s">
        <v>27</v>
      </c>
      <c r="O2021" s="23">
        <v>0.156</v>
      </c>
      <c r="P2021" s="23" t="s">
        <v>27</v>
      </c>
      <c r="Q2021" s="23" t="s">
        <v>27</v>
      </c>
      <c r="R2021" s="23" t="s">
        <v>27</v>
      </c>
      <c r="S2021" s="23" t="s">
        <v>27</v>
      </c>
      <c r="T2021" s="23" t="s">
        <v>27</v>
      </c>
      <c r="U2021" s="23" t="s">
        <v>27</v>
      </c>
      <c r="V2021" s="23" t="s">
        <v>27</v>
      </c>
      <c r="W2021" s="30" t="s">
        <v>27</v>
      </c>
      <c r="X2021" s="23">
        <v>100.28800000000001</v>
      </c>
      <c r="Z2021" s="18" t="s">
        <v>85</v>
      </c>
      <c r="AB2021" s="501"/>
      <c r="AC2021" s="18">
        <v>49.882015554818572</v>
      </c>
      <c r="AD2021" s="18">
        <v>49.929716179815628</v>
      </c>
      <c r="AE2021" s="18">
        <v>7.1784321872844462E-2</v>
      </c>
      <c r="AF2021" s="18" t="s">
        <v>27</v>
      </c>
      <c r="AG2021" s="18" t="s">
        <v>27</v>
      </c>
      <c r="AH2021" s="18" t="s">
        <v>27</v>
      </c>
      <c r="AI2021" s="18" t="s">
        <v>27</v>
      </c>
      <c r="AJ2021" s="18">
        <v>0.11648394349294529</v>
      </c>
      <c r="AK2021" s="18" t="s">
        <v>27</v>
      </c>
      <c r="AL2021" s="18" t="s">
        <v>27</v>
      </c>
      <c r="AM2021" s="18" t="s">
        <v>27</v>
      </c>
      <c r="AN2021" s="18" t="s">
        <v>27</v>
      </c>
      <c r="AO2021" s="18" t="s">
        <v>27</v>
      </c>
      <c r="AP2021" s="18" t="s">
        <v>27</v>
      </c>
      <c r="AQ2021" s="18" t="s">
        <v>27</v>
      </c>
      <c r="AR2021" s="18">
        <v>100</v>
      </c>
      <c r="AT2021" s="53" t="s">
        <v>134</v>
      </c>
      <c r="AU2021" s="53" t="str">
        <f t="shared" si="188"/>
        <v>po</v>
      </c>
      <c r="AV2021" s="44">
        <f t="shared" si="189"/>
        <v>0.99904464457948716</v>
      </c>
      <c r="AW2021" s="86">
        <f t="shared" si="190"/>
        <v>1.0013776028337147</v>
      </c>
      <c r="AX2021" s="18"/>
      <c r="AY2021" s="18"/>
    </row>
    <row r="2022" spans="1:51" s="21" customFormat="1" x14ac:dyDescent="0.2">
      <c r="A2022" s="24" t="s">
        <v>595</v>
      </c>
      <c r="B2022" s="23" t="s">
        <v>606</v>
      </c>
      <c r="C2022" s="21" t="s">
        <v>75</v>
      </c>
      <c r="D2022" s="23" t="s">
        <v>60</v>
      </c>
      <c r="E2022" s="23" t="s">
        <v>37</v>
      </c>
      <c r="F2022" s="23" t="s">
        <v>38</v>
      </c>
      <c r="G2022" s="24">
        <v>395</v>
      </c>
      <c r="H2022" s="30">
        <v>63.143000000000001</v>
      </c>
      <c r="I2022" s="30">
        <v>36.276000000000003</v>
      </c>
      <c r="J2022" s="23">
        <v>2.5999999999999999E-2</v>
      </c>
      <c r="K2022" s="23" t="s">
        <v>27</v>
      </c>
      <c r="L2022" s="23" t="s">
        <v>27</v>
      </c>
      <c r="M2022" s="23" t="s">
        <v>27</v>
      </c>
      <c r="N2022" s="23" t="s">
        <v>27</v>
      </c>
      <c r="O2022" s="23">
        <v>0.47899999999999998</v>
      </c>
      <c r="P2022" s="23">
        <v>0.11799999999999999</v>
      </c>
      <c r="Q2022" s="23" t="s">
        <v>27</v>
      </c>
      <c r="R2022" s="23" t="s">
        <v>27</v>
      </c>
      <c r="S2022" s="23" t="s">
        <v>27</v>
      </c>
      <c r="T2022" s="23" t="s">
        <v>27</v>
      </c>
      <c r="U2022" s="23" t="s">
        <v>27</v>
      </c>
      <c r="V2022" s="23" t="s">
        <v>27</v>
      </c>
      <c r="W2022" s="30" t="s">
        <v>27</v>
      </c>
      <c r="X2022" s="23">
        <v>100.042</v>
      </c>
      <c r="Z2022" s="18" t="s">
        <v>85</v>
      </c>
      <c r="AB2022" s="501"/>
      <c r="AC2022" s="18">
        <v>49.737283935193766</v>
      </c>
      <c r="AD2022" s="18">
        <v>49.774919993048385</v>
      </c>
      <c r="AE2022" s="18">
        <v>4.0724478582789651E-2</v>
      </c>
      <c r="AF2022" s="18" t="s">
        <v>27</v>
      </c>
      <c r="AG2022" s="18" t="s">
        <v>27</v>
      </c>
      <c r="AH2022" s="18" t="s">
        <v>27</v>
      </c>
      <c r="AI2022" s="18" t="s">
        <v>27</v>
      </c>
      <c r="AJ2022" s="18">
        <v>0.35899416870133732</v>
      </c>
      <c r="AK2022" s="18">
        <v>8.8077424473717608E-2</v>
      </c>
      <c r="AL2022" s="18" t="s">
        <v>27</v>
      </c>
      <c r="AM2022" s="18" t="s">
        <v>27</v>
      </c>
      <c r="AN2022" s="18" t="s">
        <v>27</v>
      </c>
      <c r="AO2022" s="18" t="s">
        <v>27</v>
      </c>
      <c r="AP2022" s="18" t="s">
        <v>27</v>
      </c>
      <c r="AQ2022" s="18" t="s">
        <v>27</v>
      </c>
      <c r="AR2022" s="18">
        <v>100</v>
      </c>
      <c r="AT2022" s="53" t="s">
        <v>134</v>
      </c>
      <c r="AU2022" s="53" t="str">
        <f t="shared" si="188"/>
        <v>po</v>
      </c>
      <c r="AV2022" s="44">
        <f t="shared" si="189"/>
        <v>0.99924387507082124</v>
      </c>
      <c r="AW2022" s="86">
        <f t="shared" si="190"/>
        <v>1.0082257396973739</v>
      </c>
      <c r="AX2022" s="18"/>
      <c r="AY2022" s="18"/>
    </row>
    <row r="2023" spans="1:51" s="21" customFormat="1" x14ac:dyDescent="0.2">
      <c r="A2023" s="24" t="s">
        <v>595</v>
      </c>
      <c r="B2023" s="23" t="s">
        <v>606</v>
      </c>
      <c r="C2023" s="21" t="s">
        <v>75</v>
      </c>
      <c r="D2023" s="23" t="s">
        <v>72</v>
      </c>
      <c r="E2023" s="23" t="s">
        <v>42</v>
      </c>
      <c r="F2023" s="23" t="s">
        <v>28</v>
      </c>
      <c r="G2023" s="24">
        <v>259</v>
      </c>
      <c r="H2023" s="30">
        <v>62.747</v>
      </c>
      <c r="I2023" s="30">
        <v>36.043999999999997</v>
      </c>
      <c r="J2023" s="23">
        <v>2.9000000000000001E-2</v>
      </c>
      <c r="K2023" s="23" t="s">
        <v>27</v>
      </c>
      <c r="L2023" s="23" t="s">
        <v>27</v>
      </c>
      <c r="M2023" s="23" t="s">
        <v>27</v>
      </c>
      <c r="N2023" s="23">
        <v>3.5999999999999997E-2</v>
      </c>
      <c r="O2023" s="23">
        <v>0.53100000000000003</v>
      </c>
      <c r="P2023" s="23" t="s">
        <v>27</v>
      </c>
      <c r="Q2023" s="23">
        <v>0.371</v>
      </c>
      <c r="R2023" s="23" t="s">
        <v>27</v>
      </c>
      <c r="S2023" s="23" t="s">
        <v>27</v>
      </c>
      <c r="T2023" s="23" t="s">
        <v>27</v>
      </c>
      <c r="U2023" s="23" t="s">
        <v>27</v>
      </c>
      <c r="V2023" s="23" t="s">
        <v>27</v>
      </c>
      <c r="W2023" s="30" t="s">
        <v>27</v>
      </c>
      <c r="X2023" s="23">
        <v>99.757999999999996</v>
      </c>
      <c r="Z2023" s="18" t="s">
        <v>85</v>
      </c>
      <c r="AB2023" s="501"/>
      <c r="AC2023" s="18">
        <v>49.584665658862377</v>
      </c>
      <c r="AD2023" s="18">
        <v>49.615997546580154</v>
      </c>
      <c r="AE2023" s="18">
        <v>4.5569865991215548E-2</v>
      </c>
      <c r="AF2023" s="18" t="s">
        <v>27</v>
      </c>
      <c r="AG2023" s="18" t="s">
        <v>27</v>
      </c>
      <c r="AH2023" s="18" t="s">
        <v>27</v>
      </c>
      <c r="AI2023" s="18">
        <v>3.9640139825532189E-2</v>
      </c>
      <c r="AJ2023" s="18">
        <v>0.39924912303484328</v>
      </c>
      <c r="AK2023" s="18" t="s">
        <v>27</v>
      </c>
      <c r="AL2023" s="18">
        <v>0.31487766570589432</v>
      </c>
      <c r="AM2023" s="18" t="s">
        <v>27</v>
      </c>
      <c r="AN2023" s="18" t="s">
        <v>27</v>
      </c>
      <c r="AO2023" s="18" t="s">
        <v>27</v>
      </c>
      <c r="AP2023" s="18" t="s">
        <v>27</v>
      </c>
      <c r="AQ2023" s="18" t="s">
        <v>27</v>
      </c>
      <c r="AR2023" s="18">
        <v>100.00000000000003</v>
      </c>
      <c r="AT2023" s="53" t="s">
        <v>134</v>
      </c>
      <c r="AU2023" s="53" t="str">
        <f t="shared" si="188"/>
        <v>po</v>
      </c>
      <c r="AV2023" s="44">
        <f t="shared" si="189"/>
        <v>0.99936851238981217</v>
      </c>
      <c r="AW2023" s="86">
        <f t="shared" si="190"/>
        <v>1.013761587689171</v>
      </c>
      <c r="AX2023" s="18"/>
      <c r="AY2023" s="18"/>
    </row>
    <row r="2024" spans="1:51" s="21" customFormat="1" x14ac:dyDescent="0.2">
      <c r="A2024" s="24" t="s">
        <v>595</v>
      </c>
      <c r="B2024" s="23" t="s">
        <v>606</v>
      </c>
      <c r="C2024" s="21" t="s">
        <v>75</v>
      </c>
      <c r="D2024" s="23" t="s">
        <v>60</v>
      </c>
      <c r="E2024" s="23" t="s">
        <v>37</v>
      </c>
      <c r="F2024" s="23" t="s">
        <v>69</v>
      </c>
      <c r="G2024" s="24">
        <v>405</v>
      </c>
      <c r="H2024" s="30">
        <v>62.725999999999999</v>
      </c>
      <c r="I2024" s="30">
        <v>36.027000000000001</v>
      </c>
      <c r="J2024" s="23" t="s">
        <v>27</v>
      </c>
      <c r="K2024" s="23" t="s">
        <v>27</v>
      </c>
      <c r="L2024" s="23" t="s">
        <v>27</v>
      </c>
      <c r="M2024" s="23" t="s">
        <v>27</v>
      </c>
      <c r="N2024" s="23" t="s">
        <v>27</v>
      </c>
      <c r="O2024" s="23">
        <v>0.68899999999999995</v>
      </c>
      <c r="P2024" s="23">
        <v>0.111</v>
      </c>
      <c r="Q2024" s="23">
        <v>5.7000000000000002E-2</v>
      </c>
      <c r="R2024" s="23" t="s">
        <v>27</v>
      </c>
      <c r="S2024" s="23" t="s">
        <v>27</v>
      </c>
      <c r="T2024" s="23" t="s">
        <v>27</v>
      </c>
      <c r="U2024" s="23" t="s">
        <v>27</v>
      </c>
      <c r="V2024" s="23" t="s">
        <v>27</v>
      </c>
      <c r="W2024" s="30" t="s">
        <v>27</v>
      </c>
      <c r="X2024" s="23">
        <v>99.61</v>
      </c>
      <c r="Z2024" s="18" t="s">
        <v>85</v>
      </c>
      <c r="AB2024" s="501"/>
      <c r="AC2024" s="18">
        <v>49.662324645129516</v>
      </c>
      <c r="AD2024" s="18">
        <v>49.686896857886843</v>
      </c>
      <c r="AE2024" s="18" t="s">
        <v>27</v>
      </c>
      <c r="AF2024" s="18" t="s">
        <v>27</v>
      </c>
      <c r="AG2024" s="18" t="s">
        <v>27</v>
      </c>
      <c r="AH2024" s="18" t="s">
        <v>27</v>
      </c>
      <c r="AI2024" s="18" t="s">
        <v>27</v>
      </c>
      <c r="AJ2024" s="18">
        <v>0.51903148085562745</v>
      </c>
      <c r="AK2024" s="18">
        <v>8.3277595163062407E-2</v>
      </c>
      <c r="AL2024" s="18">
        <v>4.8469420964966543E-2</v>
      </c>
      <c r="AM2024" s="18" t="s">
        <v>27</v>
      </c>
      <c r="AN2024" s="18" t="s">
        <v>27</v>
      </c>
      <c r="AO2024" s="18" t="s">
        <v>27</v>
      </c>
      <c r="AP2024" s="18" t="s">
        <v>27</v>
      </c>
      <c r="AQ2024" s="18" t="s">
        <v>27</v>
      </c>
      <c r="AR2024" s="18">
        <v>100.00000000000003</v>
      </c>
      <c r="AT2024" s="53" t="s">
        <v>134</v>
      </c>
      <c r="AU2024" s="53" t="str">
        <f t="shared" si="188"/>
        <v>po</v>
      </c>
      <c r="AV2024" s="44">
        <f t="shared" si="189"/>
        <v>0.99950545889739084</v>
      </c>
      <c r="AW2024" s="86">
        <f t="shared" si="190"/>
        <v>1.0126030467553122</v>
      </c>
      <c r="AX2024" s="18"/>
      <c r="AY2024" s="18"/>
    </row>
    <row r="2025" spans="1:51" x14ac:dyDescent="0.2">
      <c r="A2025" s="24" t="s">
        <v>595</v>
      </c>
      <c r="B2025" s="23" t="s">
        <v>606</v>
      </c>
      <c r="C2025" s="21" t="s">
        <v>75</v>
      </c>
      <c r="D2025" s="23" t="s">
        <v>45</v>
      </c>
      <c r="E2025" s="23" t="s">
        <v>49</v>
      </c>
      <c r="F2025" s="23" t="s">
        <v>43</v>
      </c>
      <c r="G2025" s="24">
        <v>339</v>
      </c>
      <c r="H2025" s="30">
        <v>62.927999999999997</v>
      </c>
      <c r="I2025" s="30">
        <v>36.14</v>
      </c>
      <c r="J2025" s="23" t="s">
        <v>27</v>
      </c>
      <c r="K2025" s="23" t="s">
        <v>27</v>
      </c>
      <c r="L2025" s="23" t="s">
        <v>27</v>
      </c>
      <c r="M2025" s="23" t="s">
        <v>27</v>
      </c>
      <c r="N2025" s="23" t="s">
        <v>27</v>
      </c>
      <c r="O2025" s="23" t="s">
        <v>27</v>
      </c>
      <c r="P2025" s="23" t="s">
        <v>27</v>
      </c>
      <c r="Q2025" s="23">
        <v>6.7000000000000004E-2</v>
      </c>
      <c r="R2025" s="23" t="s">
        <v>27</v>
      </c>
      <c r="S2025" s="23" t="s">
        <v>27</v>
      </c>
      <c r="T2025" s="23" t="s">
        <v>27</v>
      </c>
      <c r="U2025" s="23" t="s">
        <v>27</v>
      </c>
      <c r="V2025" s="23" t="s">
        <v>27</v>
      </c>
      <c r="W2025" s="30" t="s">
        <v>27</v>
      </c>
      <c r="X2025" s="23">
        <v>99.134999999999991</v>
      </c>
      <c r="Y2025" s="21"/>
      <c r="Z2025" s="18" t="s">
        <v>85</v>
      </c>
      <c r="AA2025" s="21"/>
      <c r="AB2025" s="501"/>
      <c r="AC2025" s="18">
        <v>49.961162278954951</v>
      </c>
      <c r="AD2025" s="18">
        <v>49.981706049375852</v>
      </c>
      <c r="AE2025" s="18" t="s">
        <v>27</v>
      </c>
      <c r="AF2025" s="18" t="s">
        <v>27</v>
      </c>
      <c r="AG2025" s="18" t="s">
        <v>27</v>
      </c>
      <c r="AH2025" s="18" t="s">
        <v>27</v>
      </c>
      <c r="AI2025" s="18" t="s">
        <v>27</v>
      </c>
      <c r="AJ2025" s="18" t="s">
        <v>27</v>
      </c>
      <c r="AK2025" s="18" t="s">
        <v>27</v>
      </c>
      <c r="AL2025" s="18">
        <v>5.7131671669187187E-2</v>
      </c>
      <c r="AM2025" s="18" t="s">
        <v>27</v>
      </c>
      <c r="AN2025" s="18" t="s">
        <v>27</v>
      </c>
      <c r="AO2025" s="18" t="s">
        <v>27</v>
      </c>
      <c r="AP2025" s="18" t="s">
        <v>27</v>
      </c>
      <c r="AQ2025" s="18" t="s">
        <v>27</v>
      </c>
      <c r="AR2025" s="18">
        <v>99.999999999999986</v>
      </c>
      <c r="AS2025" s="21"/>
      <c r="AT2025" s="53" t="s">
        <v>134</v>
      </c>
      <c r="AU2025" s="53" t="str">
        <f t="shared" si="188"/>
        <v>po</v>
      </c>
      <c r="AV2025" s="44">
        <f t="shared" si="189"/>
        <v>0.99958897420587034</v>
      </c>
      <c r="AW2025" s="86">
        <f t="shared" si="190"/>
        <v>1.0007320258578638</v>
      </c>
      <c r="AX2025" s="18"/>
      <c r="AY2025" s="18"/>
    </row>
    <row r="2026" spans="1:51" x14ac:dyDescent="0.2">
      <c r="A2026" s="24" t="s">
        <v>595</v>
      </c>
      <c r="B2026" s="23" t="s">
        <v>606</v>
      </c>
      <c r="C2026" s="21" t="s">
        <v>75</v>
      </c>
      <c r="D2026" s="23" t="s">
        <v>62</v>
      </c>
      <c r="E2026" s="23" t="s">
        <v>32</v>
      </c>
      <c r="F2026" s="23" t="s">
        <v>34</v>
      </c>
      <c r="G2026" s="24">
        <v>186</v>
      </c>
      <c r="H2026" s="30">
        <v>63.728000000000002</v>
      </c>
      <c r="I2026" s="30">
        <v>36.598999999999997</v>
      </c>
      <c r="J2026" s="23" t="s">
        <v>27</v>
      </c>
      <c r="K2026" s="23" t="s">
        <v>27</v>
      </c>
      <c r="L2026" s="23" t="s">
        <v>27</v>
      </c>
      <c r="M2026" s="23" t="s">
        <v>27</v>
      </c>
      <c r="N2026" s="23" t="s">
        <v>27</v>
      </c>
      <c r="O2026" s="23">
        <v>0.113</v>
      </c>
      <c r="P2026" s="23" t="s">
        <v>27</v>
      </c>
      <c r="Q2026" s="23">
        <v>0.04</v>
      </c>
      <c r="R2026" s="23" t="s">
        <v>27</v>
      </c>
      <c r="S2026" s="23" t="s">
        <v>27</v>
      </c>
      <c r="T2026" s="23" t="s">
        <v>27</v>
      </c>
      <c r="U2026" s="23" t="s">
        <v>27</v>
      </c>
      <c r="V2026" s="23" t="s">
        <v>27</v>
      </c>
      <c r="W2026" s="30" t="s">
        <v>27</v>
      </c>
      <c r="X2026" s="23">
        <v>100.48</v>
      </c>
      <c r="Y2026" s="21"/>
      <c r="Z2026" s="18" t="s">
        <v>85</v>
      </c>
      <c r="AA2026" s="21"/>
      <c r="AB2026" s="501"/>
      <c r="AC2026" s="18">
        <v>49.931088854051382</v>
      </c>
      <c r="AD2026" s="18">
        <v>49.95101193711097</v>
      </c>
      <c r="AE2026" s="18" t="s">
        <v>27</v>
      </c>
      <c r="AF2026" s="18" t="s">
        <v>27</v>
      </c>
      <c r="AG2026" s="18" t="s">
        <v>27</v>
      </c>
      <c r="AH2026" s="18" t="s">
        <v>27</v>
      </c>
      <c r="AI2026" s="18" t="s">
        <v>27</v>
      </c>
      <c r="AJ2026" s="18">
        <v>8.4239197022228984E-2</v>
      </c>
      <c r="AK2026" s="18" t="s">
        <v>27</v>
      </c>
      <c r="AL2026" s="18">
        <v>3.3660011815416412E-2</v>
      </c>
      <c r="AM2026" s="18" t="s">
        <v>27</v>
      </c>
      <c r="AN2026" s="18" t="s">
        <v>27</v>
      </c>
      <c r="AO2026" s="18" t="s">
        <v>27</v>
      </c>
      <c r="AP2026" s="18" t="s">
        <v>27</v>
      </c>
      <c r="AQ2026" s="18" t="s">
        <v>27</v>
      </c>
      <c r="AR2026" s="18">
        <v>99.999999999999986</v>
      </c>
      <c r="AS2026" s="21"/>
      <c r="AT2026" s="53" t="s">
        <v>134</v>
      </c>
      <c r="AU2026" s="53" t="str">
        <f t="shared" si="188"/>
        <v>po</v>
      </c>
      <c r="AV2026" s="44">
        <f t="shared" si="189"/>
        <v>0.9996011475586386</v>
      </c>
      <c r="AW2026" s="86">
        <f t="shared" si="190"/>
        <v>1.001961444262659</v>
      </c>
      <c r="AX2026" s="18"/>
      <c r="AY2026" s="18"/>
    </row>
    <row r="2027" spans="1:51" x14ac:dyDescent="0.2">
      <c r="A2027" s="24" t="s">
        <v>595</v>
      </c>
      <c r="B2027" s="23" t="s">
        <v>606</v>
      </c>
      <c r="C2027" s="21" t="s">
        <v>75</v>
      </c>
      <c r="D2027" s="23" t="s">
        <v>45</v>
      </c>
      <c r="E2027" s="23" t="s">
        <v>66</v>
      </c>
      <c r="F2027" s="23" t="s">
        <v>34</v>
      </c>
      <c r="G2027" s="24">
        <v>529</v>
      </c>
      <c r="H2027" s="30">
        <v>62.92</v>
      </c>
      <c r="I2027" s="30">
        <v>36.130000000000003</v>
      </c>
      <c r="J2027" s="23" t="s">
        <v>27</v>
      </c>
      <c r="K2027" s="23" t="s">
        <v>27</v>
      </c>
      <c r="L2027" s="23" t="s">
        <v>27</v>
      </c>
      <c r="M2027" s="23" t="s">
        <v>27</v>
      </c>
      <c r="N2027" s="23" t="s">
        <v>27</v>
      </c>
      <c r="O2027" s="23">
        <v>0.75</v>
      </c>
      <c r="P2027" s="23" t="s">
        <v>27</v>
      </c>
      <c r="Q2027" s="23">
        <v>0.06</v>
      </c>
      <c r="R2027" s="23" t="s">
        <v>27</v>
      </c>
      <c r="S2027" s="23" t="s">
        <v>27</v>
      </c>
      <c r="T2027" s="23" t="s">
        <v>27</v>
      </c>
      <c r="U2027" s="23" t="s">
        <v>27</v>
      </c>
      <c r="V2027" s="23" t="s">
        <v>27</v>
      </c>
      <c r="W2027" s="30" t="s">
        <v>27</v>
      </c>
      <c r="X2027" s="23">
        <v>99.860000000000014</v>
      </c>
      <c r="Y2027" s="21"/>
      <c r="Z2027" s="18" t="s">
        <v>85</v>
      </c>
      <c r="AA2027" s="21"/>
      <c r="AB2027" s="501"/>
      <c r="AC2027" s="18">
        <v>49.686301926308971</v>
      </c>
      <c r="AD2027" s="18">
        <v>49.699296980062321</v>
      </c>
      <c r="AE2027" s="18" t="s">
        <v>27</v>
      </c>
      <c r="AF2027" s="18" t="s">
        <v>27</v>
      </c>
      <c r="AG2027" s="18" t="s">
        <v>27</v>
      </c>
      <c r="AH2027" s="18" t="s">
        <v>27</v>
      </c>
      <c r="AI2027" s="18" t="s">
        <v>27</v>
      </c>
      <c r="AJ2027" s="18">
        <v>0.56351340379884418</v>
      </c>
      <c r="AK2027" s="18" t="s">
        <v>27</v>
      </c>
      <c r="AL2027" s="18">
        <v>5.0887689829855816E-2</v>
      </c>
      <c r="AM2027" s="18" t="s">
        <v>27</v>
      </c>
      <c r="AN2027" s="18" t="s">
        <v>27</v>
      </c>
      <c r="AO2027" s="18" t="s">
        <v>27</v>
      </c>
      <c r="AP2027" s="18" t="s">
        <v>27</v>
      </c>
      <c r="AQ2027" s="18" t="s">
        <v>27</v>
      </c>
      <c r="AR2027" s="18">
        <v>99.999999999999986</v>
      </c>
      <c r="AS2027" s="21"/>
      <c r="AT2027" s="53" t="s">
        <v>134</v>
      </c>
      <c r="AU2027" s="53" t="str">
        <f t="shared" si="188"/>
        <v>po</v>
      </c>
      <c r="AV2027" s="44">
        <f t="shared" si="189"/>
        <v>0.99973852640695171</v>
      </c>
      <c r="AW2027" s="86">
        <f t="shared" si="190"/>
        <v>1.0121008963188476</v>
      </c>
      <c r="AX2027" s="18"/>
      <c r="AY2027" s="18"/>
    </row>
    <row r="2028" spans="1:51" x14ac:dyDescent="0.2">
      <c r="A2028" s="24" t="s">
        <v>595</v>
      </c>
      <c r="B2028" s="23" t="s">
        <v>606</v>
      </c>
      <c r="C2028" s="21" t="s">
        <v>75</v>
      </c>
      <c r="D2028" s="23" t="s">
        <v>30</v>
      </c>
      <c r="E2028" s="23" t="s">
        <v>29</v>
      </c>
      <c r="F2028" s="23" t="s">
        <v>57</v>
      </c>
      <c r="G2028" s="24">
        <v>131</v>
      </c>
      <c r="H2028" s="30">
        <v>62.441000000000003</v>
      </c>
      <c r="I2028" s="30">
        <v>35.847999999999999</v>
      </c>
      <c r="J2028" s="23">
        <v>7.8E-2</v>
      </c>
      <c r="K2028" s="23" t="s">
        <v>27</v>
      </c>
      <c r="L2028" s="23" t="s">
        <v>27</v>
      </c>
      <c r="M2028" s="23" t="s">
        <v>27</v>
      </c>
      <c r="N2028" s="23" t="s">
        <v>27</v>
      </c>
      <c r="O2028" s="23">
        <v>0.16700000000000001</v>
      </c>
      <c r="P2028" s="23" t="s">
        <v>27</v>
      </c>
      <c r="Q2028" s="23" t="s">
        <v>27</v>
      </c>
      <c r="R2028" s="23" t="s">
        <v>27</v>
      </c>
      <c r="S2028" s="23" t="s">
        <v>27</v>
      </c>
      <c r="T2028" s="23" t="s">
        <v>27</v>
      </c>
      <c r="U2028" s="23" t="s">
        <v>27</v>
      </c>
      <c r="V2028" s="23" t="s">
        <v>73</v>
      </c>
      <c r="W2028" s="30" t="s">
        <v>27</v>
      </c>
      <c r="X2028" s="23">
        <v>98.534000000000006</v>
      </c>
      <c r="Y2028" s="21"/>
      <c r="Z2028" s="18" t="s">
        <v>85</v>
      </c>
      <c r="AA2028" s="21"/>
      <c r="AB2028" s="501"/>
      <c r="AC2028" s="18">
        <v>49.872913076986272</v>
      </c>
      <c r="AD2028" s="18">
        <v>49.876289956771828</v>
      </c>
      <c r="AE2028" s="18">
        <v>0.12388388602730752</v>
      </c>
      <c r="AF2028" s="18" t="s">
        <v>27</v>
      </c>
      <c r="AG2028" s="18" t="s">
        <v>27</v>
      </c>
      <c r="AH2028" s="18" t="s">
        <v>27</v>
      </c>
      <c r="AI2028" s="18" t="s">
        <v>27</v>
      </c>
      <c r="AJ2028" s="18">
        <v>0.12691308021460176</v>
      </c>
      <c r="AK2028" s="18" t="s">
        <v>27</v>
      </c>
      <c r="AL2028" s="18" t="s">
        <v>27</v>
      </c>
      <c r="AM2028" s="18" t="s">
        <v>27</v>
      </c>
      <c r="AN2028" s="18" t="s">
        <v>27</v>
      </c>
      <c r="AO2028" s="18" t="s">
        <v>27</v>
      </c>
      <c r="AP2028" s="18" t="s">
        <v>27</v>
      </c>
      <c r="AQ2028" s="18" t="s">
        <v>27</v>
      </c>
      <c r="AR2028" s="18">
        <v>100.00000000000001</v>
      </c>
      <c r="AS2028" s="21"/>
      <c r="AT2028" s="53" t="s">
        <v>134</v>
      </c>
      <c r="AU2028" s="53" t="str">
        <f t="shared" si="188"/>
        <v>po</v>
      </c>
      <c r="AV2028" s="44">
        <f t="shared" si="189"/>
        <v>0.99993229488824287</v>
      </c>
      <c r="AW2028" s="86">
        <f t="shared" si="190"/>
        <v>1.0024768522385308</v>
      </c>
      <c r="AX2028" s="18"/>
      <c r="AY2028" s="18"/>
    </row>
    <row r="2029" spans="1:51" s="21" customFormat="1" x14ac:dyDescent="0.2">
      <c r="A2029" s="24" t="s">
        <v>595</v>
      </c>
      <c r="B2029" s="23" t="s">
        <v>606</v>
      </c>
      <c r="C2029" s="21" t="s">
        <v>75</v>
      </c>
      <c r="D2029" s="23" t="s">
        <v>62</v>
      </c>
      <c r="E2029" s="23" t="s">
        <v>32</v>
      </c>
      <c r="F2029" s="23" t="s">
        <v>31</v>
      </c>
      <c r="G2029" s="24">
        <v>195</v>
      </c>
      <c r="H2029" s="30">
        <v>62.927</v>
      </c>
      <c r="I2029" s="30">
        <v>36.116</v>
      </c>
      <c r="J2029" s="23">
        <v>4.1000000000000002E-2</v>
      </c>
      <c r="K2029" s="23" t="s">
        <v>27</v>
      </c>
      <c r="L2029" s="23" t="s">
        <v>27</v>
      </c>
      <c r="M2029" s="23" t="s">
        <v>27</v>
      </c>
      <c r="N2029" s="23">
        <v>9.9000000000000005E-2</v>
      </c>
      <c r="O2029" s="23">
        <v>0.121</v>
      </c>
      <c r="P2029" s="23" t="s">
        <v>27</v>
      </c>
      <c r="Q2029" s="23">
        <v>4.8000000000000001E-2</v>
      </c>
      <c r="R2029" s="23" t="s">
        <v>27</v>
      </c>
      <c r="S2029" s="23" t="s">
        <v>27</v>
      </c>
      <c r="T2029" s="23" t="s">
        <v>27</v>
      </c>
      <c r="U2029" s="23" t="s">
        <v>27</v>
      </c>
      <c r="V2029" s="23" t="s">
        <v>27</v>
      </c>
      <c r="W2029" s="30" t="s">
        <v>27</v>
      </c>
      <c r="X2029" s="23">
        <v>99.352000000000004</v>
      </c>
      <c r="Z2029" s="18" t="s">
        <v>85</v>
      </c>
      <c r="AB2029" s="501"/>
      <c r="AC2029" s="18">
        <v>49.852951035908454</v>
      </c>
      <c r="AD2029" s="18">
        <v>49.841122178306399</v>
      </c>
      <c r="AE2029" s="18">
        <v>6.4589664913151906E-2</v>
      </c>
      <c r="AF2029" s="18" t="s">
        <v>27</v>
      </c>
      <c r="AG2029" s="18" t="s">
        <v>27</v>
      </c>
      <c r="AH2029" s="18" t="s">
        <v>27</v>
      </c>
      <c r="AI2029" s="18">
        <v>0.10928669508645629</v>
      </c>
      <c r="AJ2029" s="18">
        <v>9.1208274832386887E-2</v>
      </c>
      <c r="AK2029" s="18" t="s">
        <v>27</v>
      </c>
      <c r="AL2029" s="18">
        <v>4.0842150953162938E-2</v>
      </c>
      <c r="AM2029" s="18" t="s">
        <v>27</v>
      </c>
      <c r="AN2029" s="18" t="s">
        <v>27</v>
      </c>
      <c r="AO2029" s="18" t="s">
        <v>27</v>
      </c>
      <c r="AP2029" s="18" t="s">
        <v>27</v>
      </c>
      <c r="AQ2029" s="18" t="s">
        <v>27</v>
      </c>
      <c r="AR2029" s="18">
        <v>100.00000000000001</v>
      </c>
      <c r="AT2029" s="53" t="s">
        <v>134</v>
      </c>
      <c r="AU2029" s="53" t="str">
        <f t="shared" si="188"/>
        <v>po</v>
      </c>
      <c r="AV2029" s="44">
        <f t="shared" si="189"/>
        <v>1.0002373312855946</v>
      </c>
      <c r="AW2029" s="86">
        <f t="shared" si="190"/>
        <v>1.0028867585058152</v>
      </c>
      <c r="AX2029" s="18"/>
      <c r="AY2029" s="18"/>
    </row>
    <row r="2030" spans="1:51" s="21" customFormat="1" x14ac:dyDescent="0.2">
      <c r="A2030" s="24" t="s">
        <v>595</v>
      </c>
      <c r="B2030" s="23" t="s">
        <v>606</v>
      </c>
      <c r="C2030" s="21" t="s">
        <v>75</v>
      </c>
      <c r="D2030" s="23" t="s">
        <v>45</v>
      </c>
      <c r="E2030" s="23" t="s">
        <v>65</v>
      </c>
      <c r="F2030" s="23" t="s">
        <v>43</v>
      </c>
      <c r="G2030" s="24">
        <v>445</v>
      </c>
      <c r="H2030" s="30">
        <v>62.85</v>
      </c>
      <c r="I2030" s="30">
        <v>36.049999999999997</v>
      </c>
      <c r="J2030" s="23">
        <v>0.03</v>
      </c>
      <c r="K2030" s="23" t="s">
        <v>27</v>
      </c>
      <c r="L2030" s="23" t="s">
        <v>27</v>
      </c>
      <c r="M2030" s="23">
        <v>0.45</v>
      </c>
      <c r="N2030" s="23" t="s">
        <v>27</v>
      </c>
      <c r="O2030" s="23">
        <v>0.27</v>
      </c>
      <c r="P2030" s="23" t="s">
        <v>27</v>
      </c>
      <c r="Q2030" s="23">
        <v>0.06</v>
      </c>
      <c r="R2030" s="23" t="s">
        <v>27</v>
      </c>
      <c r="S2030" s="23" t="s">
        <v>27</v>
      </c>
      <c r="T2030" s="23" t="s">
        <v>27</v>
      </c>
      <c r="U2030" s="23" t="s">
        <v>27</v>
      </c>
      <c r="V2030" s="23" t="s">
        <v>27</v>
      </c>
      <c r="W2030" s="30" t="s">
        <v>27</v>
      </c>
      <c r="X2030" s="23">
        <v>99.710000000000008</v>
      </c>
      <c r="Z2030" s="18" t="s">
        <v>85</v>
      </c>
      <c r="AB2030" s="501"/>
      <c r="AC2030" s="18">
        <v>49.68948101130978</v>
      </c>
      <c r="AD2030" s="18">
        <v>49.647658563548525</v>
      </c>
      <c r="AE2030" s="18">
        <v>4.7163471519920203E-2</v>
      </c>
      <c r="AF2030" s="18" t="s">
        <v>27</v>
      </c>
      <c r="AG2030" s="18" t="s">
        <v>27</v>
      </c>
      <c r="AH2030" s="18">
        <v>0.36164556431762318</v>
      </c>
      <c r="AI2030" s="18" t="s">
        <v>27</v>
      </c>
      <c r="AJ2030" s="18">
        <v>0.20310376307198</v>
      </c>
      <c r="AK2030" s="18" t="s">
        <v>27</v>
      </c>
      <c r="AL2030" s="18">
        <v>5.09476262321766E-2</v>
      </c>
      <c r="AM2030" s="18" t="s">
        <v>27</v>
      </c>
      <c r="AN2030" s="18" t="s">
        <v>27</v>
      </c>
      <c r="AO2030" s="18" t="s">
        <v>27</v>
      </c>
      <c r="AP2030" s="18" t="s">
        <v>27</v>
      </c>
      <c r="AQ2030" s="18" t="s">
        <v>27</v>
      </c>
      <c r="AR2030" s="18">
        <v>100</v>
      </c>
      <c r="AT2030" s="53" t="s">
        <v>134</v>
      </c>
      <c r="AU2030" s="53" t="str">
        <f t="shared" si="188"/>
        <v>po</v>
      </c>
      <c r="AV2030" s="44">
        <f t="shared" si="189"/>
        <v>1.0008423850987398</v>
      </c>
      <c r="AW2030" s="86">
        <f t="shared" si="190"/>
        <v>1.0059594721206579</v>
      </c>
      <c r="AX2030" s="18"/>
      <c r="AY2030" s="18"/>
    </row>
    <row r="2031" spans="1:51" s="21" customFormat="1" x14ac:dyDescent="0.2">
      <c r="A2031" s="24" t="s">
        <v>595</v>
      </c>
      <c r="B2031" s="23" t="s">
        <v>606</v>
      </c>
      <c r="C2031" s="21" t="s">
        <v>75</v>
      </c>
      <c r="D2031" s="23" t="s">
        <v>45</v>
      </c>
      <c r="E2031" s="23" t="s">
        <v>49</v>
      </c>
      <c r="F2031" s="23" t="s">
        <v>43</v>
      </c>
      <c r="G2031" s="24">
        <v>345</v>
      </c>
      <c r="H2031" s="30">
        <v>63.149000000000001</v>
      </c>
      <c r="I2031" s="30">
        <v>36.213999999999999</v>
      </c>
      <c r="J2031" s="23" t="s">
        <v>27</v>
      </c>
      <c r="K2031" s="23" t="s">
        <v>27</v>
      </c>
      <c r="L2031" s="23" t="s">
        <v>27</v>
      </c>
      <c r="M2031" s="23" t="s">
        <v>27</v>
      </c>
      <c r="N2031" s="23" t="s">
        <v>27</v>
      </c>
      <c r="O2031" s="23" t="s">
        <v>27</v>
      </c>
      <c r="P2031" s="23" t="s">
        <v>27</v>
      </c>
      <c r="Q2031" s="23" t="s">
        <v>27</v>
      </c>
      <c r="R2031" s="23" t="s">
        <v>27</v>
      </c>
      <c r="S2031" s="23" t="s">
        <v>27</v>
      </c>
      <c r="T2031" s="23" t="s">
        <v>27</v>
      </c>
      <c r="U2031" s="23" t="s">
        <v>27</v>
      </c>
      <c r="V2031" s="23" t="s">
        <v>27</v>
      </c>
      <c r="W2031" s="30" t="s">
        <v>27</v>
      </c>
      <c r="X2031" s="23">
        <v>99.363</v>
      </c>
      <c r="Z2031" s="18" t="s">
        <v>85</v>
      </c>
      <c r="AB2031" s="501"/>
      <c r="AC2031" s="18">
        <v>50.026229701248013</v>
      </c>
      <c r="AD2031" s="18">
        <v>49.97377029875198</v>
      </c>
      <c r="AE2031" s="18" t="s">
        <v>27</v>
      </c>
      <c r="AF2031" s="18" t="s">
        <v>27</v>
      </c>
      <c r="AG2031" s="18" t="s">
        <v>27</v>
      </c>
      <c r="AH2031" s="18" t="s">
        <v>27</v>
      </c>
      <c r="AI2031" s="18" t="s">
        <v>27</v>
      </c>
      <c r="AJ2031" s="18" t="s">
        <v>27</v>
      </c>
      <c r="AK2031" s="18" t="s">
        <v>27</v>
      </c>
      <c r="AL2031" s="18" t="s">
        <v>27</v>
      </c>
      <c r="AM2031" s="18" t="s">
        <v>27</v>
      </c>
      <c r="AN2031" s="18" t="s">
        <v>27</v>
      </c>
      <c r="AO2031" s="18" t="s">
        <v>27</v>
      </c>
      <c r="AP2031" s="18" t="s">
        <v>27</v>
      </c>
      <c r="AQ2031" s="18" t="s">
        <v>27</v>
      </c>
      <c r="AR2031" s="18">
        <v>100</v>
      </c>
      <c r="AT2031" s="53" t="s">
        <v>134</v>
      </c>
      <c r="AU2031" s="53" t="str">
        <f t="shared" si="188"/>
        <v>po</v>
      </c>
      <c r="AV2031" s="44">
        <f t="shared" si="189"/>
        <v>1.0010497387365898</v>
      </c>
      <c r="AW2031" s="86">
        <f t="shared" si="190"/>
        <v>1.0010497387365898</v>
      </c>
      <c r="AX2031" s="18"/>
      <c r="AY2031" s="18"/>
    </row>
    <row r="2032" spans="1:51" s="21" customFormat="1" x14ac:dyDescent="0.2">
      <c r="A2032" s="24" t="s">
        <v>595</v>
      </c>
      <c r="B2032" s="23" t="s">
        <v>606</v>
      </c>
      <c r="C2032" s="21" t="s">
        <v>75</v>
      </c>
      <c r="D2032" s="23" t="s">
        <v>62</v>
      </c>
      <c r="E2032" s="23" t="s">
        <v>32</v>
      </c>
      <c r="F2032" s="23" t="s">
        <v>38</v>
      </c>
      <c r="G2032" s="24">
        <v>210</v>
      </c>
      <c r="H2032" s="30">
        <v>63.470999999999997</v>
      </c>
      <c r="I2032" s="30">
        <v>36.396999999999998</v>
      </c>
      <c r="J2032" s="23" t="s">
        <v>27</v>
      </c>
      <c r="K2032" s="23" t="s">
        <v>27</v>
      </c>
      <c r="L2032" s="23" t="s">
        <v>27</v>
      </c>
      <c r="M2032" s="23" t="s">
        <v>27</v>
      </c>
      <c r="N2032" s="23">
        <v>2.5999999999999999E-2</v>
      </c>
      <c r="O2032" s="23">
        <v>0.20200000000000001</v>
      </c>
      <c r="P2032" s="23" t="s">
        <v>27</v>
      </c>
      <c r="Q2032" s="23" t="s">
        <v>27</v>
      </c>
      <c r="R2032" s="23" t="s">
        <v>27</v>
      </c>
      <c r="S2032" s="23" t="s">
        <v>27</v>
      </c>
      <c r="T2032" s="23" t="s">
        <v>27</v>
      </c>
      <c r="U2032" s="23" t="s">
        <v>27</v>
      </c>
      <c r="V2032" s="23" t="s">
        <v>27</v>
      </c>
      <c r="W2032" s="30" t="s">
        <v>27</v>
      </c>
      <c r="X2032" s="23">
        <v>100.09599999999999</v>
      </c>
      <c r="Z2032" s="18" t="s">
        <v>85</v>
      </c>
      <c r="AB2032" s="501"/>
      <c r="AC2032" s="18">
        <v>49.937458812465408</v>
      </c>
      <c r="AD2032" s="18">
        <v>49.882821479190888</v>
      </c>
      <c r="AE2032" s="18" t="s">
        <v>27</v>
      </c>
      <c r="AF2032" s="18" t="s">
        <v>27</v>
      </c>
      <c r="AG2032" s="18" t="s">
        <v>27</v>
      </c>
      <c r="AH2032" s="18" t="s">
        <v>27</v>
      </c>
      <c r="AI2032" s="18">
        <v>2.8503795925030762E-2</v>
      </c>
      <c r="AJ2032" s="18">
        <v>0.15121591241869639</v>
      </c>
      <c r="AK2032" s="18" t="s">
        <v>27</v>
      </c>
      <c r="AL2032" s="18" t="s">
        <v>27</v>
      </c>
      <c r="AM2032" s="18" t="s">
        <v>27</v>
      </c>
      <c r="AN2032" s="18" t="s">
        <v>27</v>
      </c>
      <c r="AO2032" s="18" t="s">
        <v>27</v>
      </c>
      <c r="AP2032" s="18" t="s">
        <v>27</v>
      </c>
      <c r="AQ2032" s="18" t="s">
        <v>27</v>
      </c>
      <c r="AR2032" s="18">
        <v>100.00000000000003</v>
      </c>
      <c r="AT2032" s="53" t="s">
        <v>134</v>
      </c>
      <c r="AU2032" s="53" t="str">
        <f t="shared" si="188"/>
        <v>po</v>
      </c>
      <c r="AV2032" s="44">
        <f t="shared" si="189"/>
        <v>1.0010953136100633</v>
      </c>
      <c r="AW2032" s="86">
        <f t="shared" si="190"/>
        <v>1.0041267362107633</v>
      </c>
      <c r="AX2032" s="18"/>
      <c r="AY2032" s="18"/>
    </row>
    <row r="2033" spans="1:51" s="21" customFormat="1" x14ac:dyDescent="0.2">
      <c r="A2033" s="24" t="s">
        <v>595</v>
      </c>
      <c r="B2033" s="23" t="s">
        <v>606</v>
      </c>
      <c r="C2033" s="21" t="s">
        <v>75</v>
      </c>
      <c r="D2033" s="23" t="s">
        <v>62</v>
      </c>
      <c r="E2033" s="23" t="s">
        <v>32</v>
      </c>
      <c r="F2033" s="23" t="s">
        <v>38</v>
      </c>
      <c r="G2033" s="24">
        <v>203</v>
      </c>
      <c r="H2033" s="30">
        <v>63.491999999999997</v>
      </c>
      <c r="I2033" s="30">
        <v>36.387</v>
      </c>
      <c r="J2033" s="23">
        <v>0.03</v>
      </c>
      <c r="K2033" s="23" t="s">
        <v>27</v>
      </c>
      <c r="L2033" s="23" t="s">
        <v>27</v>
      </c>
      <c r="M2033" s="23" t="s">
        <v>27</v>
      </c>
      <c r="N2033" s="23">
        <v>4.4999999999999998E-2</v>
      </c>
      <c r="O2033" s="23">
        <v>0.255</v>
      </c>
      <c r="P2033" s="23" t="s">
        <v>27</v>
      </c>
      <c r="Q2033" s="23">
        <v>4.3999999999999997E-2</v>
      </c>
      <c r="R2033" s="23" t="s">
        <v>27</v>
      </c>
      <c r="S2033" s="23" t="s">
        <v>27</v>
      </c>
      <c r="T2033" s="23" t="s">
        <v>27</v>
      </c>
      <c r="U2033" s="23" t="s">
        <v>27</v>
      </c>
      <c r="V2033" s="23" t="s">
        <v>27</v>
      </c>
      <c r="W2033" s="30" t="s">
        <v>27</v>
      </c>
      <c r="X2033" s="23">
        <v>100.25299999999999</v>
      </c>
      <c r="Z2033" s="18" t="s">
        <v>85</v>
      </c>
      <c r="AB2033" s="501"/>
      <c r="AC2033" s="18">
        <v>49.880438375465971</v>
      </c>
      <c r="AD2033" s="18">
        <v>49.795698483854956</v>
      </c>
      <c r="AE2033" s="18">
        <v>4.6865994765485822E-2</v>
      </c>
      <c r="AF2033" s="18" t="s">
        <v>27</v>
      </c>
      <c r="AG2033" s="18" t="s">
        <v>27</v>
      </c>
      <c r="AH2033" s="18" t="s">
        <v>27</v>
      </c>
      <c r="AI2033" s="18">
        <v>4.9260863703050439E-2</v>
      </c>
      <c r="AJ2033" s="18">
        <v>0.19061034246522066</v>
      </c>
      <c r="AK2033" s="18" t="s">
        <v>27</v>
      </c>
      <c r="AL2033" s="18">
        <v>3.7125939745308943E-2</v>
      </c>
      <c r="AM2033" s="18" t="s">
        <v>27</v>
      </c>
      <c r="AN2033" s="18" t="s">
        <v>27</v>
      </c>
      <c r="AO2033" s="18" t="s">
        <v>27</v>
      </c>
      <c r="AP2033" s="18" t="s">
        <v>27</v>
      </c>
      <c r="AQ2033" s="18" t="s">
        <v>27</v>
      </c>
      <c r="AR2033" s="18">
        <v>100</v>
      </c>
      <c r="AT2033" s="53" t="s">
        <v>134</v>
      </c>
      <c r="AU2033" s="53" t="str">
        <f t="shared" si="188"/>
        <v>po</v>
      </c>
      <c r="AV2033" s="44">
        <f t="shared" si="189"/>
        <v>1.0017017512393864</v>
      </c>
      <c r="AW2033" s="86">
        <f t="shared" si="190"/>
        <v>1.006275163986762</v>
      </c>
      <c r="AX2033" s="18"/>
      <c r="AY2033" s="18"/>
    </row>
    <row r="2034" spans="1:51" s="21" customFormat="1" x14ac:dyDescent="0.2">
      <c r="A2034" s="24" t="s">
        <v>595</v>
      </c>
      <c r="B2034" s="23" t="s">
        <v>606</v>
      </c>
      <c r="C2034" s="21" t="s">
        <v>75</v>
      </c>
      <c r="D2034" s="23" t="s">
        <v>45</v>
      </c>
      <c r="E2034" s="23" t="s">
        <v>65</v>
      </c>
      <c r="F2034" s="23" t="s">
        <v>43</v>
      </c>
      <c r="G2034" s="24">
        <v>449</v>
      </c>
      <c r="H2034" s="30">
        <v>63.51</v>
      </c>
      <c r="I2034" s="30">
        <v>36.39</v>
      </c>
      <c r="J2034" s="23" t="s">
        <v>27</v>
      </c>
      <c r="K2034" s="23" t="s">
        <v>27</v>
      </c>
      <c r="L2034" s="23" t="s">
        <v>27</v>
      </c>
      <c r="M2034" s="23" t="s">
        <v>27</v>
      </c>
      <c r="N2034" s="23" t="s">
        <v>27</v>
      </c>
      <c r="O2034" s="23">
        <v>0.21</v>
      </c>
      <c r="P2034" s="23" t="s">
        <v>27</v>
      </c>
      <c r="Q2034" s="23">
        <v>0.05</v>
      </c>
      <c r="R2034" s="23" t="s">
        <v>27</v>
      </c>
      <c r="S2034" s="23" t="s">
        <v>27</v>
      </c>
      <c r="T2034" s="23" t="s">
        <v>27</v>
      </c>
      <c r="U2034" s="23" t="s">
        <v>27</v>
      </c>
      <c r="V2034" s="23" t="s">
        <v>27</v>
      </c>
      <c r="W2034" s="30" t="s">
        <v>27</v>
      </c>
      <c r="X2034" s="23">
        <v>100.16</v>
      </c>
      <c r="Z2034" s="18" t="s">
        <v>85</v>
      </c>
      <c r="AB2034" s="501"/>
      <c r="AC2034" s="18">
        <v>49.947751234519053</v>
      </c>
      <c r="AD2034" s="18">
        <v>49.852874731304439</v>
      </c>
      <c r="AE2034" s="18" t="s">
        <v>27</v>
      </c>
      <c r="AF2034" s="18" t="s">
        <v>27</v>
      </c>
      <c r="AG2034" s="18" t="s">
        <v>27</v>
      </c>
      <c r="AH2034" s="18" t="s">
        <v>27</v>
      </c>
      <c r="AI2034" s="18" t="s">
        <v>27</v>
      </c>
      <c r="AJ2034" s="18">
        <v>0.15714050669907287</v>
      </c>
      <c r="AK2034" s="18" t="s">
        <v>27</v>
      </c>
      <c r="AL2034" s="18">
        <v>4.223352747743335E-2</v>
      </c>
      <c r="AM2034" s="18" t="s">
        <v>27</v>
      </c>
      <c r="AN2034" s="18" t="s">
        <v>27</v>
      </c>
      <c r="AO2034" s="18" t="s">
        <v>27</v>
      </c>
      <c r="AP2034" s="18" t="s">
        <v>27</v>
      </c>
      <c r="AQ2034" s="18" t="s">
        <v>27</v>
      </c>
      <c r="AR2034" s="18">
        <v>100</v>
      </c>
      <c r="AT2034" s="53" t="s">
        <v>134</v>
      </c>
      <c r="AU2034" s="53" t="str">
        <f t="shared" si="188"/>
        <v>po</v>
      </c>
      <c r="AV2034" s="44">
        <f t="shared" si="189"/>
        <v>1.0019031300346464</v>
      </c>
      <c r="AW2034" s="86">
        <f t="shared" si="190"/>
        <v>1.005902378528361</v>
      </c>
      <c r="AX2034" s="18"/>
      <c r="AY2034" s="18"/>
    </row>
    <row r="2035" spans="1:51" s="21" customFormat="1" x14ac:dyDescent="0.2">
      <c r="A2035" s="24" t="s">
        <v>595</v>
      </c>
      <c r="B2035" s="23" t="s">
        <v>606</v>
      </c>
      <c r="C2035" s="21" t="s">
        <v>75</v>
      </c>
      <c r="D2035" s="23" t="s">
        <v>62</v>
      </c>
      <c r="E2035" s="23" t="s">
        <v>32</v>
      </c>
      <c r="F2035" s="23" t="s">
        <v>34</v>
      </c>
      <c r="G2035" s="24">
        <v>119</v>
      </c>
      <c r="H2035" s="30">
        <v>63.86</v>
      </c>
      <c r="I2035" s="30">
        <v>36.585999999999999</v>
      </c>
      <c r="J2035" s="23" t="s">
        <v>27</v>
      </c>
      <c r="K2035" s="23" t="s">
        <v>27</v>
      </c>
      <c r="L2035" s="23" t="s">
        <v>27</v>
      </c>
      <c r="M2035" s="23" t="s">
        <v>27</v>
      </c>
      <c r="N2035" s="23" t="s">
        <v>27</v>
      </c>
      <c r="O2035" s="23">
        <v>0.12</v>
      </c>
      <c r="P2035" s="23" t="s">
        <v>27</v>
      </c>
      <c r="Q2035" s="23">
        <v>0.10199999999999999</v>
      </c>
      <c r="R2035" s="23" t="s">
        <v>27</v>
      </c>
      <c r="S2035" s="23" t="s">
        <v>27</v>
      </c>
      <c r="T2035" s="23" t="s">
        <v>27</v>
      </c>
      <c r="U2035" s="23" t="s">
        <v>27</v>
      </c>
      <c r="V2035" s="23" t="s">
        <v>27</v>
      </c>
      <c r="W2035" s="30">
        <v>0.16600000000000001</v>
      </c>
      <c r="X2035" s="23">
        <v>100.834</v>
      </c>
      <c r="Z2035" s="18" t="s">
        <v>85</v>
      </c>
      <c r="AB2035" s="501"/>
      <c r="AC2035" s="18">
        <v>49.963028593395705</v>
      </c>
      <c r="AD2035" s="18">
        <v>49.861931254064132</v>
      </c>
      <c r="AE2035" s="18" t="s">
        <v>27</v>
      </c>
      <c r="AF2035" s="18" t="s">
        <v>27</v>
      </c>
      <c r="AG2035" s="18" t="s">
        <v>27</v>
      </c>
      <c r="AH2035" s="18" t="s">
        <v>27</v>
      </c>
      <c r="AI2035" s="18" t="s">
        <v>27</v>
      </c>
      <c r="AJ2035" s="18">
        <v>8.9329749265504493E-2</v>
      </c>
      <c r="AK2035" s="18" t="s">
        <v>27</v>
      </c>
      <c r="AL2035" s="18">
        <v>8.5710403274648822E-2</v>
      </c>
      <c r="AM2035" s="18" t="s">
        <v>27</v>
      </c>
      <c r="AN2035" s="18" t="s">
        <v>27</v>
      </c>
      <c r="AO2035" s="18" t="s">
        <v>27</v>
      </c>
      <c r="AP2035" s="18" t="s">
        <v>27</v>
      </c>
      <c r="AQ2035" s="18" t="s">
        <v>27</v>
      </c>
      <c r="AR2035" s="18">
        <v>99.999999999999986</v>
      </c>
      <c r="AT2035" s="53" t="s">
        <v>134</v>
      </c>
      <c r="AU2035" s="53" t="str">
        <f t="shared" si="188"/>
        <v>po</v>
      </c>
      <c r="AV2035" s="44">
        <f t="shared" si="189"/>
        <v>1.0020275456001984</v>
      </c>
      <c r="AW2035" s="86">
        <f t="shared" si="190"/>
        <v>1.0055380424489517</v>
      </c>
      <c r="AX2035" s="18"/>
      <c r="AY2035" s="18"/>
    </row>
    <row r="2036" spans="1:51" x14ac:dyDescent="0.2">
      <c r="A2036" s="44" t="s">
        <v>444</v>
      </c>
      <c r="B2036" s="44" t="s">
        <v>607</v>
      </c>
      <c r="C2036" s="21" t="s">
        <v>75</v>
      </c>
      <c r="D2036" s="33" t="s">
        <v>155</v>
      </c>
      <c r="E2036" s="33" t="s">
        <v>387</v>
      </c>
      <c r="F2036" s="33" t="s">
        <v>159</v>
      </c>
      <c r="G2036" s="33">
        <v>14</v>
      </c>
      <c r="H2036" s="82">
        <v>62.27881</v>
      </c>
      <c r="I2036" s="82">
        <v>36.800789999999999</v>
      </c>
      <c r="J2036" s="9">
        <v>1.6320000000000001E-2</v>
      </c>
      <c r="K2036" s="9" t="s">
        <v>27</v>
      </c>
      <c r="L2036" s="9" t="s">
        <v>27</v>
      </c>
      <c r="M2036" s="9" t="s">
        <v>27</v>
      </c>
      <c r="N2036" s="9" t="s">
        <v>27</v>
      </c>
      <c r="O2036" s="9">
        <v>0.932118</v>
      </c>
      <c r="P2036" s="9">
        <v>0.15286</v>
      </c>
      <c r="Q2036" s="9" t="s">
        <v>27</v>
      </c>
      <c r="R2036" s="9" t="s">
        <v>27</v>
      </c>
      <c r="S2036" s="9" t="s">
        <v>27</v>
      </c>
      <c r="T2036" s="9" t="s">
        <v>27</v>
      </c>
      <c r="U2036" s="9"/>
      <c r="V2036" s="9"/>
      <c r="X2036" s="9">
        <v>100.180898</v>
      </c>
      <c r="Y2036" s="83"/>
      <c r="Z2036" s="18" t="s">
        <v>85</v>
      </c>
      <c r="AB2036" s="501"/>
      <c r="AC2036" s="18">
        <v>48.866082002339674</v>
      </c>
      <c r="AD2036" s="18">
        <v>50.298922220848809</v>
      </c>
      <c r="AE2036" s="18">
        <v>2.5463183461541878E-2</v>
      </c>
      <c r="AF2036" s="18" t="s">
        <v>27</v>
      </c>
      <c r="AG2036" s="18" t="s">
        <v>27</v>
      </c>
      <c r="AH2036" s="18" t="s">
        <v>27</v>
      </c>
      <c r="AI2036" s="18" t="s">
        <v>27</v>
      </c>
      <c r="AJ2036" s="18">
        <v>0.69587804648575391</v>
      </c>
      <c r="AK2036" s="18">
        <v>0.11365454686420901</v>
      </c>
      <c r="AL2036" s="18" t="s">
        <v>27</v>
      </c>
      <c r="AM2036" s="18" t="s">
        <v>27</v>
      </c>
      <c r="AN2036" s="18" t="s">
        <v>27</v>
      </c>
      <c r="AO2036" s="18" t="s">
        <v>27</v>
      </c>
      <c r="AP2036" s="18" t="s">
        <v>27</v>
      </c>
      <c r="AQ2036" s="18" t="s">
        <v>27</v>
      </c>
      <c r="AR2036" s="18">
        <v>99.999999999999986</v>
      </c>
      <c r="AS2036" s="18"/>
      <c r="AT2036" s="53" t="s">
        <v>134</v>
      </c>
      <c r="AU2036" s="53" t="s">
        <v>85</v>
      </c>
      <c r="AV2036" s="44">
        <f t="shared" si="189"/>
        <v>0.97151350058321473</v>
      </c>
      <c r="AW2036" s="86">
        <f t="shared" si="190"/>
        <v>0.98760793278189152</v>
      </c>
    </row>
    <row r="2037" spans="1:51" x14ac:dyDescent="0.2">
      <c r="A2037" s="44" t="s">
        <v>444</v>
      </c>
      <c r="B2037" s="44" t="s">
        <v>607</v>
      </c>
      <c r="C2037" s="21" t="s">
        <v>75</v>
      </c>
      <c r="D2037" s="33" t="s">
        <v>155</v>
      </c>
      <c r="E2037" s="33" t="s">
        <v>387</v>
      </c>
      <c r="F2037" s="33" t="s">
        <v>159</v>
      </c>
      <c r="G2037" s="33">
        <v>13</v>
      </c>
      <c r="H2037" s="82">
        <v>62.347059999999999</v>
      </c>
      <c r="I2037" s="82">
        <v>36.5884</v>
      </c>
      <c r="J2037" s="9" t="s">
        <v>27</v>
      </c>
      <c r="K2037" s="9" t="s">
        <v>27</v>
      </c>
      <c r="L2037" s="9" t="s">
        <v>27</v>
      </c>
      <c r="M2037" s="9" t="s">
        <v>27</v>
      </c>
      <c r="N2037" s="9" t="s">
        <v>27</v>
      </c>
      <c r="O2037" s="9">
        <v>0.98261500000000002</v>
      </c>
      <c r="P2037" s="9">
        <v>0.17304700000000001</v>
      </c>
      <c r="Q2037" s="9">
        <v>2.5464000000000001E-2</v>
      </c>
      <c r="R2037" s="9" t="s">
        <v>27</v>
      </c>
      <c r="S2037" s="9" t="s">
        <v>27</v>
      </c>
      <c r="T2037" s="9" t="s">
        <v>27</v>
      </c>
      <c r="U2037" s="9"/>
      <c r="V2037" s="9"/>
      <c r="X2037" s="9">
        <v>100.116586</v>
      </c>
      <c r="Y2037" s="83"/>
      <c r="Z2037" s="18" t="s">
        <v>85</v>
      </c>
      <c r="AB2037" s="501"/>
      <c r="AC2037" s="18">
        <v>49.011793634407667</v>
      </c>
      <c r="AD2037" s="18">
        <v>50.102841788844174</v>
      </c>
      <c r="AE2037" s="18" t="s">
        <v>27</v>
      </c>
      <c r="AF2037" s="18" t="s">
        <v>27</v>
      </c>
      <c r="AG2037" s="18" t="s">
        <v>27</v>
      </c>
      <c r="AH2037" s="18" t="s">
        <v>27</v>
      </c>
      <c r="AI2037" s="18" t="s">
        <v>27</v>
      </c>
      <c r="AJ2037" s="18">
        <v>0.73495886712817693</v>
      </c>
      <c r="AK2037" s="18">
        <v>0.12890638744430133</v>
      </c>
      <c r="AL2037" s="18">
        <v>2.1499322175675621E-2</v>
      </c>
      <c r="AM2037" s="18" t="s">
        <v>27</v>
      </c>
      <c r="AN2037" s="18" t="s">
        <v>27</v>
      </c>
      <c r="AO2037" s="18" t="s">
        <v>27</v>
      </c>
      <c r="AP2037" s="18" t="s">
        <v>27</v>
      </c>
      <c r="AQ2037" s="18" t="s">
        <v>27</v>
      </c>
      <c r="AR2037" s="18">
        <v>99.999999999999986</v>
      </c>
      <c r="AS2037" s="18"/>
      <c r="AT2037" s="183" t="s">
        <v>134</v>
      </c>
      <c r="AU2037" s="53" t="s">
        <v>85</v>
      </c>
      <c r="AV2037" s="44">
        <f t="shared" si="189"/>
        <v>0.97822382692313792</v>
      </c>
      <c r="AW2037" s="86">
        <f t="shared" si="190"/>
        <v>0.99589477222559175</v>
      </c>
    </row>
    <row r="2038" spans="1:51" x14ac:dyDescent="0.2">
      <c r="A2038" s="44" t="s">
        <v>444</v>
      </c>
      <c r="B2038" s="77" t="s">
        <v>609</v>
      </c>
      <c r="C2038" s="21" t="s">
        <v>75</v>
      </c>
      <c r="D2038" s="6" t="s">
        <v>443</v>
      </c>
      <c r="E2038" s="6" t="s">
        <v>108</v>
      </c>
      <c r="F2038" s="6" t="s">
        <v>152</v>
      </c>
      <c r="G2038" s="6">
        <v>52</v>
      </c>
      <c r="H2038" s="82">
        <v>62.34646</v>
      </c>
      <c r="I2038" s="82">
        <v>36.384270000000001</v>
      </c>
      <c r="J2038" s="9">
        <v>1.5577000000000001E-2</v>
      </c>
      <c r="K2038" s="9" t="s">
        <v>27</v>
      </c>
      <c r="L2038" s="9" t="s">
        <v>27</v>
      </c>
      <c r="M2038" s="9" t="s">
        <v>27</v>
      </c>
      <c r="N2038" s="9" t="s">
        <v>27</v>
      </c>
      <c r="O2038" s="9">
        <v>0.59667599999999998</v>
      </c>
      <c r="P2038" s="9">
        <v>0.25205</v>
      </c>
      <c r="Q2038" s="9">
        <v>6.2107999999999997E-2</v>
      </c>
      <c r="R2038" s="9" t="s">
        <v>27</v>
      </c>
      <c r="S2038" s="9" t="s">
        <v>27</v>
      </c>
      <c r="T2038" s="9" t="s">
        <v>27</v>
      </c>
      <c r="U2038" s="9"/>
      <c r="V2038" s="9"/>
      <c r="W2038" s="9"/>
      <c r="X2038" s="9">
        <v>99.657140999999982</v>
      </c>
      <c r="Y2038" s="85"/>
      <c r="Z2038" s="18" t="s">
        <v>85</v>
      </c>
      <c r="AA2038" s="9"/>
      <c r="AB2038" s="501"/>
      <c r="AC2038" s="18">
        <v>49.235109520096579</v>
      </c>
      <c r="AD2038" s="18">
        <v>50.050808630315927</v>
      </c>
      <c r="AE2038" s="18">
        <v>2.446089028205533E-2</v>
      </c>
      <c r="AF2038" s="18" t="s">
        <v>27</v>
      </c>
      <c r="AG2038" s="18" t="s">
        <v>27</v>
      </c>
      <c r="AH2038" s="18" t="s">
        <v>27</v>
      </c>
      <c r="AI2038" s="18" t="s">
        <v>27</v>
      </c>
      <c r="AJ2038" s="18">
        <v>0.44832886957517049</v>
      </c>
      <c r="AK2038" s="18">
        <v>0.18861470831688429</v>
      </c>
      <c r="AL2038" s="18">
        <v>5.2677381413388867E-2</v>
      </c>
      <c r="AM2038" s="18" t="s">
        <v>27</v>
      </c>
      <c r="AN2038" s="18" t="s">
        <v>27</v>
      </c>
      <c r="AO2038" s="18" t="s">
        <v>27</v>
      </c>
      <c r="AP2038" s="18" t="s">
        <v>27</v>
      </c>
      <c r="AQ2038" s="18" t="s">
        <v>27</v>
      </c>
      <c r="AR2038" s="18">
        <v>100</v>
      </c>
      <c r="AS2038" s="18"/>
      <c r="AT2038" s="53" t="s">
        <v>134</v>
      </c>
      <c r="AU2038" s="53" t="str">
        <f t="shared" ref="AU2038:AU2043" si="191">Z2038</f>
        <v>po</v>
      </c>
      <c r="AV2038" s="44">
        <f t="shared" si="189"/>
        <v>0.98370257878860168</v>
      </c>
      <c r="AW2038" s="86">
        <f t="shared" si="190"/>
        <v>0.99748099672384638</v>
      </c>
      <c r="AX2038" s="18"/>
      <c r="AY2038" s="18"/>
    </row>
    <row r="2039" spans="1:51" x14ac:dyDescent="0.2">
      <c r="A2039" s="44" t="s">
        <v>444</v>
      </c>
      <c r="B2039" s="77" t="s">
        <v>609</v>
      </c>
      <c r="C2039" s="21" t="s">
        <v>75</v>
      </c>
      <c r="D2039" s="6" t="s">
        <v>443</v>
      </c>
      <c r="E2039" s="6" t="s">
        <v>108</v>
      </c>
      <c r="F2039" s="6" t="s">
        <v>152</v>
      </c>
      <c r="G2039" s="6">
        <v>51</v>
      </c>
      <c r="H2039" s="82">
        <v>62.21951</v>
      </c>
      <c r="I2039" s="82">
        <v>36.006390000000003</v>
      </c>
      <c r="J2039" s="9">
        <v>1.5269E-2</v>
      </c>
      <c r="K2039" s="9" t="s">
        <v>27</v>
      </c>
      <c r="L2039" s="9" t="s">
        <v>27</v>
      </c>
      <c r="M2039" s="9" t="s">
        <v>27</v>
      </c>
      <c r="N2039" s="9" t="s">
        <v>27</v>
      </c>
      <c r="O2039" s="9">
        <v>0.82479000000000002</v>
      </c>
      <c r="P2039" s="9" t="s">
        <v>27</v>
      </c>
      <c r="Q2039" s="9">
        <v>6.7824999999999996E-2</v>
      </c>
      <c r="R2039" s="9" t="s">
        <v>27</v>
      </c>
      <c r="S2039" s="9" t="s">
        <v>27</v>
      </c>
      <c r="T2039" s="9" t="s">
        <v>27</v>
      </c>
      <c r="U2039" s="9"/>
      <c r="V2039" s="9"/>
      <c r="W2039" s="9"/>
      <c r="X2039" s="9">
        <v>99.133783999999991</v>
      </c>
      <c r="Y2039" s="85"/>
      <c r="Z2039" s="18" t="s">
        <v>85</v>
      </c>
      <c r="AA2039" s="9"/>
      <c r="AB2039" s="501"/>
      <c r="AC2039" s="18">
        <v>49.447822240970176</v>
      </c>
      <c r="AD2039" s="18">
        <v>49.846479140883396</v>
      </c>
      <c r="AE2039" s="18">
        <v>2.4129954822108633E-2</v>
      </c>
      <c r="AF2039" s="18" t="s">
        <v>27</v>
      </c>
      <c r="AG2039" s="18" t="s">
        <v>27</v>
      </c>
      <c r="AH2039" s="18" t="s">
        <v>27</v>
      </c>
      <c r="AI2039" s="18" t="s">
        <v>27</v>
      </c>
      <c r="AJ2039" s="18">
        <v>0.62367594926150782</v>
      </c>
      <c r="AK2039" s="18" t="s">
        <v>27</v>
      </c>
      <c r="AL2039" s="18">
        <v>5.7892714062798799E-2</v>
      </c>
      <c r="AM2039" s="18" t="s">
        <v>27</v>
      </c>
      <c r="AN2039" s="18" t="s">
        <v>27</v>
      </c>
      <c r="AO2039" s="18" t="s">
        <v>27</v>
      </c>
      <c r="AP2039" s="18" t="s">
        <v>27</v>
      </c>
      <c r="AQ2039" s="18" t="s">
        <v>27</v>
      </c>
      <c r="AR2039" s="18">
        <v>100</v>
      </c>
      <c r="AS2039" s="18"/>
      <c r="AT2039" s="53" t="s">
        <v>134</v>
      </c>
      <c r="AU2039" s="53" t="str">
        <f t="shared" si="191"/>
        <v>po</v>
      </c>
      <c r="AV2039" s="44">
        <f t="shared" si="189"/>
        <v>0.99200230574387249</v>
      </c>
      <c r="AW2039" s="86">
        <f t="shared" si="190"/>
        <v>1.0056756619180962</v>
      </c>
      <c r="AX2039" s="18"/>
      <c r="AY2039" s="18"/>
    </row>
    <row r="2040" spans="1:51" x14ac:dyDescent="0.2">
      <c r="A2040" s="44" t="s">
        <v>444</v>
      </c>
      <c r="B2040" s="77" t="s">
        <v>609</v>
      </c>
      <c r="C2040" s="21" t="s">
        <v>75</v>
      </c>
      <c r="D2040" s="6" t="s">
        <v>443</v>
      </c>
      <c r="E2040" s="6" t="s">
        <v>71</v>
      </c>
      <c r="F2040" s="6" t="s">
        <v>152</v>
      </c>
      <c r="G2040" s="6">
        <v>57</v>
      </c>
      <c r="H2040" s="82">
        <v>62.832439999999998</v>
      </c>
      <c r="I2040" s="82">
        <v>36.355910000000002</v>
      </c>
      <c r="J2040" s="9">
        <v>2.0708000000000001E-2</v>
      </c>
      <c r="K2040" s="9" t="s">
        <v>27</v>
      </c>
      <c r="L2040" s="9" t="s">
        <v>27</v>
      </c>
      <c r="M2040" s="9" t="s">
        <v>27</v>
      </c>
      <c r="N2040" s="9">
        <v>3.9195000000000001E-2</v>
      </c>
      <c r="O2040" s="9">
        <v>0.233234</v>
      </c>
      <c r="P2040" s="9" t="s">
        <v>27</v>
      </c>
      <c r="Q2040" s="9">
        <v>6.5573999999999993E-2</v>
      </c>
      <c r="R2040" s="9" t="s">
        <v>27</v>
      </c>
      <c r="S2040" s="9" t="s">
        <v>27</v>
      </c>
      <c r="T2040" s="9" t="s">
        <v>27</v>
      </c>
      <c r="U2040" s="9"/>
      <c r="V2040" s="9"/>
      <c r="W2040" s="9"/>
      <c r="X2040" s="9">
        <v>99.547060999999999</v>
      </c>
      <c r="Y2040" s="85"/>
      <c r="Z2040" s="18" t="s">
        <v>85</v>
      </c>
      <c r="AA2040" s="9"/>
      <c r="AB2040" s="501"/>
      <c r="AC2040" s="18">
        <v>49.650070889883104</v>
      </c>
      <c r="AD2040" s="18">
        <v>50.043225162851954</v>
      </c>
      <c r="AE2040" s="18">
        <v>3.2538642842064432E-2</v>
      </c>
      <c r="AF2040" s="18" t="s">
        <v>27</v>
      </c>
      <c r="AG2040" s="18" t="s">
        <v>27</v>
      </c>
      <c r="AH2040" s="18" t="s">
        <v>27</v>
      </c>
      <c r="AI2040" s="18">
        <v>4.3156366321876208E-2</v>
      </c>
      <c r="AJ2040" s="18">
        <v>0.17535689036062324</v>
      </c>
      <c r="AK2040" s="18" t="s">
        <v>27</v>
      </c>
      <c r="AL2040" s="18">
        <v>5.5652047740369602E-2</v>
      </c>
      <c r="AM2040" s="18" t="s">
        <v>27</v>
      </c>
      <c r="AN2040" s="18" t="s">
        <v>27</v>
      </c>
      <c r="AO2040" s="18" t="s">
        <v>27</v>
      </c>
      <c r="AP2040" s="18" t="s">
        <v>27</v>
      </c>
      <c r="AQ2040" s="18" t="s">
        <v>27</v>
      </c>
      <c r="AR2040" s="18">
        <v>100</v>
      </c>
      <c r="AS2040" s="18"/>
      <c r="AT2040" s="53" t="s">
        <v>134</v>
      </c>
      <c r="AU2040" s="53" t="str">
        <f t="shared" si="191"/>
        <v>po</v>
      </c>
      <c r="AV2040" s="44">
        <f t="shared" si="189"/>
        <v>0.99214370633208715</v>
      </c>
      <c r="AW2040" s="86">
        <f t="shared" si="190"/>
        <v>0.99675989438450063</v>
      </c>
      <c r="AX2040" s="18"/>
      <c r="AY2040" s="18"/>
    </row>
    <row r="2041" spans="1:51" x14ac:dyDescent="0.2">
      <c r="A2041" s="44" t="s">
        <v>444</v>
      </c>
      <c r="B2041" s="77" t="s">
        <v>609</v>
      </c>
      <c r="C2041" s="21" t="s">
        <v>75</v>
      </c>
      <c r="D2041" s="6" t="s">
        <v>443</v>
      </c>
      <c r="E2041" s="6" t="s">
        <v>71</v>
      </c>
      <c r="F2041" s="6" t="s">
        <v>152</v>
      </c>
      <c r="G2041" s="6">
        <v>58</v>
      </c>
      <c r="H2041" s="82">
        <v>62.802619999999997</v>
      </c>
      <c r="I2041" s="82">
        <v>36.251289999999997</v>
      </c>
      <c r="J2041" s="9" t="s">
        <v>27</v>
      </c>
      <c r="K2041" s="9" t="s">
        <v>27</v>
      </c>
      <c r="L2041" s="9" t="s">
        <v>27</v>
      </c>
      <c r="M2041" s="9" t="s">
        <v>27</v>
      </c>
      <c r="N2041" s="9" t="s">
        <v>27</v>
      </c>
      <c r="O2041" s="9">
        <v>0.286773</v>
      </c>
      <c r="P2041" s="9">
        <v>0.145649</v>
      </c>
      <c r="Q2041" s="9">
        <v>0.101857</v>
      </c>
      <c r="R2041" s="9" t="s">
        <v>27</v>
      </c>
      <c r="S2041" s="9" t="s">
        <v>27</v>
      </c>
      <c r="T2041" s="9" t="s">
        <v>27</v>
      </c>
      <c r="U2041" s="9"/>
      <c r="V2041" s="9"/>
      <c r="W2041" s="9"/>
      <c r="X2041" s="9">
        <v>99.588189</v>
      </c>
      <c r="Y2041" s="85"/>
      <c r="Z2041" s="18" t="s">
        <v>85</v>
      </c>
      <c r="AA2041" s="9"/>
      <c r="AB2041" s="501"/>
      <c r="AC2041" s="18">
        <v>49.657870559086689</v>
      </c>
      <c r="AD2041" s="18">
        <v>49.930753428519822</v>
      </c>
      <c r="AE2041" s="18" t="s">
        <v>27</v>
      </c>
      <c r="AF2041" s="18" t="s">
        <v>27</v>
      </c>
      <c r="AG2041" s="18" t="s">
        <v>27</v>
      </c>
      <c r="AH2041" s="18" t="s">
        <v>27</v>
      </c>
      <c r="AI2041" s="18" t="s">
        <v>27</v>
      </c>
      <c r="AJ2041" s="18">
        <v>0.2157464293828672</v>
      </c>
      <c r="AK2041" s="18">
        <v>0.10912985621817538</v>
      </c>
      <c r="AL2041" s="18">
        <v>8.6499726792439321E-2</v>
      </c>
      <c r="AM2041" s="18" t="s">
        <v>27</v>
      </c>
      <c r="AN2041" s="18" t="s">
        <v>27</v>
      </c>
      <c r="AO2041" s="18" t="s">
        <v>27</v>
      </c>
      <c r="AP2041" s="18" t="s">
        <v>27</v>
      </c>
      <c r="AQ2041" s="18" t="s">
        <v>27</v>
      </c>
      <c r="AR2041" s="18">
        <v>99.999999999999986</v>
      </c>
      <c r="AS2041" s="18"/>
      <c r="AT2041" s="53" t="s">
        <v>134</v>
      </c>
      <c r="AU2041" s="53" t="str">
        <f t="shared" si="191"/>
        <v>po</v>
      </c>
      <c r="AV2041" s="44">
        <f t="shared" si="189"/>
        <v>0.99453477364759202</v>
      </c>
      <c r="AW2041" s="86">
        <f t="shared" si="190"/>
        <v>1.0027737042493985</v>
      </c>
      <c r="AX2041" s="18"/>
      <c r="AY2041" s="18"/>
    </row>
    <row r="2042" spans="1:51" x14ac:dyDescent="0.2">
      <c r="A2042" s="44" t="s">
        <v>444</v>
      </c>
      <c r="B2042" s="77" t="s">
        <v>609</v>
      </c>
      <c r="C2042" s="21" t="s">
        <v>75</v>
      </c>
      <c r="D2042" s="6" t="s">
        <v>443</v>
      </c>
      <c r="E2042" s="6" t="s">
        <v>108</v>
      </c>
      <c r="F2042" s="6" t="s">
        <v>159</v>
      </c>
      <c r="G2042" s="6">
        <v>45</v>
      </c>
      <c r="H2042" s="82">
        <v>62.861159999999998</v>
      </c>
      <c r="I2042" s="82">
        <v>36.11992</v>
      </c>
      <c r="J2042" s="9">
        <v>1.6844000000000001E-2</v>
      </c>
      <c r="K2042" s="9" t="s">
        <v>27</v>
      </c>
      <c r="L2042" s="9" t="s">
        <v>27</v>
      </c>
      <c r="M2042" s="9" t="s">
        <v>27</v>
      </c>
      <c r="N2042" s="9">
        <v>2.58E-2</v>
      </c>
      <c r="O2042" s="9">
        <v>0.17272799999999999</v>
      </c>
      <c r="P2042" s="9" t="s">
        <v>27</v>
      </c>
      <c r="Q2042" s="9">
        <v>5.0342999999999999E-2</v>
      </c>
      <c r="R2042" s="9" t="s">
        <v>27</v>
      </c>
      <c r="S2042" s="9" t="s">
        <v>27</v>
      </c>
      <c r="T2042" s="9" t="s">
        <v>27</v>
      </c>
      <c r="U2042" s="9"/>
      <c r="V2042" s="9"/>
      <c r="W2042" s="9"/>
      <c r="X2042" s="9">
        <v>99.246795000000006</v>
      </c>
      <c r="Y2042" s="85"/>
      <c r="Z2042" s="18" t="s">
        <v>85</v>
      </c>
      <c r="AA2042" s="9"/>
      <c r="AB2042" s="501"/>
      <c r="AC2042" s="18">
        <v>49.862932361587262</v>
      </c>
      <c r="AD2042" s="18">
        <v>49.908731024659971</v>
      </c>
      <c r="AE2042" s="18">
        <v>2.6568435889564326E-2</v>
      </c>
      <c r="AF2042" s="18" t="s">
        <v>27</v>
      </c>
      <c r="AG2042" s="18" t="s">
        <v>27</v>
      </c>
      <c r="AH2042" s="18" t="s">
        <v>27</v>
      </c>
      <c r="AI2042" s="18">
        <v>2.8516313754672586E-2</v>
      </c>
      <c r="AJ2042" s="18">
        <v>0.130362654660547</v>
      </c>
      <c r="AK2042" s="18" t="s">
        <v>27</v>
      </c>
      <c r="AL2042" s="18">
        <v>4.2889209447984016E-2</v>
      </c>
      <c r="AM2042" s="18" t="s">
        <v>27</v>
      </c>
      <c r="AN2042" s="18" t="s">
        <v>27</v>
      </c>
      <c r="AO2042" s="18" t="s">
        <v>27</v>
      </c>
      <c r="AP2042" s="18" t="s">
        <v>27</v>
      </c>
      <c r="AQ2042" s="18" t="s">
        <v>27</v>
      </c>
      <c r="AR2042" s="18">
        <v>100</v>
      </c>
      <c r="AS2042" s="18"/>
      <c r="AT2042" s="53" t="s">
        <v>134</v>
      </c>
      <c r="AU2042" s="53" t="str">
        <f t="shared" si="191"/>
        <v>po</v>
      </c>
      <c r="AV2042" s="44">
        <f t="shared" si="189"/>
        <v>0.9990823516821119</v>
      </c>
      <c r="AW2042" s="86">
        <f t="shared" si="190"/>
        <v>1.0025537255389811</v>
      </c>
      <c r="AX2042" s="18"/>
      <c r="AY2042" s="18"/>
    </row>
    <row r="2043" spans="1:51" x14ac:dyDescent="0.2">
      <c r="A2043" s="44" t="s">
        <v>444</v>
      </c>
      <c r="B2043" s="77" t="s">
        <v>609</v>
      </c>
      <c r="C2043" s="21" t="s">
        <v>75</v>
      </c>
      <c r="D2043" s="6" t="s">
        <v>443</v>
      </c>
      <c r="E2043" s="6" t="s">
        <v>108</v>
      </c>
      <c r="F2043" s="6" t="s">
        <v>182</v>
      </c>
      <c r="G2043" s="6">
        <v>44</v>
      </c>
      <c r="H2043" s="82">
        <v>62.039099999999998</v>
      </c>
      <c r="I2043" s="82">
        <v>35.477849999999997</v>
      </c>
      <c r="J2043" s="9">
        <v>7.4272000000000005E-2</v>
      </c>
      <c r="K2043" s="9" t="s">
        <v>27</v>
      </c>
      <c r="L2043" s="9" t="s">
        <v>27</v>
      </c>
      <c r="M2043" s="9" t="s">
        <v>27</v>
      </c>
      <c r="N2043" s="9">
        <v>5.3879000000000003E-2</v>
      </c>
      <c r="O2043" s="9">
        <v>0.38521899999999998</v>
      </c>
      <c r="P2043" s="9" t="s">
        <v>27</v>
      </c>
      <c r="Q2043" s="9">
        <v>0.102585</v>
      </c>
      <c r="R2043" s="9" t="s">
        <v>27</v>
      </c>
      <c r="S2043" s="9" t="s">
        <v>27</v>
      </c>
      <c r="T2043" s="9" t="s">
        <v>27</v>
      </c>
      <c r="U2043" s="9"/>
      <c r="V2043" s="9"/>
      <c r="W2043" s="9"/>
      <c r="X2043" s="9">
        <v>98.132904999999994</v>
      </c>
      <c r="Y2043" s="85"/>
      <c r="Z2043" s="18" t="s">
        <v>85</v>
      </c>
      <c r="AA2043" s="9"/>
      <c r="AB2043" s="501"/>
      <c r="AC2043" s="18">
        <v>49.814991635809328</v>
      </c>
      <c r="AD2043" s="18">
        <v>49.623362603015103</v>
      </c>
      <c r="AE2043" s="18">
        <v>0.11858916810729839</v>
      </c>
      <c r="AF2043" s="18" t="s">
        <v>27</v>
      </c>
      <c r="AG2043" s="18" t="s">
        <v>27</v>
      </c>
      <c r="AH2043" s="18" t="s">
        <v>27</v>
      </c>
      <c r="AI2043" s="18">
        <v>6.0282652539215678E-2</v>
      </c>
      <c r="AJ2043" s="18">
        <v>0.29430476894897695</v>
      </c>
      <c r="AK2043" s="18" t="s">
        <v>27</v>
      </c>
      <c r="AL2043" s="18">
        <v>8.8469171580117439E-2</v>
      </c>
      <c r="AM2043" s="18" t="s">
        <v>27</v>
      </c>
      <c r="AN2043" s="18" t="s">
        <v>27</v>
      </c>
      <c r="AO2043" s="18" t="s">
        <v>27</v>
      </c>
      <c r="AP2043" s="18" t="s">
        <v>27</v>
      </c>
      <c r="AQ2043" s="18" t="s">
        <v>27</v>
      </c>
      <c r="AR2043" s="18">
        <v>100.00000000000003</v>
      </c>
      <c r="AS2043" s="18"/>
      <c r="AT2043" s="53" t="s">
        <v>134</v>
      </c>
      <c r="AU2043" s="53" t="str">
        <f t="shared" si="191"/>
        <v>po</v>
      </c>
      <c r="AV2043" s="44">
        <f t="shared" si="189"/>
        <v>1.0038616696399083</v>
      </c>
      <c r="AW2043" s="86">
        <f t="shared" si="190"/>
        <v>1.0115752529291195</v>
      </c>
      <c r="AX2043" s="18"/>
      <c r="AY2043" s="18"/>
    </row>
    <row r="2044" spans="1:51" s="21" customFormat="1" ht="16" thickBot="1" x14ac:dyDescent="0.25">
      <c r="A2044" s="26"/>
      <c r="D2044" s="23"/>
      <c r="E2044" s="23"/>
      <c r="F2044" s="23"/>
      <c r="G2044" s="24"/>
      <c r="H2044" s="30"/>
      <c r="I2044" s="30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30"/>
      <c r="X2044" s="23"/>
      <c r="AB2044" s="501"/>
      <c r="AC2044" s="18"/>
      <c r="AD2044" s="18"/>
      <c r="AE2044" s="18"/>
      <c r="AF2044" s="18"/>
      <c r="AG2044" s="18"/>
      <c r="AH2044" s="18"/>
      <c r="AI2044" s="18"/>
      <c r="AJ2044" s="18"/>
      <c r="AK2044" s="18"/>
      <c r="AL2044" s="18"/>
      <c r="AM2044" s="18"/>
      <c r="AN2044" s="18"/>
      <c r="AO2044" s="18"/>
      <c r="AP2044" s="18"/>
      <c r="AQ2044" s="18"/>
      <c r="AR2044" s="18"/>
      <c r="AU2044" s="18"/>
      <c r="AV2044" s="44"/>
      <c r="AW2044" s="44"/>
      <c r="AX2044" s="18"/>
      <c r="AY2044" s="18"/>
    </row>
    <row r="2045" spans="1:51" s="21" customFormat="1" x14ac:dyDescent="0.2">
      <c r="A2045" s="26"/>
      <c r="D2045" s="23"/>
      <c r="E2045" s="339" t="s">
        <v>75</v>
      </c>
      <c r="F2045" s="336" t="s">
        <v>386</v>
      </c>
      <c r="G2045" s="336" t="s">
        <v>511</v>
      </c>
      <c r="H2045" s="364">
        <v>62.254167491289181</v>
      </c>
      <c r="I2045" s="364">
        <v>36.446510592334484</v>
      </c>
      <c r="J2045" s="100">
        <v>2.609747038327526E-2</v>
      </c>
      <c r="K2045" s="100">
        <v>1.4529616724738676E-3</v>
      </c>
      <c r="L2045" s="100">
        <v>1.4982578397212541E-4</v>
      </c>
      <c r="M2045" s="100">
        <v>2.3082557491289193E-2</v>
      </c>
      <c r="N2045" s="100">
        <v>2.0372170731707311E-2</v>
      </c>
      <c r="O2045" s="100">
        <v>0.4789626445993036</v>
      </c>
      <c r="P2045" s="100">
        <v>4.8443456445993058E-2</v>
      </c>
      <c r="Q2045" s="100">
        <v>6.9444156794425088E-2</v>
      </c>
      <c r="R2045" s="100">
        <v>4.111498257839721E-4</v>
      </c>
      <c r="S2045" s="100">
        <v>7.3658536585365867E-3</v>
      </c>
      <c r="T2045" s="100">
        <v>2.2783055749128926E-2</v>
      </c>
      <c r="U2045" s="31"/>
      <c r="V2045" s="31"/>
      <c r="W2045" s="459"/>
      <c r="X2045" s="99">
        <v>99.402271261324032</v>
      </c>
      <c r="AB2045" s="534"/>
      <c r="AV2045" s="330"/>
      <c r="AW2045" s="330"/>
      <c r="AX2045" s="34" t="s">
        <v>84</v>
      </c>
    </row>
    <row r="2046" spans="1:51" s="21" customFormat="1" x14ac:dyDescent="0.2">
      <c r="A2046" s="26"/>
      <c r="D2046" s="23"/>
      <c r="E2046" s="340"/>
      <c r="F2046" s="3"/>
      <c r="G2046" s="3" t="s">
        <v>83</v>
      </c>
      <c r="H2046" s="78">
        <v>0.55177496277317151</v>
      </c>
      <c r="I2046" s="78">
        <v>0.26546799619444533</v>
      </c>
      <c r="J2046" s="18">
        <v>2.7227980080112447E-2</v>
      </c>
      <c r="K2046" s="18">
        <v>8.6774192496496452E-3</v>
      </c>
      <c r="L2046" s="18">
        <v>2.5382097452341075E-3</v>
      </c>
      <c r="M2046" s="18">
        <v>6.4100495171734398E-2</v>
      </c>
      <c r="N2046" s="18">
        <v>2.6985667889636716E-2</v>
      </c>
      <c r="O2046" s="18">
        <v>0.28613456021275296</v>
      </c>
      <c r="P2046" s="18">
        <v>7.2127021137324623E-2</v>
      </c>
      <c r="Q2046" s="18">
        <v>8.5044799028864471E-2</v>
      </c>
      <c r="R2046" s="18">
        <v>6.9653197659912723E-3</v>
      </c>
      <c r="S2046" s="18">
        <v>1.7040940558706332E-2</v>
      </c>
      <c r="T2046" s="18">
        <v>7.8861686248354754E-2</v>
      </c>
      <c r="U2046" s="24"/>
      <c r="V2046" s="24"/>
      <c r="W2046" s="30"/>
      <c r="X2046" s="98">
        <v>0.45356625356213381</v>
      </c>
      <c r="AB2046" s="534"/>
      <c r="AT2046" s="34" t="s">
        <v>507</v>
      </c>
      <c r="AU2046" s="315" t="s">
        <v>129</v>
      </c>
      <c r="AV2046" s="279">
        <f>AVERAGE(AV1757:AV2043)</f>
        <v>0.98063241260083767</v>
      </c>
      <c r="AW2046" s="279">
        <f>AVERAGE(AW1757:AW2043)</f>
        <v>0.99002907886912228</v>
      </c>
      <c r="AX2046" s="321">
        <f>COUNT(AV1757:AV2043)</f>
        <v>287</v>
      </c>
    </row>
    <row r="2047" spans="1:51" s="21" customFormat="1" x14ac:dyDescent="0.2">
      <c r="A2047" s="26"/>
      <c r="D2047" s="23"/>
      <c r="E2047" s="337"/>
      <c r="F2047" s="3"/>
      <c r="G2047" s="3" t="s">
        <v>82</v>
      </c>
      <c r="H2047" s="78">
        <v>59.66</v>
      </c>
      <c r="I2047" s="78">
        <v>35.477849999999997</v>
      </c>
      <c r="J2047" s="18" t="s">
        <v>27</v>
      </c>
      <c r="K2047" s="18" t="s">
        <v>27</v>
      </c>
      <c r="L2047" s="18" t="s">
        <v>27</v>
      </c>
      <c r="M2047" s="18" t="s">
        <v>27</v>
      </c>
      <c r="N2047" s="18" t="s">
        <v>27</v>
      </c>
      <c r="O2047" s="18" t="s">
        <v>27</v>
      </c>
      <c r="P2047" s="18" t="s">
        <v>27</v>
      </c>
      <c r="Q2047" s="18" t="s">
        <v>27</v>
      </c>
      <c r="R2047" s="18" t="s">
        <v>27</v>
      </c>
      <c r="S2047" s="18" t="s">
        <v>27</v>
      </c>
      <c r="T2047" s="18" t="s">
        <v>27</v>
      </c>
      <c r="U2047" s="24"/>
      <c r="V2047" s="24"/>
      <c r="W2047" s="30"/>
      <c r="X2047" s="460"/>
      <c r="AB2047" s="534"/>
      <c r="AU2047" s="34" t="s">
        <v>83</v>
      </c>
      <c r="AV2047" s="279">
        <f>STDEV(AV1757:AV2043)</f>
        <v>1.2153699289284316E-2</v>
      </c>
      <c r="AW2047" s="279">
        <f>STDEV(AW1757:AW2043)</f>
        <v>1.1604344445063145E-2</v>
      </c>
    </row>
    <row r="2048" spans="1:51" s="21" customFormat="1" ht="16" thickBot="1" x14ac:dyDescent="0.25">
      <c r="A2048" s="26"/>
      <c r="D2048" s="23"/>
      <c r="E2048" s="338"/>
      <c r="F2048" s="178"/>
      <c r="G2048" s="178" t="s">
        <v>81</v>
      </c>
      <c r="H2048" s="177">
        <v>63.86</v>
      </c>
      <c r="I2048" s="177">
        <v>38.148000000000003</v>
      </c>
      <c r="J2048" s="97">
        <v>0.14899999999999999</v>
      </c>
      <c r="K2048" s="97">
        <v>6.5000000000000002E-2</v>
      </c>
      <c r="L2048" s="97">
        <v>4.2999999999999997E-2</v>
      </c>
      <c r="M2048" s="97">
        <v>0.45</v>
      </c>
      <c r="N2048" s="97">
        <v>0.114</v>
      </c>
      <c r="O2048" s="97">
        <v>0.98299999999999998</v>
      </c>
      <c r="P2048" s="97">
        <v>0.253</v>
      </c>
      <c r="Q2048" s="97">
        <v>0.7</v>
      </c>
      <c r="R2048" s="97">
        <v>0.11799999999999999</v>
      </c>
      <c r="S2048" s="97">
        <v>0.114</v>
      </c>
      <c r="T2048" s="97">
        <v>0.78900000000000003</v>
      </c>
      <c r="U2048" s="461"/>
      <c r="V2048" s="461"/>
      <c r="W2048" s="462"/>
      <c r="X2048" s="463"/>
      <c r="AB2048" s="534"/>
      <c r="AU2048" s="34" t="s">
        <v>82</v>
      </c>
      <c r="AV2048" s="279">
        <f>MIN(AV1757:AV2043)</f>
        <v>0.89779493569550117</v>
      </c>
      <c r="AW2048" s="279">
        <f>MIN(AW1757:AW2043)</f>
        <v>0.90786873146492142</v>
      </c>
    </row>
    <row r="2049" spans="1:51" s="21" customFormat="1" ht="13" x14ac:dyDescent="0.15">
      <c r="A2049" s="42"/>
      <c r="B2049" s="37"/>
      <c r="C2049" s="37"/>
      <c r="D2049" s="39"/>
      <c r="E2049" s="39"/>
      <c r="F2049" s="39"/>
      <c r="G2049" s="41"/>
      <c r="H2049" s="40"/>
      <c r="I2049" s="40"/>
      <c r="J2049" s="39"/>
      <c r="K2049" s="39"/>
      <c r="L2049" s="39"/>
      <c r="M2049" s="39"/>
      <c r="N2049" s="41"/>
      <c r="O2049" s="39"/>
      <c r="P2049" s="39"/>
      <c r="Q2049" s="39"/>
      <c r="R2049" s="39"/>
      <c r="S2049" s="39"/>
      <c r="T2049" s="39"/>
      <c r="U2049" s="41"/>
      <c r="V2049" s="41"/>
      <c r="W2049" s="40"/>
      <c r="X2049" s="39"/>
      <c r="Y2049" s="37"/>
      <c r="Z2049" s="37"/>
      <c r="AA2049" s="37"/>
      <c r="AB2049" s="538"/>
      <c r="AC2049" s="37"/>
      <c r="AD2049" s="37"/>
      <c r="AE2049" s="37"/>
      <c r="AF2049" s="37"/>
      <c r="AG2049" s="37"/>
      <c r="AH2049" s="37"/>
      <c r="AI2049" s="37"/>
      <c r="AJ2049" s="37"/>
      <c r="AK2049" s="37"/>
      <c r="AL2049" s="37"/>
      <c r="AM2049" s="37"/>
      <c r="AN2049" s="37"/>
      <c r="AO2049" s="37"/>
      <c r="AP2049" s="37"/>
      <c r="AQ2049" s="37"/>
      <c r="AR2049" s="37"/>
      <c r="AS2049" s="37"/>
      <c r="AT2049" s="37"/>
      <c r="AU2049" s="276" t="s">
        <v>81</v>
      </c>
      <c r="AV2049" s="280">
        <f>MAX(AV1757:AV2043)</f>
        <v>1.0038616696399083</v>
      </c>
      <c r="AW2049" s="280">
        <f>MAX(AW1757:AW2043)</f>
        <v>1.013761587689171</v>
      </c>
      <c r="AX2049" s="37"/>
      <c r="AY2049" s="37"/>
    </row>
    <row r="2050" spans="1:51" s="21" customFormat="1" ht="13" x14ac:dyDescent="0.15">
      <c r="A2050" s="26"/>
      <c r="D2050" s="23"/>
      <c r="E2050" s="23"/>
      <c r="F2050" s="23"/>
      <c r="G2050" s="24"/>
      <c r="H2050" s="30"/>
      <c r="I2050" s="30"/>
      <c r="J2050" s="23"/>
      <c r="K2050" s="23"/>
      <c r="L2050" s="23"/>
      <c r="M2050" s="23"/>
      <c r="N2050" s="24"/>
      <c r="O2050" s="23"/>
      <c r="P2050" s="23"/>
      <c r="Q2050" s="23"/>
      <c r="R2050" s="23"/>
      <c r="S2050" s="23"/>
      <c r="T2050" s="23"/>
      <c r="U2050" s="24"/>
      <c r="V2050" s="24"/>
      <c r="W2050" s="30"/>
      <c r="X2050" s="23"/>
      <c r="AV2050" s="330"/>
      <c r="AW2050" s="330"/>
    </row>
    <row r="2055" spans="1:51" x14ac:dyDescent="0.2">
      <c r="C2055" s="453" t="s">
        <v>603</v>
      </c>
      <c r="D2055" s="411"/>
      <c r="E2055" s="411"/>
      <c r="F2055" s="411"/>
      <c r="G2055" s="411"/>
      <c r="H2055" s="411"/>
      <c r="I2055" s="411"/>
      <c r="J2055" s="411"/>
      <c r="K2055" s="411"/>
      <c r="L2055" s="411"/>
      <c r="M2055" s="411"/>
      <c r="N2055" s="411"/>
      <c r="O2055" s="411"/>
      <c r="P2055" s="411"/>
      <c r="Q2055" s="411"/>
      <c r="R2055" s="411"/>
      <c r="S2055" s="411"/>
      <c r="T2055" s="411"/>
      <c r="U2055" s="1"/>
      <c r="V2055" s="1"/>
      <c r="W2055" s="1"/>
      <c r="X2055" s="18"/>
    </row>
    <row r="2056" spans="1:51" x14ac:dyDescent="0.2">
      <c r="C2056" s="410"/>
      <c r="D2056" s="189"/>
      <c r="E2056" s="189"/>
      <c r="F2056" s="189"/>
      <c r="G2056" s="189"/>
      <c r="H2056" s="189"/>
      <c r="I2056" s="189"/>
      <c r="J2056" s="189"/>
      <c r="K2056" s="189"/>
      <c r="L2056" s="189"/>
      <c r="M2056" s="189"/>
      <c r="N2056" s="189"/>
      <c r="O2056" s="189"/>
      <c r="P2056" s="189"/>
      <c r="Q2056" s="189"/>
      <c r="R2056" s="189"/>
      <c r="S2056" s="189"/>
      <c r="T2056" s="189"/>
      <c r="U2056" s="1"/>
      <c r="V2056" s="1"/>
      <c r="W2056" s="1"/>
      <c r="X2056" s="18"/>
    </row>
    <row r="2057" spans="1:51" ht="16" thickBot="1" x14ac:dyDescent="0.25">
      <c r="C2057" s="417"/>
      <c r="D2057" s="454"/>
      <c r="E2057" s="454"/>
      <c r="F2057" s="454"/>
      <c r="G2057" s="454"/>
      <c r="H2057" s="454"/>
      <c r="I2057" s="454"/>
      <c r="J2057" s="454"/>
      <c r="K2057" s="454"/>
      <c r="L2057" s="454"/>
      <c r="M2057" s="454"/>
      <c r="N2057" s="454"/>
      <c r="O2057" s="454"/>
      <c r="P2057" s="454"/>
      <c r="Q2057" s="454"/>
      <c r="R2057" s="454"/>
      <c r="S2057" s="454"/>
      <c r="T2057" s="454"/>
      <c r="U2057" s="1"/>
      <c r="V2057" s="1"/>
      <c r="W2057" s="1"/>
      <c r="X2057" s="18"/>
    </row>
    <row r="2058" spans="1:51" x14ac:dyDescent="0.2">
      <c r="C2058" s="444" t="s">
        <v>594</v>
      </c>
      <c r="D2058" s="409"/>
      <c r="E2058" s="409"/>
      <c r="F2058" s="409"/>
      <c r="G2058" s="448" t="s">
        <v>562</v>
      </c>
      <c r="H2058" s="449" t="s">
        <v>17</v>
      </c>
      <c r="I2058" s="449" t="s">
        <v>16</v>
      </c>
      <c r="J2058" s="449" t="s">
        <v>15</v>
      </c>
      <c r="K2058" s="449" t="s">
        <v>14</v>
      </c>
      <c r="L2058" s="449" t="s">
        <v>13</v>
      </c>
      <c r="M2058" s="449" t="s">
        <v>12</v>
      </c>
      <c r="N2058" s="449" t="s">
        <v>11</v>
      </c>
      <c r="O2058" s="449" t="s">
        <v>10</v>
      </c>
      <c r="P2058" s="449" t="s">
        <v>9</v>
      </c>
      <c r="Q2058" s="449" t="s">
        <v>8</v>
      </c>
      <c r="R2058" s="449" t="s">
        <v>7</v>
      </c>
      <c r="S2058" s="449" t="s">
        <v>6</v>
      </c>
      <c r="T2058" s="449" t="s">
        <v>5</v>
      </c>
      <c r="U2058" s="1"/>
      <c r="V2058" s="1"/>
      <c r="W2058" s="1"/>
      <c r="X2058" s="18"/>
    </row>
    <row r="2059" spans="1:51" x14ac:dyDescent="0.2">
      <c r="C2059" s="414" t="s">
        <v>561</v>
      </c>
      <c r="D2059" s="411"/>
      <c r="E2059" s="411"/>
      <c r="F2059" s="411"/>
      <c r="G2059" s="412" t="s">
        <v>563</v>
      </c>
      <c r="H2059" s="413">
        <v>0.11485294117647059</v>
      </c>
      <c r="I2059" s="413">
        <v>2.4920833333333333E-2</v>
      </c>
      <c r="J2059" s="413">
        <v>1.1576470588235294E-2</v>
      </c>
      <c r="K2059" s="413">
        <v>2.4132432432432432E-2</v>
      </c>
      <c r="L2059" s="413">
        <v>2.3647272727272729E-2</v>
      </c>
      <c r="M2059" s="413">
        <v>2.622560975609756E-2</v>
      </c>
      <c r="N2059" s="413">
        <v>1.6918085106382978E-2</v>
      </c>
      <c r="O2059" s="413">
        <v>0.1045060606060606</v>
      </c>
      <c r="P2059" s="413">
        <v>8.7053012048192768E-2</v>
      </c>
      <c r="Q2059" s="413">
        <v>2.4592929292929291E-2</v>
      </c>
      <c r="R2059" s="413">
        <v>2.6207407407407408E-2</v>
      </c>
      <c r="S2059" s="413">
        <v>2.020441176470588E-2</v>
      </c>
      <c r="T2059" s="413">
        <v>0.11703766233766234</v>
      </c>
      <c r="U2059" s="1"/>
      <c r="V2059" s="1"/>
      <c r="W2059" s="1"/>
      <c r="X2059" s="18"/>
    </row>
    <row r="2060" spans="1:51" ht="16" thickBot="1" x14ac:dyDescent="0.25">
      <c r="C2060" s="441"/>
      <c r="D2060" s="441"/>
      <c r="E2060" s="441"/>
      <c r="F2060" s="441"/>
      <c r="G2060" s="442" t="s">
        <v>564</v>
      </c>
      <c r="H2060" s="441" t="s">
        <v>565</v>
      </c>
      <c r="I2060" s="441" t="s">
        <v>565</v>
      </c>
      <c r="J2060" s="441" t="s">
        <v>566</v>
      </c>
      <c r="K2060" s="441" t="s">
        <v>567</v>
      </c>
      <c r="L2060" s="441" t="s">
        <v>568</v>
      </c>
      <c r="M2060" s="441" t="s">
        <v>569</v>
      </c>
      <c r="N2060" s="441" t="s">
        <v>570</v>
      </c>
      <c r="O2060" s="441" t="s">
        <v>571</v>
      </c>
      <c r="P2060" s="441" t="s">
        <v>572</v>
      </c>
      <c r="Q2060" s="441" t="s">
        <v>573</v>
      </c>
      <c r="R2060" s="441" t="s">
        <v>574</v>
      </c>
      <c r="S2060" s="441" t="s">
        <v>575</v>
      </c>
      <c r="T2060" s="441" t="s">
        <v>565</v>
      </c>
      <c r="U2060" s="1"/>
      <c r="V2060" s="1"/>
      <c r="W2060" s="1"/>
      <c r="X2060" s="18"/>
    </row>
    <row r="2061" spans="1:51" x14ac:dyDescent="0.2">
      <c r="C2061" s="240"/>
      <c r="D2061" s="240"/>
      <c r="E2061" s="240"/>
      <c r="F2061" s="240"/>
      <c r="G2061" s="240"/>
      <c r="H2061" s="237"/>
      <c r="I2061" s="237"/>
      <c r="J2061" s="240"/>
      <c r="K2061" s="240"/>
      <c r="L2061" s="240"/>
      <c r="M2061" s="240"/>
      <c r="N2061" s="240"/>
      <c r="O2061" s="239"/>
      <c r="P2061" s="240"/>
      <c r="Q2061" s="240"/>
      <c r="R2061" s="240"/>
      <c r="S2061" s="240"/>
      <c r="T2061" s="240"/>
      <c r="U2061" s="1"/>
      <c r="V2061" s="1"/>
      <c r="W2061" s="1"/>
      <c r="X2061" s="18"/>
    </row>
    <row r="2062" spans="1:51" ht="16" thickBot="1" x14ac:dyDescent="0.25">
      <c r="C2062" s="417"/>
      <c r="D2062" s="412"/>
      <c r="E2062" s="412"/>
      <c r="F2062" s="415"/>
      <c r="G2062" s="415"/>
      <c r="H2062" s="415"/>
      <c r="I2062" s="415"/>
      <c r="J2062" s="415"/>
      <c r="K2062" s="455"/>
      <c r="L2062" s="415"/>
      <c r="M2062" s="415"/>
      <c r="N2062" s="415"/>
      <c r="O2062" s="415"/>
      <c r="P2062" s="415"/>
      <c r="Q2062" s="412"/>
      <c r="R2062" s="415"/>
      <c r="S2062" s="412"/>
      <c r="T2062" s="412"/>
      <c r="U2062" s="1"/>
      <c r="V2062" s="1"/>
      <c r="W2062" s="1"/>
      <c r="X2062" s="18"/>
    </row>
    <row r="2063" spans="1:51" x14ac:dyDescent="0.2">
      <c r="C2063" s="447" t="s">
        <v>611</v>
      </c>
      <c r="D2063" s="409"/>
      <c r="E2063" s="409"/>
      <c r="F2063" s="409"/>
      <c r="G2063" s="448" t="s">
        <v>562</v>
      </c>
      <c r="H2063" s="449" t="s">
        <v>17</v>
      </c>
      <c r="I2063" s="449" t="s">
        <v>16</v>
      </c>
      <c r="J2063" s="449" t="s">
        <v>15</v>
      </c>
      <c r="K2063" s="449" t="s">
        <v>14</v>
      </c>
      <c r="L2063" s="449" t="s">
        <v>13</v>
      </c>
      <c r="M2063" s="449" t="s">
        <v>12</v>
      </c>
      <c r="N2063" s="449" t="s">
        <v>11</v>
      </c>
      <c r="O2063" s="449" t="s">
        <v>10</v>
      </c>
      <c r="P2063" s="449" t="s">
        <v>9</v>
      </c>
      <c r="Q2063" s="449" t="s">
        <v>8</v>
      </c>
      <c r="R2063" s="449" t="s">
        <v>7</v>
      </c>
      <c r="S2063" s="449" t="s">
        <v>6</v>
      </c>
      <c r="T2063" s="449" t="s">
        <v>5</v>
      </c>
      <c r="U2063" s="1"/>
      <c r="V2063" s="1"/>
      <c r="W2063" s="1"/>
      <c r="X2063" s="18"/>
    </row>
    <row r="2064" spans="1:51" x14ac:dyDescent="0.2">
      <c r="C2064" s="414" t="s">
        <v>576</v>
      </c>
      <c r="D2064" s="411"/>
      <c r="E2064" s="411"/>
      <c r="F2064" s="411"/>
      <c r="G2064" s="412" t="s">
        <v>563</v>
      </c>
      <c r="H2064" s="413">
        <v>0.05</v>
      </c>
      <c r="I2064" s="413">
        <v>1.4860202702702698E-2</v>
      </c>
      <c r="J2064" s="413">
        <v>0.03</v>
      </c>
      <c r="K2064" s="413">
        <v>0.02</v>
      </c>
      <c r="L2064" s="411" t="s">
        <v>73</v>
      </c>
      <c r="M2064" s="411" t="s">
        <v>73</v>
      </c>
      <c r="N2064" s="411" t="s">
        <v>73</v>
      </c>
      <c r="O2064" s="413">
        <v>4.4694234234234249E-2</v>
      </c>
      <c r="P2064" s="413">
        <v>0.05</v>
      </c>
      <c r="Q2064" s="413">
        <v>0.03</v>
      </c>
      <c r="R2064" s="411" t="s">
        <v>73</v>
      </c>
      <c r="S2064" s="413">
        <v>2.0349918918918911E-2</v>
      </c>
      <c r="T2064" s="413">
        <v>7.8591680180180201E-2</v>
      </c>
      <c r="U2064" s="1"/>
      <c r="V2064" s="1"/>
      <c r="W2064" s="1"/>
      <c r="X2064" s="18"/>
    </row>
    <row r="2065" spans="3:24" ht="16" thickBot="1" x14ac:dyDescent="0.25">
      <c r="C2065" s="443"/>
      <c r="D2065" s="441"/>
      <c r="E2065" s="441"/>
      <c r="F2065" s="441"/>
      <c r="G2065" s="442" t="s">
        <v>564</v>
      </c>
      <c r="H2065" s="441" t="s">
        <v>577</v>
      </c>
      <c r="I2065" s="441" t="s">
        <v>40</v>
      </c>
      <c r="J2065" s="441" t="s">
        <v>566</v>
      </c>
      <c r="K2065" s="441" t="s">
        <v>578</v>
      </c>
      <c r="L2065" s="441"/>
      <c r="M2065" s="441"/>
      <c r="N2065" s="441"/>
      <c r="O2065" s="441" t="s">
        <v>571</v>
      </c>
      <c r="P2065" s="441" t="s">
        <v>572</v>
      </c>
      <c r="Q2065" s="441" t="s">
        <v>579</v>
      </c>
      <c r="R2065" s="441"/>
      <c r="S2065" s="441" t="s">
        <v>580</v>
      </c>
      <c r="T2065" s="441" t="s">
        <v>581</v>
      </c>
      <c r="U2065" s="1"/>
      <c r="V2065" s="1"/>
      <c r="W2065" s="1"/>
      <c r="X2065" s="18"/>
    </row>
    <row r="2066" spans="3:24" x14ac:dyDescent="0.2">
      <c r="C2066" s="417"/>
      <c r="D2066" s="417"/>
      <c r="E2066" s="417"/>
      <c r="F2066" s="417"/>
      <c r="G2066" s="417"/>
      <c r="H2066" s="78"/>
      <c r="I2066" s="78"/>
      <c r="J2066" s="18"/>
      <c r="K2066" s="18"/>
      <c r="L2066" s="18"/>
      <c r="M2066" s="18"/>
      <c r="N2066" s="417"/>
      <c r="O2066" s="18"/>
      <c r="P2066" s="18"/>
      <c r="Q2066" s="18"/>
      <c r="R2066" s="18"/>
      <c r="S2066" s="18"/>
      <c r="T2066" s="18"/>
      <c r="U2066" s="1"/>
      <c r="V2066" s="1"/>
      <c r="W2066" s="1"/>
      <c r="X2066" s="18"/>
    </row>
    <row r="2067" spans="3:24" ht="16" thickBot="1" x14ac:dyDescent="0.25">
      <c r="C2067" s="417"/>
      <c r="D2067" s="454"/>
      <c r="E2067" s="454"/>
      <c r="F2067" s="454"/>
      <c r="G2067" s="454"/>
      <c r="H2067" s="454"/>
      <c r="I2067" s="454"/>
      <c r="J2067" s="454"/>
      <c r="K2067" s="454"/>
      <c r="L2067" s="454"/>
      <c r="M2067" s="454"/>
      <c r="N2067" s="454"/>
      <c r="O2067" s="454"/>
      <c r="P2067" s="454"/>
      <c r="Q2067" s="454"/>
      <c r="R2067" s="454"/>
      <c r="S2067" s="454"/>
      <c r="T2067" s="454"/>
      <c r="U2067" s="1"/>
      <c r="V2067" s="1"/>
      <c r="W2067" s="1"/>
      <c r="X2067" s="18"/>
    </row>
    <row r="2068" spans="3:24" x14ac:dyDescent="0.2">
      <c r="C2068" s="444" t="s">
        <v>610</v>
      </c>
      <c r="D2068" s="409"/>
      <c r="E2068" s="409"/>
      <c r="F2068" s="409"/>
      <c r="G2068" s="448" t="s">
        <v>562</v>
      </c>
      <c r="H2068" s="449" t="s">
        <v>17</v>
      </c>
      <c r="I2068" s="449" t="s">
        <v>16</v>
      </c>
      <c r="J2068" s="449" t="s">
        <v>15</v>
      </c>
      <c r="K2068" s="449" t="s">
        <v>14</v>
      </c>
      <c r="L2068" s="449" t="s">
        <v>13</v>
      </c>
      <c r="M2068" s="449" t="s">
        <v>12</v>
      </c>
      <c r="N2068" s="449" t="s">
        <v>11</v>
      </c>
      <c r="O2068" s="449" t="s">
        <v>10</v>
      </c>
      <c r="P2068" s="449" t="s">
        <v>9</v>
      </c>
      <c r="Q2068" s="449" t="s">
        <v>8</v>
      </c>
      <c r="R2068" s="449" t="s">
        <v>7</v>
      </c>
      <c r="S2068" s="449" t="s">
        <v>6</v>
      </c>
      <c r="T2068" s="449" t="s">
        <v>5</v>
      </c>
      <c r="U2068" s="449" t="s">
        <v>4</v>
      </c>
      <c r="V2068" s="449" t="s">
        <v>19</v>
      </c>
      <c r="W2068" s="449" t="s">
        <v>145</v>
      </c>
      <c r="X2068" s="18"/>
    </row>
    <row r="2069" spans="3:24" x14ac:dyDescent="0.2">
      <c r="C2069" s="414" t="s">
        <v>586</v>
      </c>
      <c r="D2069" s="417"/>
      <c r="E2069" s="417"/>
      <c r="F2069" s="417"/>
      <c r="G2069" s="412" t="s">
        <v>563</v>
      </c>
      <c r="H2069" s="18">
        <v>0.09</v>
      </c>
      <c r="I2069" s="78">
        <v>0.03</v>
      </c>
      <c r="J2069" s="18">
        <v>0.02</v>
      </c>
      <c r="K2069" s="18">
        <v>0.04</v>
      </c>
      <c r="L2069" s="18">
        <v>0.03</v>
      </c>
      <c r="M2069" s="18">
        <v>0.05</v>
      </c>
      <c r="N2069" s="417">
        <v>0.02</v>
      </c>
      <c r="O2069" s="18">
        <v>0.1</v>
      </c>
      <c r="P2069" s="18">
        <v>0.09</v>
      </c>
      <c r="Q2069" s="18">
        <v>0.03</v>
      </c>
      <c r="R2069" s="18">
        <v>0.03</v>
      </c>
      <c r="S2069" s="18">
        <v>0.02</v>
      </c>
      <c r="T2069" s="18">
        <v>0.12</v>
      </c>
      <c r="U2069" s="417">
        <v>0.04</v>
      </c>
      <c r="V2069" s="78">
        <v>1</v>
      </c>
      <c r="W2069" s="417">
        <v>0.15</v>
      </c>
      <c r="X2069" s="18"/>
    </row>
    <row r="2070" spans="3:24" ht="16" thickBot="1" x14ac:dyDescent="0.25">
      <c r="C2070" s="419"/>
      <c r="D2070" s="419"/>
      <c r="E2070" s="419"/>
      <c r="F2070" s="419"/>
      <c r="G2070" s="442" t="s">
        <v>564</v>
      </c>
      <c r="H2070" s="441" t="s">
        <v>565</v>
      </c>
      <c r="I2070" s="441" t="s">
        <v>565</v>
      </c>
      <c r="J2070" s="97" t="s">
        <v>590</v>
      </c>
      <c r="K2070" s="441" t="s">
        <v>567</v>
      </c>
      <c r="L2070" s="441" t="s">
        <v>592</v>
      </c>
      <c r="M2070" s="441" t="s">
        <v>569</v>
      </c>
      <c r="N2070" s="97" t="s">
        <v>590</v>
      </c>
      <c r="O2070" s="97" t="s">
        <v>571</v>
      </c>
      <c r="P2070" s="97" t="s">
        <v>572</v>
      </c>
      <c r="Q2070" s="97" t="s">
        <v>579</v>
      </c>
      <c r="R2070" s="97" t="s">
        <v>575</v>
      </c>
      <c r="S2070" s="97" t="s">
        <v>591</v>
      </c>
      <c r="T2070" s="441" t="s">
        <v>565</v>
      </c>
      <c r="U2070" s="419" t="s">
        <v>587</v>
      </c>
      <c r="V2070" s="419" t="s">
        <v>588</v>
      </c>
      <c r="W2070" s="419" t="s">
        <v>589</v>
      </c>
      <c r="X2070" s="18"/>
    </row>
    <row r="2071" spans="3:24" ht="16" thickBot="1" x14ac:dyDescent="0.25">
      <c r="C2071" s="417"/>
      <c r="D2071" s="417"/>
      <c r="E2071" s="417"/>
      <c r="F2071" s="417"/>
      <c r="G2071" s="417"/>
      <c r="H2071" s="62"/>
      <c r="I2071" s="62"/>
      <c r="J2071" s="422"/>
      <c r="K2071" s="422"/>
      <c r="L2071" s="423"/>
      <c r="M2071" s="62"/>
      <c r="N2071" s="62"/>
      <c r="O2071" s="423"/>
      <c r="P2071" s="18"/>
      <c r="Q2071" s="18"/>
      <c r="R2071" s="18"/>
      <c r="S2071" s="18"/>
      <c r="T2071" s="18"/>
      <c r="U2071" s="1"/>
      <c r="V2071" s="1"/>
      <c r="W2071" s="1"/>
      <c r="X2071" s="18"/>
    </row>
    <row r="2072" spans="3:24" x14ac:dyDescent="0.2">
      <c r="C2072" s="447" t="s">
        <v>593</v>
      </c>
      <c r="D2072" s="336"/>
      <c r="E2072" s="336"/>
      <c r="F2072" s="336"/>
      <c r="G2072" s="448" t="s">
        <v>562</v>
      </c>
      <c r="H2072" s="445" t="s">
        <v>17</v>
      </c>
      <c r="I2072" s="445" t="s">
        <v>171</v>
      </c>
      <c r="J2072" s="445" t="s">
        <v>15</v>
      </c>
      <c r="K2072" s="445" t="s">
        <v>170</v>
      </c>
      <c r="L2072" s="449" t="s">
        <v>13</v>
      </c>
      <c r="M2072" s="445" t="s">
        <v>12</v>
      </c>
      <c r="N2072" s="449" t="s">
        <v>11</v>
      </c>
      <c r="O2072" s="445" t="s">
        <v>10</v>
      </c>
      <c r="P2072" s="445" t="s">
        <v>9</v>
      </c>
      <c r="Q2072" s="449" t="s">
        <v>8</v>
      </c>
      <c r="R2072" s="445" t="s">
        <v>7</v>
      </c>
      <c r="S2072" s="449" t="s">
        <v>6</v>
      </c>
      <c r="T2072" s="445" t="s">
        <v>5</v>
      </c>
      <c r="U2072" s="1"/>
      <c r="V2072" s="1"/>
      <c r="W2072" s="1"/>
      <c r="X2072" s="18"/>
    </row>
    <row r="2073" spans="3:24" x14ac:dyDescent="0.2">
      <c r="C2073" s="417"/>
      <c r="D2073" s="417"/>
      <c r="E2073" s="417"/>
      <c r="F2073" s="417"/>
      <c r="G2073" s="412" t="s">
        <v>563</v>
      </c>
      <c r="H2073" s="18">
        <v>3.9443346774193547E-2</v>
      </c>
      <c r="I2073" s="18">
        <v>2.7780645161290324E-2</v>
      </c>
      <c r="J2073" s="18">
        <v>2.4032258064516129E-2</v>
      </c>
      <c r="K2073" s="18">
        <v>2.450383064516129E-2</v>
      </c>
      <c r="L2073" s="423" t="s">
        <v>73</v>
      </c>
      <c r="M2073" s="18">
        <v>2.8813508064516127E-2</v>
      </c>
      <c r="N2073" s="423" t="s">
        <v>73</v>
      </c>
      <c r="O2073" s="18">
        <v>3.2269556451612905E-2</v>
      </c>
      <c r="P2073" s="18">
        <v>1.1510741687979539E-2</v>
      </c>
      <c r="Q2073" s="18" t="s">
        <v>73</v>
      </c>
      <c r="R2073" s="18">
        <v>1.4667137096774191E-2</v>
      </c>
      <c r="S2073" s="18" t="s">
        <v>73</v>
      </c>
      <c r="T2073" s="18">
        <v>4.1401022494887522E-2</v>
      </c>
      <c r="U2073" s="1"/>
      <c r="V2073" s="1"/>
      <c r="W2073" s="1"/>
      <c r="X2073" s="18"/>
    </row>
    <row r="2074" spans="3:24" ht="16" thickBot="1" x14ac:dyDescent="0.25">
      <c r="C2074" s="419"/>
      <c r="D2074" s="419"/>
      <c r="E2074" s="419"/>
      <c r="F2074" s="419"/>
      <c r="G2074" s="442"/>
      <c r="H2074" s="355"/>
      <c r="I2074" s="355"/>
      <c r="J2074" s="450"/>
      <c r="K2074" s="451"/>
      <c r="L2074" s="452"/>
      <c r="M2074" s="355"/>
      <c r="N2074" s="452"/>
      <c r="O2074" s="452"/>
      <c r="P2074" s="97"/>
      <c r="Q2074" s="97"/>
      <c r="R2074" s="97"/>
      <c r="S2074" s="97"/>
      <c r="T2074" s="97"/>
      <c r="U2074" s="1"/>
      <c r="V2074" s="1"/>
      <c r="W2074" s="1"/>
      <c r="X2074" s="18"/>
    </row>
    <row r="2075" spans="3:24" ht="16" thickBot="1" x14ac:dyDescent="0.25">
      <c r="C2075" s="417"/>
      <c r="D2075" s="417"/>
      <c r="E2075" s="417"/>
      <c r="F2075" s="417"/>
      <c r="G2075" s="188"/>
      <c r="H2075" s="78"/>
      <c r="I2075" s="78"/>
      <c r="J2075" s="18"/>
      <c r="K2075" s="18"/>
      <c r="L2075" s="18"/>
      <c r="M2075" s="18"/>
      <c r="N2075" s="417"/>
      <c r="O2075" s="18"/>
      <c r="P2075" s="18"/>
      <c r="Q2075" s="18"/>
      <c r="R2075" s="18"/>
      <c r="S2075" s="18"/>
      <c r="T2075" s="18"/>
      <c r="U2075" s="1"/>
      <c r="V2075" s="1"/>
      <c r="W2075" s="1"/>
      <c r="X2075" s="18"/>
    </row>
    <row r="2076" spans="3:24" x14ac:dyDescent="0.2">
      <c r="C2076" s="446" t="s">
        <v>616</v>
      </c>
      <c r="D2076" s="336"/>
      <c r="E2076" s="336"/>
      <c r="F2076" s="336"/>
      <c r="G2076" s="448" t="s">
        <v>562</v>
      </c>
      <c r="H2076" s="445" t="s">
        <v>17</v>
      </c>
      <c r="I2076" s="445" t="s">
        <v>171</v>
      </c>
      <c r="J2076" s="445" t="s">
        <v>15</v>
      </c>
      <c r="K2076" s="445" t="s">
        <v>170</v>
      </c>
      <c r="L2076" s="449" t="s">
        <v>13</v>
      </c>
      <c r="M2076" s="445" t="s">
        <v>12</v>
      </c>
      <c r="N2076" s="449" t="s">
        <v>11</v>
      </c>
      <c r="O2076" s="445" t="s">
        <v>10</v>
      </c>
      <c r="P2076" s="445" t="s">
        <v>9</v>
      </c>
      <c r="Q2076" s="449" t="s">
        <v>8</v>
      </c>
      <c r="R2076" s="445" t="s">
        <v>7</v>
      </c>
      <c r="S2076" s="449" t="s">
        <v>6</v>
      </c>
      <c r="T2076" s="445" t="s">
        <v>5</v>
      </c>
      <c r="U2076" s="1"/>
      <c r="V2076" s="1"/>
      <c r="W2076" s="1"/>
      <c r="X2076" s="18"/>
    </row>
    <row r="2077" spans="3:24" x14ac:dyDescent="0.2">
      <c r="C2077" s="1"/>
      <c r="D2077" s="417"/>
      <c r="E2077" s="417"/>
      <c r="F2077" s="417"/>
      <c r="G2077" s="412" t="s">
        <v>563</v>
      </c>
      <c r="H2077" s="18">
        <v>0.04</v>
      </c>
      <c r="I2077" s="18">
        <v>0.03</v>
      </c>
      <c r="J2077" s="18">
        <v>0.01</v>
      </c>
      <c r="K2077" s="18">
        <v>0.01</v>
      </c>
      <c r="L2077" s="18" t="s">
        <v>73</v>
      </c>
      <c r="M2077" s="18" t="s">
        <v>73</v>
      </c>
      <c r="N2077" s="18" t="s">
        <v>73</v>
      </c>
      <c r="O2077" s="18">
        <v>0.05</v>
      </c>
      <c r="P2077" s="18">
        <v>0.03</v>
      </c>
      <c r="Q2077" s="18">
        <v>0.03</v>
      </c>
      <c r="R2077" s="18" t="s">
        <v>73</v>
      </c>
      <c r="S2077" s="18" t="s">
        <v>73</v>
      </c>
      <c r="T2077" s="18">
        <v>0.05</v>
      </c>
      <c r="U2077" s="1"/>
      <c r="V2077" s="1"/>
      <c r="W2077" s="1"/>
      <c r="X2077" s="18"/>
    </row>
    <row r="2078" spans="3:24" ht="16" thickBot="1" x14ac:dyDescent="0.25">
      <c r="C2078" s="419"/>
      <c r="D2078" s="419"/>
      <c r="E2078" s="419"/>
      <c r="F2078" s="419"/>
      <c r="G2078" s="442" t="s">
        <v>564</v>
      </c>
      <c r="H2078" s="177" t="s">
        <v>596</v>
      </c>
      <c r="I2078" s="177" t="s">
        <v>176</v>
      </c>
      <c r="J2078" s="97" t="s">
        <v>566</v>
      </c>
      <c r="K2078" s="97" t="s">
        <v>601</v>
      </c>
      <c r="L2078" s="97"/>
      <c r="M2078" s="97"/>
      <c r="N2078" s="419"/>
      <c r="O2078" s="97" t="s">
        <v>597</v>
      </c>
      <c r="P2078" s="97" t="s">
        <v>598</v>
      </c>
      <c r="Q2078" s="97" t="s">
        <v>599</v>
      </c>
      <c r="R2078" s="97"/>
      <c r="S2078" s="97"/>
      <c r="T2078" s="97" t="s">
        <v>600</v>
      </c>
      <c r="U2078" s="1"/>
      <c r="V2078" s="1"/>
      <c r="W2078" s="1"/>
      <c r="X2078" s="18"/>
    </row>
    <row r="2081" spans="3:3" x14ac:dyDescent="0.2">
      <c r="C2081" s="456" t="s">
        <v>618</v>
      </c>
    </row>
    <row r="2082" spans="3:3" x14ac:dyDescent="0.2">
      <c r="C2082" s="390" t="s">
        <v>602</v>
      </c>
    </row>
  </sheetData>
  <sortState xmlns:xlrd2="http://schemas.microsoft.com/office/spreadsheetml/2017/richdata2" ref="A1358:GG1409">
    <sortCondition ref="D1358:D1409"/>
  </sortState>
  <mergeCells count="1">
    <mergeCell ref="AT7:AU7"/>
  </mergeCells>
  <phoneticPr fontId="2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X466"/>
  <sheetViews>
    <sheetView topLeftCell="A5" zoomScale="90" zoomScaleNormal="90" zoomScalePageLayoutView="75" workbookViewId="0">
      <pane ySplit="1240" activePane="bottomLeft"/>
      <selection activeCell="F7" sqref="F7"/>
      <selection pane="bottomLeft" activeCell="I5" sqref="I5"/>
    </sheetView>
  </sheetViews>
  <sheetFormatPr baseColWidth="10" defaultRowHeight="15" x14ac:dyDescent="0.2"/>
  <cols>
    <col min="2" max="2" width="32.6640625" bestFit="1" customWidth="1"/>
    <col min="4" max="4" width="20.83203125" bestFit="1" customWidth="1"/>
    <col min="46" max="46" width="14" customWidth="1"/>
    <col min="51" max="16384" width="10.83203125" style="74"/>
  </cols>
  <sheetData>
    <row r="1" spans="1:115" x14ac:dyDescent="0.2">
      <c r="A1" s="543" t="s">
        <v>633</v>
      </c>
      <c r="B1" s="544"/>
      <c r="C1" s="540"/>
      <c r="D1" s="541"/>
      <c r="E1" s="540"/>
      <c r="F1" s="540"/>
      <c r="G1" s="540"/>
      <c r="H1" s="540"/>
      <c r="I1" s="184"/>
      <c r="J1" s="87"/>
      <c r="K1" s="87"/>
      <c r="L1" s="6"/>
      <c r="M1" s="6"/>
      <c r="N1" s="6"/>
      <c r="O1" s="6"/>
      <c r="P1" s="6"/>
      <c r="Q1" s="6"/>
      <c r="R1" s="6"/>
      <c r="S1" s="6"/>
      <c r="T1" s="6"/>
      <c r="Z1" s="6"/>
      <c r="AB1" s="1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  <c r="AV1" s="18"/>
      <c r="AW1" s="18"/>
      <c r="AX1" s="1"/>
      <c r="BA1" s="437"/>
      <c r="BB1" s="128"/>
      <c r="BC1" s="128"/>
      <c r="BD1" s="128"/>
      <c r="BK1" s="128"/>
      <c r="BL1" s="128"/>
      <c r="BM1" s="128"/>
      <c r="BN1" s="128"/>
      <c r="BO1" s="128"/>
    </row>
    <row r="2" spans="1:115" x14ac:dyDescent="0.2">
      <c r="A2" s="539" t="s">
        <v>631</v>
      </c>
      <c r="B2" s="543"/>
      <c r="C2" s="540"/>
      <c r="D2" s="540"/>
      <c r="E2" s="540"/>
      <c r="F2" s="540"/>
      <c r="G2" s="540"/>
      <c r="H2" s="54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X2" s="16"/>
      <c r="Z2" s="6"/>
      <c r="AB2" s="1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72" t="s">
        <v>612</v>
      </c>
      <c r="AU2" s="172"/>
      <c r="AV2" s="18"/>
      <c r="AW2" s="18"/>
      <c r="AX2" s="1"/>
    </row>
    <row r="3" spans="1:115" x14ac:dyDescent="0.2">
      <c r="A3" s="539" t="s">
        <v>630</v>
      </c>
      <c r="B3" s="543"/>
      <c r="C3" s="540"/>
      <c r="D3" s="540"/>
      <c r="E3" s="540"/>
      <c r="F3" s="540"/>
      <c r="G3" s="540"/>
      <c r="H3" s="54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X3" s="16"/>
      <c r="Z3" s="6"/>
      <c r="AB3" s="1"/>
      <c r="AC3" s="17" t="s">
        <v>23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72" t="s">
        <v>613</v>
      </c>
      <c r="AU3" s="172"/>
      <c r="AV3" s="62"/>
      <c r="AW3" s="62"/>
      <c r="AX3" s="74"/>
      <c r="BE3" s="156"/>
      <c r="BF3" s="156"/>
      <c r="BG3" s="156"/>
      <c r="BH3" s="156"/>
      <c r="BI3" s="156"/>
    </row>
    <row r="4" spans="1:115" s="128" customFormat="1" x14ac:dyDescent="0.2">
      <c r="A4" s="542" t="s">
        <v>632</v>
      </c>
      <c r="B4" s="543"/>
      <c r="C4" s="541"/>
      <c r="D4" s="541"/>
      <c r="E4" s="541"/>
      <c r="F4" s="541"/>
      <c r="G4" s="541"/>
      <c r="H4" s="541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 t="s">
        <v>24</v>
      </c>
      <c r="Z4" s="15"/>
      <c r="AA4" s="15"/>
      <c r="AB4" s="13"/>
      <c r="AC4" s="14" t="s">
        <v>17</v>
      </c>
      <c r="AD4" s="13" t="s">
        <v>16</v>
      </c>
      <c r="AE4" s="13" t="s">
        <v>15</v>
      </c>
      <c r="AF4" s="13" t="s">
        <v>14</v>
      </c>
      <c r="AG4" s="13" t="s">
        <v>13</v>
      </c>
      <c r="AH4" s="13" t="s">
        <v>12</v>
      </c>
      <c r="AI4" s="13" t="s">
        <v>11</v>
      </c>
      <c r="AJ4" s="13" t="s">
        <v>10</v>
      </c>
      <c r="AK4" s="13" t="s">
        <v>9</v>
      </c>
      <c r="AL4" s="13" t="s">
        <v>8</v>
      </c>
      <c r="AM4" s="13" t="s">
        <v>7</v>
      </c>
      <c r="AN4" s="13" t="s">
        <v>6</v>
      </c>
      <c r="AO4" s="13" t="s">
        <v>5</v>
      </c>
      <c r="AP4" s="13" t="s">
        <v>4</v>
      </c>
      <c r="AQ4" s="13" t="s">
        <v>3</v>
      </c>
      <c r="AR4" s="13" t="s">
        <v>2</v>
      </c>
      <c r="AS4" s="13"/>
      <c r="AT4" s="13"/>
      <c r="AU4" s="13"/>
      <c r="AV4" s="389"/>
      <c r="AW4" s="389"/>
      <c r="AX4" s="88"/>
      <c r="BB4" s="156"/>
      <c r="BC4" s="156"/>
      <c r="BF4" s="207"/>
      <c r="BG4" s="207"/>
      <c r="BJ4" s="156"/>
      <c r="BK4" s="156"/>
      <c r="BL4" s="156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</row>
    <row r="5" spans="1:115" s="128" customFormat="1" x14ac:dyDescent="0.2">
      <c r="A5" s="10"/>
      <c r="B5" s="10"/>
      <c r="C5" s="11"/>
      <c r="D5" s="11"/>
      <c r="E5" s="11"/>
      <c r="F5" s="11"/>
      <c r="G5" s="11"/>
      <c r="H5" s="11"/>
      <c r="J5" s="15"/>
      <c r="K5" s="15" t="s">
        <v>25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3"/>
      <c r="AC5" s="14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 t="s">
        <v>534</v>
      </c>
      <c r="AX5" s="13"/>
      <c r="AY5" s="156"/>
      <c r="AZ5" s="156"/>
      <c r="BA5" s="156"/>
      <c r="BJ5" s="156"/>
      <c r="BK5" s="156"/>
      <c r="BL5" s="156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</row>
    <row r="6" spans="1:115" s="128" customFormat="1" x14ac:dyDescent="0.2">
      <c r="A6" s="10"/>
      <c r="B6" s="10"/>
      <c r="C6" s="11"/>
      <c r="D6" s="11"/>
      <c r="E6" s="11"/>
      <c r="F6" s="11"/>
      <c r="G6" s="11"/>
      <c r="H6" s="1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3"/>
      <c r="AC6" s="14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56"/>
      <c r="AZ6" s="156"/>
      <c r="BA6" s="499"/>
      <c r="BB6" s="500"/>
      <c r="BC6" s="500"/>
      <c r="BD6" s="156"/>
      <c r="BF6" s="207"/>
      <c r="BG6" s="207"/>
      <c r="BJ6" s="156"/>
      <c r="BK6" s="156"/>
      <c r="BL6" s="156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</row>
    <row r="7" spans="1:115" s="128" customFormat="1" ht="16" thickBot="1" x14ac:dyDescent="0.25">
      <c r="A7" s="179" t="s">
        <v>389</v>
      </c>
      <c r="B7" s="203" t="s">
        <v>442</v>
      </c>
      <c r="C7" s="203" t="s">
        <v>169</v>
      </c>
      <c r="D7" s="203" t="s">
        <v>22</v>
      </c>
      <c r="E7" s="203" t="s">
        <v>21</v>
      </c>
      <c r="F7" s="203" t="s">
        <v>20</v>
      </c>
      <c r="G7" s="203" t="s">
        <v>26</v>
      </c>
      <c r="H7" s="204" t="s">
        <v>17</v>
      </c>
      <c r="I7" s="204" t="s">
        <v>16</v>
      </c>
      <c r="J7" s="204" t="s">
        <v>15</v>
      </c>
      <c r="K7" s="204" t="s">
        <v>14</v>
      </c>
      <c r="L7" s="204" t="s">
        <v>13</v>
      </c>
      <c r="M7" s="204" t="s">
        <v>12</v>
      </c>
      <c r="N7" s="204" t="s">
        <v>11</v>
      </c>
      <c r="O7" s="204" t="s">
        <v>10</v>
      </c>
      <c r="P7" s="204" t="s">
        <v>9</v>
      </c>
      <c r="Q7" s="204" t="s">
        <v>8</v>
      </c>
      <c r="R7" s="204" t="s">
        <v>7</v>
      </c>
      <c r="S7" s="204" t="s">
        <v>6</v>
      </c>
      <c r="T7" s="204" t="s">
        <v>5</v>
      </c>
      <c r="U7" s="204" t="s">
        <v>4</v>
      </c>
      <c r="V7" s="204" t="s">
        <v>19</v>
      </c>
      <c r="W7" s="204" t="s">
        <v>145</v>
      </c>
      <c r="X7" s="204" t="s">
        <v>2</v>
      </c>
      <c r="Y7" s="204"/>
      <c r="Z7" s="204" t="s">
        <v>18</v>
      </c>
      <c r="AA7" s="204"/>
      <c r="AB7" s="204"/>
      <c r="AC7" s="205" t="s">
        <v>17</v>
      </c>
      <c r="AD7" s="204" t="s">
        <v>16</v>
      </c>
      <c r="AE7" s="204" t="s">
        <v>15</v>
      </c>
      <c r="AF7" s="204" t="s">
        <v>14</v>
      </c>
      <c r="AG7" s="204" t="s">
        <v>13</v>
      </c>
      <c r="AH7" s="204" t="s">
        <v>12</v>
      </c>
      <c r="AI7" s="204" t="s">
        <v>11</v>
      </c>
      <c r="AJ7" s="204" t="s">
        <v>10</v>
      </c>
      <c r="AK7" s="204" t="s">
        <v>9</v>
      </c>
      <c r="AL7" s="204" t="s">
        <v>8</v>
      </c>
      <c r="AM7" s="204" t="s">
        <v>7</v>
      </c>
      <c r="AN7" s="204" t="s">
        <v>6</v>
      </c>
      <c r="AO7" s="204" t="s">
        <v>5</v>
      </c>
      <c r="AP7" s="204" t="s">
        <v>4</v>
      </c>
      <c r="AQ7" s="204" t="s">
        <v>3</v>
      </c>
      <c r="AR7" s="204" t="s">
        <v>2</v>
      </c>
      <c r="AS7" s="227"/>
      <c r="AT7" s="497" t="s">
        <v>18</v>
      </c>
      <c r="AU7" s="498"/>
      <c r="AV7" s="204" t="s">
        <v>1</v>
      </c>
      <c r="AW7" s="204" t="s">
        <v>0</v>
      </c>
      <c r="AX7" s="206"/>
      <c r="AY7" s="438"/>
      <c r="AZ7" s="156"/>
      <c r="BA7" s="438"/>
      <c r="BB7" s="438"/>
      <c r="BC7" s="438"/>
      <c r="BK7" s="156"/>
      <c r="BL7" s="156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</row>
    <row r="10" spans="1:115" s="21" customFormat="1" x14ac:dyDescent="0.2">
      <c r="A10" s="26" t="s">
        <v>595</v>
      </c>
      <c r="B10" s="23" t="s">
        <v>606</v>
      </c>
      <c r="C10" s="21" t="s">
        <v>75</v>
      </c>
      <c r="D10" s="23" t="s">
        <v>72</v>
      </c>
      <c r="E10" s="23" t="s">
        <v>32</v>
      </c>
      <c r="F10" s="23" t="s">
        <v>34</v>
      </c>
      <c r="G10" s="24">
        <v>191</v>
      </c>
      <c r="H10" s="30">
        <v>61.546999999999997</v>
      </c>
      <c r="I10" s="23">
        <v>36.725000000000001</v>
      </c>
      <c r="J10" s="23">
        <v>2.7E-2</v>
      </c>
      <c r="K10" s="23" t="s">
        <v>27</v>
      </c>
      <c r="L10" s="23" t="s">
        <v>27</v>
      </c>
      <c r="M10" s="23" t="s">
        <v>27</v>
      </c>
      <c r="N10" s="23">
        <v>5.6000000000000001E-2</v>
      </c>
      <c r="O10" s="23">
        <v>0.57399999999999995</v>
      </c>
      <c r="P10" s="23" t="s">
        <v>27</v>
      </c>
      <c r="Q10" s="23" t="s">
        <v>27</v>
      </c>
      <c r="R10" s="23" t="s">
        <v>27</v>
      </c>
      <c r="S10" s="23" t="s">
        <v>27</v>
      </c>
      <c r="T10" s="30" t="s">
        <v>27</v>
      </c>
      <c r="U10" s="23" t="s">
        <v>27</v>
      </c>
      <c r="V10" s="23" t="s">
        <v>27</v>
      </c>
      <c r="W10" s="30" t="s">
        <v>27</v>
      </c>
      <c r="X10" s="23">
        <v>98.928999999999988</v>
      </c>
      <c r="Z10" s="18" t="s">
        <v>85</v>
      </c>
      <c r="AB10" s="1"/>
      <c r="AC10" s="32">
        <v>48.770272627956118</v>
      </c>
      <c r="AD10" s="18">
        <v>50.692583207397767</v>
      </c>
      <c r="AE10" s="18">
        <v>4.254390885133285E-2</v>
      </c>
      <c r="AF10" s="18">
        <v>0</v>
      </c>
      <c r="AG10" s="18">
        <v>0</v>
      </c>
      <c r="AH10" s="18">
        <v>0</v>
      </c>
      <c r="AI10" s="18">
        <v>6.1832182453591948E-2</v>
      </c>
      <c r="AJ10" s="18">
        <v>0.43276807334119932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99.999999999999986</v>
      </c>
      <c r="AT10" s="53" t="s">
        <v>134</v>
      </c>
      <c r="AU10" s="53" t="str">
        <f t="shared" ref="AU10:AU54" si="0">Z10</f>
        <v>po</v>
      </c>
      <c r="AV10" s="18">
        <f t="shared" ref="AV10:AV54" si="1">AC10/AD10</f>
        <v>0.96207905658354531</v>
      </c>
      <c r="AW10" s="18">
        <f>SUM(AC10,AG10,AJ10,AK10,AL10,AO10)/AD10</f>
        <v>0.97061616489326841</v>
      </c>
      <c r="AX10" s="18"/>
      <c r="AY10" s="62"/>
      <c r="AZ10" s="62"/>
      <c r="BA10" s="62"/>
      <c r="BC10" s="36"/>
    </row>
    <row r="11" spans="1:115" s="21" customFormat="1" x14ac:dyDescent="0.2">
      <c r="A11" s="26" t="s">
        <v>595</v>
      </c>
      <c r="B11" s="23" t="s">
        <v>606</v>
      </c>
      <c r="C11" s="21" t="s">
        <v>75</v>
      </c>
      <c r="D11" s="23" t="s">
        <v>72</v>
      </c>
      <c r="E11" s="23" t="s">
        <v>37</v>
      </c>
      <c r="F11" s="23" t="s">
        <v>28</v>
      </c>
      <c r="G11" s="24">
        <v>233</v>
      </c>
      <c r="H11" s="30">
        <v>61.356999999999999</v>
      </c>
      <c r="I11" s="23">
        <v>36.460999999999999</v>
      </c>
      <c r="J11" s="23">
        <v>2.9000000000000001E-2</v>
      </c>
      <c r="K11" s="23" t="s">
        <v>27</v>
      </c>
      <c r="L11" s="23" t="s">
        <v>27</v>
      </c>
      <c r="M11" s="23">
        <v>5.7000000000000002E-2</v>
      </c>
      <c r="N11" s="23">
        <v>2.5000000000000001E-2</v>
      </c>
      <c r="O11" s="23">
        <v>0.47299999999999998</v>
      </c>
      <c r="P11" s="23" t="s">
        <v>27</v>
      </c>
      <c r="Q11" s="23">
        <v>0.66500000000000004</v>
      </c>
      <c r="R11" s="23" t="s">
        <v>27</v>
      </c>
      <c r="S11" s="23" t="s">
        <v>27</v>
      </c>
      <c r="T11" s="30" t="s">
        <v>27</v>
      </c>
      <c r="U11" s="23" t="s">
        <v>27</v>
      </c>
      <c r="V11" s="23" t="s">
        <v>27</v>
      </c>
      <c r="W11" s="30" t="s">
        <v>27</v>
      </c>
      <c r="X11" s="23">
        <v>99.067000000000007</v>
      </c>
      <c r="Z11" s="18" t="s">
        <v>85</v>
      </c>
      <c r="AB11" s="1"/>
      <c r="AC11" s="32">
        <v>48.624733606151104</v>
      </c>
      <c r="AD11" s="18">
        <v>50.333370991148399</v>
      </c>
      <c r="AE11" s="18">
        <v>4.5700025968273258E-2</v>
      </c>
      <c r="AF11" s="18">
        <v>0</v>
      </c>
      <c r="AG11" s="18">
        <v>0</v>
      </c>
      <c r="AH11" s="18">
        <v>4.5917625743440077E-2</v>
      </c>
      <c r="AI11" s="18">
        <v>2.7606502004130437E-2</v>
      </c>
      <c r="AJ11" s="18">
        <v>0.35665579584967871</v>
      </c>
      <c r="AK11" s="18">
        <v>0</v>
      </c>
      <c r="AL11" s="18">
        <v>0.56601545313500357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100.00000000000003</v>
      </c>
      <c r="AT11" s="53" t="s">
        <v>134</v>
      </c>
      <c r="AU11" s="53" t="str">
        <f t="shared" si="0"/>
        <v>po</v>
      </c>
      <c r="AV11" s="18">
        <f t="shared" si="1"/>
        <v>0.96605358728510804</v>
      </c>
      <c r="AW11" s="18">
        <f t="shared" ref="AW11:AW54" si="2">SUM(AC11,AG11,AJ11,AK11,AL11,AO11)/AD11</f>
        <v>0.98438479043752425</v>
      </c>
      <c r="AX11" s="18"/>
      <c r="AY11" s="62"/>
      <c r="AZ11" s="62"/>
      <c r="BA11" s="62"/>
      <c r="BC11" s="36"/>
    </row>
    <row r="12" spans="1:115" s="21" customFormat="1" x14ac:dyDescent="0.2">
      <c r="A12" s="26" t="s">
        <v>595</v>
      </c>
      <c r="B12" s="23" t="s">
        <v>606</v>
      </c>
      <c r="C12" s="21" t="s">
        <v>75</v>
      </c>
      <c r="D12" s="23" t="s">
        <v>72</v>
      </c>
      <c r="E12" s="23" t="s">
        <v>54</v>
      </c>
      <c r="F12" s="23" t="s">
        <v>43</v>
      </c>
      <c r="G12" s="24">
        <v>281</v>
      </c>
      <c r="H12" s="30">
        <v>61.781999999999996</v>
      </c>
      <c r="I12" s="23">
        <v>36.451999999999998</v>
      </c>
      <c r="J12" s="23">
        <v>4.4999999999999998E-2</v>
      </c>
      <c r="K12" s="23" t="s">
        <v>27</v>
      </c>
      <c r="L12" s="23" t="s">
        <v>27</v>
      </c>
      <c r="M12" s="23" t="s">
        <v>27</v>
      </c>
      <c r="N12" s="23" t="s">
        <v>27</v>
      </c>
      <c r="O12" s="23">
        <v>0.73499999999999999</v>
      </c>
      <c r="P12" s="23">
        <v>0.111</v>
      </c>
      <c r="Q12" s="23">
        <v>0.112</v>
      </c>
      <c r="R12" s="23" t="s">
        <v>27</v>
      </c>
      <c r="S12" s="23" t="s">
        <v>27</v>
      </c>
      <c r="T12" s="30" t="s">
        <v>27</v>
      </c>
      <c r="U12" s="23" t="s">
        <v>27</v>
      </c>
      <c r="V12" s="23" t="s">
        <v>27</v>
      </c>
      <c r="W12" s="30" t="s">
        <v>27</v>
      </c>
      <c r="X12" s="23">
        <v>99.236999999999995</v>
      </c>
      <c r="Z12" s="18" t="s">
        <v>85</v>
      </c>
      <c r="AB12" s="1"/>
      <c r="AC12" s="32">
        <v>48.919324335810494</v>
      </c>
      <c r="AD12" s="18">
        <v>50.277557604335833</v>
      </c>
      <c r="AE12" s="18">
        <v>7.0852688077155168E-2</v>
      </c>
      <c r="AF12" s="18">
        <v>0</v>
      </c>
      <c r="AG12" s="18">
        <v>0</v>
      </c>
      <c r="AH12" s="18">
        <v>0</v>
      </c>
      <c r="AI12" s="18">
        <v>0</v>
      </c>
      <c r="AJ12" s="18">
        <v>0.55373356973687249</v>
      </c>
      <c r="AK12" s="18">
        <v>8.3285080800769851E-2</v>
      </c>
      <c r="AL12" s="18">
        <v>9.5246721238874316E-2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100</v>
      </c>
      <c r="AT12" s="53" t="s">
        <v>134</v>
      </c>
      <c r="AU12" s="53" t="str">
        <f t="shared" si="0"/>
        <v>po</v>
      </c>
      <c r="AV12" s="18">
        <f t="shared" si="1"/>
        <v>0.97298529735246708</v>
      </c>
      <c r="AW12" s="18">
        <f t="shared" si="2"/>
        <v>0.98754975526705291</v>
      </c>
      <c r="AX12" s="18"/>
      <c r="AY12" s="62"/>
      <c r="AZ12" s="62"/>
      <c r="BA12" s="62"/>
      <c r="BC12" s="36"/>
    </row>
    <row r="13" spans="1:115" s="21" customFormat="1" x14ac:dyDescent="0.2">
      <c r="A13" s="26" t="s">
        <v>595</v>
      </c>
      <c r="B13" s="23" t="s">
        <v>606</v>
      </c>
      <c r="C13" s="21" t="s">
        <v>75</v>
      </c>
      <c r="D13" s="23" t="s">
        <v>72</v>
      </c>
      <c r="E13" s="23" t="s">
        <v>32</v>
      </c>
      <c r="F13" s="23" t="s">
        <v>34</v>
      </c>
      <c r="G13" s="24">
        <v>192</v>
      </c>
      <c r="H13" s="30">
        <v>62.716000000000001</v>
      </c>
      <c r="I13" s="23">
        <v>36.994</v>
      </c>
      <c r="J13" s="23">
        <v>3.6999999999999998E-2</v>
      </c>
      <c r="K13" s="23" t="s">
        <v>27</v>
      </c>
      <c r="L13" s="23" t="s">
        <v>27</v>
      </c>
      <c r="M13" s="23" t="s">
        <v>27</v>
      </c>
      <c r="N13" s="23">
        <v>3.4000000000000002E-2</v>
      </c>
      <c r="O13" s="23">
        <v>0.32500000000000001</v>
      </c>
      <c r="P13" s="23" t="s">
        <v>27</v>
      </c>
      <c r="Q13" s="23" t="s">
        <v>27</v>
      </c>
      <c r="R13" s="23" t="s">
        <v>27</v>
      </c>
      <c r="S13" s="23" t="s">
        <v>27</v>
      </c>
      <c r="T13" s="30" t="s">
        <v>27</v>
      </c>
      <c r="U13" s="23" t="s">
        <v>27</v>
      </c>
      <c r="V13" s="23" t="s">
        <v>27</v>
      </c>
      <c r="W13" s="30" t="s">
        <v>27</v>
      </c>
      <c r="X13" s="23">
        <v>100.10600000000002</v>
      </c>
      <c r="Z13" s="18" t="s">
        <v>85</v>
      </c>
      <c r="AB13" s="1"/>
      <c r="AC13" s="32">
        <v>49.155218426903978</v>
      </c>
      <c r="AD13" s="18">
        <v>50.507618894132456</v>
      </c>
      <c r="AE13" s="18">
        <v>5.7665801650011297E-2</v>
      </c>
      <c r="AF13" s="18">
        <v>0</v>
      </c>
      <c r="AG13" s="18">
        <v>0</v>
      </c>
      <c r="AH13" s="18">
        <v>0</v>
      </c>
      <c r="AI13" s="18">
        <v>3.7132009271328474E-2</v>
      </c>
      <c r="AJ13" s="18">
        <v>0.24236486804223217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100.00000000000001</v>
      </c>
      <c r="AT13" s="53" t="s">
        <v>134</v>
      </c>
      <c r="AU13" s="53" t="str">
        <f t="shared" si="0"/>
        <v>po</v>
      </c>
      <c r="AV13" s="18">
        <f t="shared" si="1"/>
        <v>0.97322383242688193</v>
      </c>
      <c r="AW13" s="18">
        <f t="shared" si="2"/>
        <v>0.97802241278661428</v>
      </c>
      <c r="AX13" s="18"/>
      <c r="AY13" s="62"/>
      <c r="AZ13" s="62"/>
      <c r="BA13" s="62"/>
      <c r="BC13" s="36"/>
    </row>
    <row r="14" spans="1:115" s="21" customFormat="1" x14ac:dyDescent="0.2">
      <c r="A14" s="26" t="s">
        <v>595</v>
      </c>
      <c r="B14" s="23" t="s">
        <v>606</v>
      </c>
      <c r="C14" s="21" t="s">
        <v>75</v>
      </c>
      <c r="D14" s="23" t="s">
        <v>72</v>
      </c>
      <c r="E14" s="23" t="s">
        <v>42</v>
      </c>
      <c r="F14" s="23" t="s">
        <v>59</v>
      </c>
      <c r="G14" s="24">
        <v>266</v>
      </c>
      <c r="H14" s="30">
        <v>61.970999999999997</v>
      </c>
      <c r="I14" s="23">
        <v>36.502000000000002</v>
      </c>
      <c r="J14" s="23" t="s">
        <v>27</v>
      </c>
      <c r="K14" s="23" t="s">
        <v>27</v>
      </c>
      <c r="L14" s="23" t="s">
        <v>27</v>
      </c>
      <c r="M14" s="23">
        <v>6.8000000000000005E-2</v>
      </c>
      <c r="N14" s="23" t="s">
        <v>27</v>
      </c>
      <c r="O14" s="23">
        <v>0.70499999999999996</v>
      </c>
      <c r="P14" s="23">
        <v>0.114</v>
      </c>
      <c r="Q14" s="23">
        <v>4.5999999999999999E-2</v>
      </c>
      <c r="R14" s="23" t="s">
        <v>27</v>
      </c>
      <c r="S14" s="23" t="s">
        <v>27</v>
      </c>
      <c r="T14" s="30">
        <v>0.13100000000000001</v>
      </c>
      <c r="U14" s="23" t="s">
        <v>27</v>
      </c>
      <c r="V14" s="23" t="s">
        <v>27</v>
      </c>
      <c r="W14" s="30" t="s">
        <v>27</v>
      </c>
      <c r="X14" s="23">
        <v>99.537000000000006</v>
      </c>
      <c r="Z14" s="18" t="s">
        <v>85</v>
      </c>
      <c r="AB14" s="1"/>
      <c r="AC14" s="32">
        <v>48.962642190599972</v>
      </c>
      <c r="AD14" s="18">
        <v>50.237419822081819</v>
      </c>
      <c r="AE14" s="18">
        <v>0</v>
      </c>
      <c r="AF14" s="18">
        <v>0</v>
      </c>
      <c r="AG14" s="18">
        <v>0</v>
      </c>
      <c r="AH14" s="18">
        <v>5.4613084335628032E-2</v>
      </c>
      <c r="AI14" s="18">
        <v>0</v>
      </c>
      <c r="AJ14" s="18">
        <v>0.52998122626816713</v>
      </c>
      <c r="AK14" s="18">
        <v>8.5350670777758486E-2</v>
      </c>
      <c r="AL14" s="18">
        <v>3.9034417075798133E-2</v>
      </c>
      <c r="AM14" s="18">
        <v>0</v>
      </c>
      <c r="AN14" s="18">
        <v>0</v>
      </c>
      <c r="AO14" s="18">
        <v>9.0958588860877529E-2</v>
      </c>
      <c r="AP14" s="18">
        <v>0</v>
      </c>
      <c r="AQ14" s="18">
        <v>0</v>
      </c>
      <c r="AR14" s="18">
        <v>100.00000000000001</v>
      </c>
      <c r="AT14" s="53" t="s">
        <v>134</v>
      </c>
      <c r="AU14" s="53" t="str">
        <f t="shared" si="0"/>
        <v>po</v>
      </c>
      <c r="AV14" s="18">
        <f t="shared" si="1"/>
        <v>0.97462493822340934</v>
      </c>
      <c r="AW14" s="18">
        <f t="shared" si="2"/>
        <v>0.98946098883313827</v>
      </c>
      <c r="AX14" s="18"/>
      <c r="AY14" s="62"/>
      <c r="AZ14" s="62"/>
      <c r="BA14" s="62"/>
      <c r="BC14" s="36"/>
    </row>
    <row r="15" spans="1:115" s="21" customFormat="1" x14ac:dyDescent="0.2">
      <c r="A15" s="26" t="s">
        <v>595</v>
      </c>
      <c r="B15" s="23" t="s">
        <v>606</v>
      </c>
      <c r="C15" s="21" t="s">
        <v>75</v>
      </c>
      <c r="D15" s="23" t="s">
        <v>72</v>
      </c>
      <c r="E15" s="23" t="s">
        <v>54</v>
      </c>
      <c r="F15" s="23" t="s">
        <v>41</v>
      </c>
      <c r="G15" s="24">
        <v>292</v>
      </c>
      <c r="H15" s="30">
        <v>62.143000000000001</v>
      </c>
      <c r="I15" s="23">
        <v>36.594999999999999</v>
      </c>
      <c r="J15" s="23">
        <v>5.5E-2</v>
      </c>
      <c r="K15" s="23" t="s">
        <v>27</v>
      </c>
      <c r="L15" s="23" t="s">
        <v>27</v>
      </c>
      <c r="M15" s="23" t="s">
        <v>27</v>
      </c>
      <c r="N15" s="23">
        <v>2.9000000000000001E-2</v>
      </c>
      <c r="O15" s="23">
        <v>0.48099999999999998</v>
      </c>
      <c r="P15" s="23" t="s">
        <v>27</v>
      </c>
      <c r="Q15" s="23">
        <v>6.2E-2</v>
      </c>
      <c r="R15" s="23" t="s">
        <v>27</v>
      </c>
      <c r="S15" s="23" t="s">
        <v>27</v>
      </c>
      <c r="T15" s="30" t="s">
        <v>27</v>
      </c>
      <c r="U15" s="23" t="s">
        <v>27</v>
      </c>
      <c r="V15" s="23" t="s">
        <v>27</v>
      </c>
      <c r="W15" s="30" t="s">
        <v>27</v>
      </c>
      <c r="X15" s="23">
        <v>99.364999999999995</v>
      </c>
      <c r="Z15" s="18" t="s">
        <v>85</v>
      </c>
      <c r="AB15" s="1"/>
      <c r="AC15" s="32">
        <v>49.100260577243219</v>
      </c>
      <c r="AD15" s="18">
        <v>50.367182435740531</v>
      </c>
      <c r="AE15" s="18">
        <v>8.6413103314835732E-2</v>
      </c>
      <c r="AF15" s="18">
        <v>0</v>
      </c>
      <c r="AG15" s="18">
        <v>0</v>
      </c>
      <c r="AH15" s="18">
        <v>0</v>
      </c>
      <c r="AI15" s="18">
        <v>3.1927714688775768E-2</v>
      </c>
      <c r="AJ15" s="18">
        <v>0.36160271713082198</v>
      </c>
      <c r="AK15" s="18">
        <v>0</v>
      </c>
      <c r="AL15" s="18">
        <v>5.2613451881834659E-2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100.00000000000003</v>
      </c>
      <c r="AT15" s="53" t="s">
        <v>134</v>
      </c>
      <c r="AU15" s="53" t="str">
        <f t="shared" si="0"/>
        <v>po</v>
      </c>
      <c r="AV15" s="18">
        <f t="shared" si="1"/>
        <v>0.97484628289236397</v>
      </c>
      <c r="AW15" s="18">
        <f t="shared" si="2"/>
        <v>0.98307021262162997</v>
      </c>
      <c r="AX15" s="18"/>
      <c r="AY15" s="62"/>
      <c r="AZ15" s="62"/>
      <c r="BA15" s="62"/>
      <c r="BC15" s="36"/>
    </row>
    <row r="16" spans="1:115" s="21" customFormat="1" x14ac:dyDescent="0.2">
      <c r="A16" s="26" t="s">
        <v>595</v>
      </c>
      <c r="B16" s="23" t="s">
        <v>606</v>
      </c>
      <c r="C16" s="21" t="s">
        <v>75</v>
      </c>
      <c r="D16" s="23" t="s">
        <v>72</v>
      </c>
      <c r="E16" s="23" t="s">
        <v>42</v>
      </c>
      <c r="F16" s="23" t="s">
        <v>55</v>
      </c>
      <c r="G16" s="24">
        <v>239</v>
      </c>
      <c r="H16" s="30">
        <v>61.97</v>
      </c>
      <c r="I16" s="23">
        <v>36.462000000000003</v>
      </c>
      <c r="J16" s="23" t="s">
        <v>27</v>
      </c>
      <c r="K16" s="23" t="s">
        <v>27</v>
      </c>
      <c r="L16" s="23" t="s">
        <v>27</v>
      </c>
      <c r="M16" s="23">
        <v>6.0999999999999999E-2</v>
      </c>
      <c r="N16" s="23">
        <v>4.1000000000000002E-2</v>
      </c>
      <c r="O16" s="23">
        <v>0.72399999999999998</v>
      </c>
      <c r="P16" s="23" t="s">
        <v>27</v>
      </c>
      <c r="Q16" s="23" t="s">
        <v>27</v>
      </c>
      <c r="R16" s="23" t="s">
        <v>27</v>
      </c>
      <c r="S16" s="23" t="s">
        <v>27</v>
      </c>
      <c r="T16" s="30" t="s">
        <v>27</v>
      </c>
      <c r="U16" s="23" t="s">
        <v>27</v>
      </c>
      <c r="V16" s="23" t="s">
        <v>27</v>
      </c>
      <c r="W16" s="30" t="s">
        <v>27</v>
      </c>
      <c r="X16" s="23">
        <v>99.25800000000001</v>
      </c>
      <c r="Z16" s="18" t="s">
        <v>85</v>
      </c>
      <c r="AB16" s="1"/>
      <c r="AC16" s="32">
        <v>49.068520494650883</v>
      </c>
      <c r="AD16" s="18">
        <v>50.291695544386805</v>
      </c>
      <c r="AE16" s="18">
        <v>0</v>
      </c>
      <c r="AF16" s="18">
        <v>0</v>
      </c>
      <c r="AG16" s="18">
        <v>0</v>
      </c>
      <c r="AH16" s="18">
        <v>4.9097881403760507E-2</v>
      </c>
      <c r="AI16" s="18">
        <v>4.5235935724906765E-2</v>
      </c>
      <c r="AJ16" s="18">
        <v>0.54545014383366364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100.00000000000001</v>
      </c>
      <c r="AT16" s="53" t="s">
        <v>134</v>
      </c>
      <c r="AU16" s="53" t="str">
        <f t="shared" si="0"/>
        <v>po</v>
      </c>
      <c r="AV16" s="18">
        <f t="shared" si="1"/>
        <v>0.97567838911582605</v>
      </c>
      <c r="AW16" s="18">
        <f t="shared" si="2"/>
        <v>0.98652411897101167</v>
      </c>
      <c r="AX16" s="18"/>
      <c r="AY16" s="62"/>
      <c r="AZ16" s="62"/>
      <c r="BA16" s="62"/>
      <c r="BC16" s="36"/>
    </row>
    <row r="17" spans="1:180" s="21" customFormat="1" x14ac:dyDescent="0.2">
      <c r="A17" s="26" t="s">
        <v>595</v>
      </c>
      <c r="B17" s="23" t="s">
        <v>606</v>
      </c>
      <c r="C17" s="21" t="s">
        <v>75</v>
      </c>
      <c r="D17" s="23" t="s">
        <v>72</v>
      </c>
      <c r="E17" s="23" t="s">
        <v>32</v>
      </c>
      <c r="F17" s="23" t="s">
        <v>43</v>
      </c>
      <c r="G17" s="24">
        <v>185</v>
      </c>
      <c r="H17" s="30">
        <v>62.154000000000003</v>
      </c>
      <c r="I17" s="23">
        <v>36.548999999999999</v>
      </c>
      <c r="J17" s="23">
        <v>3.1E-2</v>
      </c>
      <c r="K17" s="23" t="s">
        <v>27</v>
      </c>
      <c r="L17" s="23" t="s">
        <v>27</v>
      </c>
      <c r="M17" s="23" t="s">
        <v>27</v>
      </c>
      <c r="N17" s="23" t="s">
        <v>27</v>
      </c>
      <c r="O17" s="23">
        <v>0.74199999999999999</v>
      </c>
      <c r="P17" s="23" t="s">
        <v>27</v>
      </c>
      <c r="Q17" s="23">
        <v>4.5999999999999999E-2</v>
      </c>
      <c r="R17" s="23" t="s">
        <v>27</v>
      </c>
      <c r="S17" s="23" t="s">
        <v>27</v>
      </c>
      <c r="T17" s="30" t="s">
        <v>27</v>
      </c>
      <c r="U17" s="23" t="s">
        <v>27</v>
      </c>
      <c r="V17" s="23" t="s">
        <v>27</v>
      </c>
      <c r="W17" s="30" t="s">
        <v>27</v>
      </c>
      <c r="X17" s="23">
        <v>99.52200000000002</v>
      </c>
      <c r="Z17" s="18" t="s">
        <v>85</v>
      </c>
      <c r="AB17" s="1"/>
      <c r="AC17" s="32">
        <v>49.080299078482859</v>
      </c>
      <c r="AD17" s="18">
        <v>50.274520801554509</v>
      </c>
      <c r="AE17" s="18">
        <v>4.8677149889753857E-2</v>
      </c>
      <c r="AF17" s="18">
        <v>0</v>
      </c>
      <c r="AG17" s="18">
        <v>0</v>
      </c>
      <c r="AH17" s="18">
        <v>0</v>
      </c>
      <c r="AI17" s="18">
        <v>0</v>
      </c>
      <c r="AJ17" s="18">
        <v>0.55748995875881568</v>
      </c>
      <c r="AK17" s="18">
        <v>0</v>
      </c>
      <c r="AL17" s="18">
        <v>3.901301131404767E-2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100</v>
      </c>
      <c r="AT17" s="53" t="s">
        <v>134</v>
      </c>
      <c r="AU17" s="53" t="str">
        <f t="shared" si="0"/>
        <v>po</v>
      </c>
      <c r="AV17" s="18">
        <f t="shared" si="1"/>
        <v>0.97624598496352599</v>
      </c>
      <c r="AW17" s="18">
        <f t="shared" si="2"/>
        <v>0.9881109010395519</v>
      </c>
      <c r="AX17" s="18"/>
      <c r="AY17" s="62"/>
      <c r="AZ17" s="62"/>
      <c r="BA17" s="62"/>
      <c r="BC17" s="36"/>
    </row>
    <row r="18" spans="1:180" s="21" customFormat="1" x14ac:dyDescent="0.2">
      <c r="A18" s="26" t="s">
        <v>595</v>
      </c>
      <c r="B18" s="23" t="s">
        <v>606</v>
      </c>
      <c r="C18" s="21" t="s">
        <v>75</v>
      </c>
      <c r="D18" s="23" t="s">
        <v>72</v>
      </c>
      <c r="E18" s="23" t="s">
        <v>54</v>
      </c>
      <c r="F18" s="23" t="s">
        <v>34</v>
      </c>
      <c r="G18" s="24">
        <v>289</v>
      </c>
      <c r="H18" s="30">
        <v>61.863</v>
      </c>
      <c r="I18" s="23">
        <v>36.375999999999998</v>
      </c>
      <c r="J18" s="23" t="s">
        <v>27</v>
      </c>
      <c r="K18" s="23" t="s">
        <v>27</v>
      </c>
      <c r="L18" s="23" t="s">
        <v>27</v>
      </c>
      <c r="M18" s="23" t="s">
        <v>27</v>
      </c>
      <c r="N18" s="23">
        <v>0.04</v>
      </c>
      <c r="O18" s="23">
        <v>0.67800000000000005</v>
      </c>
      <c r="P18" s="23" t="s">
        <v>27</v>
      </c>
      <c r="Q18" s="23">
        <v>6.8000000000000005E-2</v>
      </c>
      <c r="R18" s="23" t="s">
        <v>27</v>
      </c>
      <c r="S18" s="23" t="s">
        <v>27</v>
      </c>
      <c r="T18" s="30" t="s">
        <v>27</v>
      </c>
      <c r="U18" s="23" t="s">
        <v>27</v>
      </c>
      <c r="V18" s="23" t="s">
        <v>27</v>
      </c>
      <c r="W18" s="30" t="s">
        <v>27</v>
      </c>
      <c r="X18" s="23">
        <v>99.025000000000006</v>
      </c>
      <c r="Z18" s="18" t="s">
        <v>85</v>
      </c>
      <c r="AB18" s="1"/>
      <c r="AC18" s="32">
        <v>49.096901687589586</v>
      </c>
      <c r="AD18" s="18">
        <v>50.288927586742474</v>
      </c>
      <c r="AE18" s="18">
        <v>0</v>
      </c>
      <c r="AF18" s="18">
        <v>0</v>
      </c>
      <c r="AG18" s="18">
        <v>0</v>
      </c>
      <c r="AH18" s="18">
        <v>0</v>
      </c>
      <c r="AI18" s="18">
        <v>4.4234523674638745E-2</v>
      </c>
      <c r="AJ18" s="18">
        <v>0.51197391044232077</v>
      </c>
      <c r="AK18" s="18">
        <v>0</v>
      </c>
      <c r="AL18" s="18">
        <v>5.7962291550995013E-2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100</v>
      </c>
      <c r="AT18" s="53" t="s">
        <v>134</v>
      </c>
      <c r="AU18" s="53" t="str">
        <f t="shared" si="0"/>
        <v>po</v>
      </c>
      <c r="AV18" s="18">
        <f t="shared" si="1"/>
        <v>0.97629645418274658</v>
      </c>
      <c r="AW18" s="18">
        <f t="shared" si="2"/>
        <v>0.98762968854154742</v>
      </c>
      <c r="AX18" s="18"/>
      <c r="AY18" s="62"/>
      <c r="AZ18" s="62"/>
      <c r="BA18" s="62"/>
      <c r="BC18" s="36"/>
    </row>
    <row r="19" spans="1:180" s="21" customFormat="1" x14ac:dyDescent="0.2">
      <c r="A19" s="43" t="s">
        <v>444</v>
      </c>
      <c r="B19" s="43" t="s">
        <v>451</v>
      </c>
      <c r="C19" s="43" t="s">
        <v>75</v>
      </c>
      <c r="D19" s="3" t="s">
        <v>72</v>
      </c>
      <c r="E19" s="3" t="s">
        <v>42</v>
      </c>
      <c r="F19" s="3" t="s">
        <v>41</v>
      </c>
      <c r="G19" s="3">
        <v>604</v>
      </c>
      <c r="H19" s="18">
        <v>61.778919999999999</v>
      </c>
      <c r="I19" s="18">
        <v>36.294719999999998</v>
      </c>
      <c r="J19" s="18">
        <v>2.9864999999999999E-2</v>
      </c>
      <c r="K19" s="18" t="s">
        <v>27</v>
      </c>
      <c r="L19" s="18" t="s">
        <v>27</v>
      </c>
      <c r="M19" s="18" t="s">
        <v>27</v>
      </c>
      <c r="N19" s="18">
        <v>2.9179E-2</v>
      </c>
      <c r="O19" s="18">
        <v>0.94149000000000005</v>
      </c>
      <c r="P19" s="18">
        <v>0.15990799999999999</v>
      </c>
      <c r="Q19" s="18" t="s">
        <v>27</v>
      </c>
      <c r="R19" s="18" t="s">
        <v>27</v>
      </c>
      <c r="S19" s="18" t="s">
        <v>27</v>
      </c>
      <c r="T19" s="18" t="s">
        <v>27</v>
      </c>
      <c r="U19" s="29"/>
      <c r="V19" s="18"/>
      <c r="W19" s="29"/>
      <c r="X19" s="18">
        <v>99.234082000000001</v>
      </c>
      <c r="Y19" s="29"/>
      <c r="Z19" s="18" t="s">
        <v>85</v>
      </c>
      <c r="AA19" s="18"/>
      <c r="AB19" s="1"/>
      <c r="AC19" s="32">
        <v>48.972711447698373</v>
      </c>
      <c r="AD19" s="18">
        <v>50.117755412433205</v>
      </c>
      <c r="AE19" s="18">
        <v>4.7076231322758594E-2</v>
      </c>
      <c r="AF19" s="18">
        <v>0</v>
      </c>
      <c r="AG19" s="18">
        <v>0</v>
      </c>
      <c r="AH19" s="18">
        <v>0</v>
      </c>
      <c r="AI19" s="18">
        <v>3.2230162603637834E-2</v>
      </c>
      <c r="AJ19" s="18">
        <v>0.7101082804506712</v>
      </c>
      <c r="AK19" s="18">
        <v>0.12011846549134979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100</v>
      </c>
      <c r="AS19" s="18"/>
      <c r="AT19" s="53" t="s">
        <v>134</v>
      </c>
      <c r="AU19" s="53" t="str">
        <f t="shared" si="0"/>
        <v>po</v>
      </c>
      <c r="AV19" s="18">
        <f t="shared" si="1"/>
        <v>0.97715292803295073</v>
      </c>
      <c r="AW19" s="18">
        <f t="shared" si="2"/>
        <v>0.99371844935588016</v>
      </c>
      <c r="AX19" s="18"/>
      <c r="AY19" s="62"/>
      <c r="AZ19" s="62"/>
      <c r="BA19" s="62"/>
      <c r="BB19" s="260"/>
      <c r="BC19" s="260"/>
      <c r="BD19" s="260"/>
      <c r="BE19" s="260"/>
      <c r="BF19" s="260"/>
      <c r="BG19" s="260"/>
      <c r="BH19" s="260"/>
      <c r="BI19" s="86"/>
      <c r="BJ19" s="86"/>
      <c r="BK19" s="86"/>
      <c r="BL19" s="86"/>
      <c r="BM19" s="74"/>
      <c r="BN19" s="74"/>
      <c r="BO19" s="74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</row>
    <row r="20" spans="1:180" s="21" customFormat="1" x14ac:dyDescent="0.2">
      <c r="A20" s="26" t="s">
        <v>595</v>
      </c>
      <c r="B20" s="23" t="s">
        <v>606</v>
      </c>
      <c r="C20" s="21" t="s">
        <v>75</v>
      </c>
      <c r="D20" s="23" t="s">
        <v>72</v>
      </c>
      <c r="E20" s="23" t="s">
        <v>32</v>
      </c>
      <c r="F20" s="23" t="s">
        <v>28</v>
      </c>
      <c r="G20" s="24">
        <v>205</v>
      </c>
      <c r="H20" s="30">
        <v>62.527000000000001</v>
      </c>
      <c r="I20" s="23">
        <v>36.731000000000002</v>
      </c>
      <c r="J20" s="23" t="s">
        <v>27</v>
      </c>
      <c r="K20" s="23" t="s">
        <v>27</v>
      </c>
      <c r="L20" s="23" t="s">
        <v>27</v>
      </c>
      <c r="M20" s="23" t="s">
        <v>27</v>
      </c>
      <c r="N20" s="23" t="s">
        <v>27</v>
      </c>
      <c r="O20" s="23">
        <v>0.27700000000000002</v>
      </c>
      <c r="P20" s="23" t="s">
        <v>27</v>
      </c>
      <c r="Q20" s="23">
        <v>8.2000000000000003E-2</v>
      </c>
      <c r="R20" s="23" t="s">
        <v>27</v>
      </c>
      <c r="S20" s="23" t="s">
        <v>27</v>
      </c>
      <c r="T20" s="30" t="s">
        <v>27</v>
      </c>
      <c r="U20" s="23" t="s">
        <v>27</v>
      </c>
      <c r="V20" s="23" t="s">
        <v>27</v>
      </c>
      <c r="W20" s="30" t="s">
        <v>27</v>
      </c>
      <c r="X20" s="23">
        <v>99.617000000000004</v>
      </c>
      <c r="Z20" s="18" t="s">
        <v>85</v>
      </c>
      <c r="AB20" s="1"/>
      <c r="AC20" s="32">
        <v>49.287417813996413</v>
      </c>
      <c r="AD20" s="18">
        <v>50.435409318626121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0.20775107039541471</v>
      </c>
      <c r="AK20" s="18">
        <v>0</v>
      </c>
      <c r="AL20" s="18">
        <v>6.9421796982037681E-2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100</v>
      </c>
      <c r="AT20" s="53" t="s">
        <v>134</v>
      </c>
      <c r="AU20" s="53" t="str">
        <f t="shared" si="0"/>
        <v>po</v>
      </c>
      <c r="AV20" s="18">
        <f t="shared" si="1"/>
        <v>0.97723838231633531</v>
      </c>
      <c r="AW20" s="18">
        <f t="shared" si="2"/>
        <v>0.98273398294934311</v>
      </c>
      <c r="AX20" s="18"/>
      <c r="AY20" s="62"/>
      <c r="AZ20" s="62"/>
      <c r="BA20" s="62"/>
      <c r="BC20" s="36"/>
    </row>
    <row r="21" spans="1:180" s="21" customFormat="1" x14ac:dyDescent="0.2">
      <c r="A21" s="26" t="s">
        <v>595</v>
      </c>
      <c r="B21" s="23" t="s">
        <v>606</v>
      </c>
      <c r="C21" s="21" t="s">
        <v>75</v>
      </c>
      <c r="D21" s="23" t="s">
        <v>72</v>
      </c>
      <c r="E21" s="23" t="s">
        <v>54</v>
      </c>
      <c r="F21" s="23" t="s">
        <v>34</v>
      </c>
      <c r="G21" s="24">
        <v>287</v>
      </c>
      <c r="H21" s="30">
        <v>61.887</v>
      </c>
      <c r="I21" s="23">
        <v>36.341999999999999</v>
      </c>
      <c r="J21" s="23">
        <v>2.9000000000000001E-2</v>
      </c>
      <c r="K21" s="23" t="s">
        <v>27</v>
      </c>
      <c r="L21" s="23" t="s">
        <v>27</v>
      </c>
      <c r="M21" s="23" t="s">
        <v>27</v>
      </c>
      <c r="N21" s="23">
        <v>4.3999999999999997E-2</v>
      </c>
      <c r="O21" s="23">
        <v>0.78800000000000003</v>
      </c>
      <c r="P21" s="23" t="s">
        <v>27</v>
      </c>
      <c r="Q21" s="23">
        <v>5.1999999999999998E-2</v>
      </c>
      <c r="R21" s="23" t="s">
        <v>27</v>
      </c>
      <c r="S21" s="23" t="s">
        <v>27</v>
      </c>
      <c r="T21" s="30" t="s">
        <v>27</v>
      </c>
      <c r="U21" s="23" t="s">
        <v>27</v>
      </c>
      <c r="V21" s="23" t="s">
        <v>27</v>
      </c>
      <c r="W21" s="30" t="s">
        <v>27</v>
      </c>
      <c r="X21" s="23">
        <v>99.141999999999996</v>
      </c>
      <c r="Z21" s="18" t="s">
        <v>85</v>
      </c>
      <c r="AB21" s="1"/>
      <c r="AC21" s="32">
        <v>49.070971350478338</v>
      </c>
      <c r="AD21" s="18">
        <v>50.195914637746895</v>
      </c>
      <c r="AE21" s="18">
        <v>4.5724456615309286E-2</v>
      </c>
      <c r="AF21" s="18">
        <v>0</v>
      </c>
      <c r="AG21" s="18">
        <v>0</v>
      </c>
      <c r="AH21" s="18">
        <v>0</v>
      </c>
      <c r="AI21" s="18">
        <v>4.8613417750654517E-2</v>
      </c>
      <c r="AJ21" s="18">
        <v>0.59449262167670436</v>
      </c>
      <c r="AK21" s="18">
        <v>0</v>
      </c>
      <c r="AL21" s="18">
        <v>4.4283515732105629E-2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100</v>
      </c>
      <c r="AT21" s="53" t="s">
        <v>134</v>
      </c>
      <c r="AU21" s="53" t="str">
        <f t="shared" si="0"/>
        <v>po</v>
      </c>
      <c r="AV21" s="18">
        <f t="shared" si="1"/>
        <v>0.97758894731997548</v>
      </c>
      <c r="AW21" s="18">
        <f t="shared" si="2"/>
        <v>0.99031460720721376</v>
      </c>
      <c r="AX21" s="18"/>
      <c r="AY21" s="62"/>
      <c r="AZ21" s="62"/>
      <c r="BA21" s="62"/>
      <c r="BC21" s="36"/>
    </row>
    <row r="22" spans="1:180" s="21" customFormat="1" x14ac:dyDescent="0.2">
      <c r="A22" s="26" t="s">
        <v>595</v>
      </c>
      <c r="B22" s="23" t="s">
        <v>606</v>
      </c>
      <c r="C22" s="21" t="s">
        <v>75</v>
      </c>
      <c r="D22" s="23" t="s">
        <v>72</v>
      </c>
      <c r="E22" s="23" t="s">
        <v>42</v>
      </c>
      <c r="F22" s="23" t="s">
        <v>31</v>
      </c>
      <c r="G22" s="24">
        <v>255</v>
      </c>
      <c r="H22" s="30">
        <v>61.902999999999999</v>
      </c>
      <c r="I22" s="23">
        <v>36.348999999999997</v>
      </c>
      <c r="J22" s="23" t="s">
        <v>27</v>
      </c>
      <c r="K22" s="23" t="s">
        <v>27</v>
      </c>
      <c r="L22" s="23" t="s">
        <v>27</v>
      </c>
      <c r="M22" s="23" t="s">
        <v>27</v>
      </c>
      <c r="N22" s="23" t="s">
        <v>27</v>
      </c>
      <c r="O22" s="23">
        <v>0.93400000000000005</v>
      </c>
      <c r="P22" s="23">
        <v>0.193</v>
      </c>
      <c r="Q22" s="23">
        <v>5.7000000000000002E-2</v>
      </c>
      <c r="R22" s="23" t="s">
        <v>27</v>
      </c>
      <c r="S22" s="23" t="s">
        <v>27</v>
      </c>
      <c r="T22" s="30">
        <v>0.193</v>
      </c>
      <c r="U22" s="23" t="s">
        <v>27</v>
      </c>
      <c r="V22" s="23" t="s">
        <v>27</v>
      </c>
      <c r="W22" s="30" t="s">
        <v>27</v>
      </c>
      <c r="X22" s="23">
        <v>99.628999999999991</v>
      </c>
      <c r="Z22" s="18" t="s">
        <v>85</v>
      </c>
      <c r="AB22" s="1"/>
      <c r="AC22" s="32">
        <v>48.926153772221795</v>
      </c>
      <c r="AD22" s="18">
        <v>50.044478789863248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0.70237861870244989</v>
      </c>
      <c r="AK22" s="18">
        <v>0.14454811547249768</v>
      </c>
      <c r="AL22" s="18">
        <v>4.8385781492501966E-2</v>
      </c>
      <c r="AM22" s="18">
        <v>0</v>
      </c>
      <c r="AN22" s="18">
        <v>0</v>
      </c>
      <c r="AO22" s="18">
        <v>0.13405492224751686</v>
      </c>
      <c r="AP22" s="18">
        <v>0</v>
      </c>
      <c r="AQ22" s="18">
        <v>0</v>
      </c>
      <c r="AR22" s="18">
        <v>100.00000000000001</v>
      </c>
      <c r="AT22" s="53" t="s">
        <v>134</v>
      </c>
      <c r="AU22" s="53" t="str">
        <f t="shared" si="0"/>
        <v>po</v>
      </c>
      <c r="AV22" s="18">
        <f t="shared" si="1"/>
        <v>0.97765337866066504</v>
      </c>
      <c r="AW22" s="18">
        <f t="shared" si="2"/>
        <v>0.99822242968899666</v>
      </c>
      <c r="AX22" s="18"/>
      <c r="AY22" s="62"/>
      <c r="AZ22" s="62"/>
      <c r="BA22" s="62"/>
      <c r="BC22" s="36"/>
    </row>
    <row r="23" spans="1:180" s="21" customFormat="1" x14ac:dyDescent="0.2">
      <c r="A23" s="26" t="s">
        <v>595</v>
      </c>
      <c r="B23" s="23" t="s">
        <v>606</v>
      </c>
      <c r="C23" s="21" t="s">
        <v>75</v>
      </c>
      <c r="D23" s="23" t="s">
        <v>72</v>
      </c>
      <c r="E23" s="23" t="s">
        <v>37</v>
      </c>
      <c r="F23" s="23" t="s">
        <v>34</v>
      </c>
      <c r="G23" s="24">
        <v>225</v>
      </c>
      <c r="H23" s="30">
        <v>62.137</v>
      </c>
      <c r="I23" s="23">
        <v>36.473999999999997</v>
      </c>
      <c r="J23" s="23" t="s">
        <v>27</v>
      </c>
      <c r="K23" s="23" t="s">
        <v>27</v>
      </c>
      <c r="L23" s="23" t="s">
        <v>27</v>
      </c>
      <c r="M23" s="23">
        <v>9.0999999999999998E-2</v>
      </c>
      <c r="N23" s="23" t="s">
        <v>27</v>
      </c>
      <c r="O23" s="23">
        <v>0.61599999999999999</v>
      </c>
      <c r="P23" s="23">
        <v>0.12</v>
      </c>
      <c r="Q23" s="23">
        <v>0.105</v>
      </c>
      <c r="R23" s="23" t="s">
        <v>27</v>
      </c>
      <c r="S23" s="23" t="s">
        <v>27</v>
      </c>
      <c r="T23" s="30" t="s">
        <v>27</v>
      </c>
      <c r="U23" s="23" t="s">
        <v>27</v>
      </c>
      <c r="V23" s="23" t="s">
        <v>27</v>
      </c>
      <c r="W23" s="30" t="s">
        <v>27</v>
      </c>
      <c r="X23" s="23">
        <v>99.542999999999992</v>
      </c>
      <c r="Z23" s="18" t="s">
        <v>85</v>
      </c>
      <c r="AB23" s="1"/>
      <c r="AC23" s="32">
        <v>49.089975523801193</v>
      </c>
      <c r="AD23" s="18">
        <v>50.194976077999762</v>
      </c>
      <c r="AE23" s="18">
        <v>0</v>
      </c>
      <c r="AF23" s="18">
        <v>0</v>
      </c>
      <c r="AG23" s="18">
        <v>0</v>
      </c>
      <c r="AH23" s="18">
        <v>7.3079467913624324E-2</v>
      </c>
      <c r="AI23" s="18">
        <v>0</v>
      </c>
      <c r="AJ23" s="18">
        <v>0.46303974831006417</v>
      </c>
      <c r="AK23" s="18">
        <v>8.983581783758593E-2</v>
      </c>
      <c r="AL23" s="18">
        <v>8.9093364137784292E-2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100.00000000000001</v>
      </c>
      <c r="AT23" s="53" t="s">
        <v>134</v>
      </c>
      <c r="AU23" s="53" t="str">
        <f t="shared" si="0"/>
        <v>po</v>
      </c>
      <c r="AV23" s="18">
        <f t="shared" si="1"/>
        <v>0.97798583363240443</v>
      </c>
      <c r="AW23" s="18">
        <f t="shared" si="2"/>
        <v>0.99077533928507888</v>
      </c>
      <c r="AX23" s="18"/>
      <c r="AY23" s="62"/>
      <c r="AZ23" s="62"/>
      <c r="BA23" s="62"/>
      <c r="BC23" s="36"/>
    </row>
    <row r="24" spans="1:180" s="21" customFormat="1" x14ac:dyDescent="0.2">
      <c r="A24" s="26" t="s">
        <v>595</v>
      </c>
      <c r="B24" s="23" t="s">
        <v>606</v>
      </c>
      <c r="C24" s="21" t="s">
        <v>75</v>
      </c>
      <c r="D24" s="23" t="s">
        <v>72</v>
      </c>
      <c r="E24" s="23" t="s">
        <v>37</v>
      </c>
      <c r="F24" s="23" t="s">
        <v>38</v>
      </c>
      <c r="G24" s="24">
        <v>235</v>
      </c>
      <c r="H24" s="30">
        <v>62.332000000000001</v>
      </c>
      <c r="I24" s="23">
        <v>36.549999999999997</v>
      </c>
      <c r="J24" s="23">
        <v>6.7000000000000004E-2</v>
      </c>
      <c r="K24" s="23" t="s">
        <v>27</v>
      </c>
      <c r="L24" s="23" t="s">
        <v>27</v>
      </c>
      <c r="M24" s="23" t="s">
        <v>27</v>
      </c>
      <c r="N24" s="23">
        <v>5.8999999999999997E-2</v>
      </c>
      <c r="O24" s="23">
        <v>0.13600000000000001</v>
      </c>
      <c r="P24" s="23" t="s">
        <v>27</v>
      </c>
      <c r="Q24" s="23">
        <v>4.2000000000000003E-2</v>
      </c>
      <c r="R24" s="23" t="s">
        <v>27</v>
      </c>
      <c r="S24" s="23" t="s">
        <v>27</v>
      </c>
      <c r="T24" s="30" t="s">
        <v>27</v>
      </c>
      <c r="U24" s="23" t="s">
        <v>27</v>
      </c>
      <c r="V24" s="23" t="s">
        <v>27</v>
      </c>
      <c r="W24" s="30" t="s">
        <v>27</v>
      </c>
      <c r="X24" s="23">
        <v>99.185999999999993</v>
      </c>
      <c r="Z24" s="18" t="s">
        <v>85</v>
      </c>
      <c r="AB24" s="1"/>
      <c r="AC24" s="32">
        <v>49.317184126595983</v>
      </c>
      <c r="AD24" s="18">
        <v>50.374287293487072</v>
      </c>
      <c r="AE24" s="18">
        <v>0.10541134220448625</v>
      </c>
      <c r="AF24" s="18">
        <v>0</v>
      </c>
      <c r="AG24" s="18">
        <v>0</v>
      </c>
      <c r="AH24" s="18">
        <v>0</v>
      </c>
      <c r="AI24" s="18">
        <v>6.5045532828066119E-2</v>
      </c>
      <c r="AJ24" s="18">
        <v>0.10238141914403448</v>
      </c>
      <c r="AK24" s="18">
        <v>0</v>
      </c>
      <c r="AL24" s="18">
        <v>3.5690285740366597E-2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100.00000000000001</v>
      </c>
      <c r="AT24" s="53" t="s">
        <v>134</v>
      </c>
      <c r="AU24" s="53" t="str">
        <f t="shared" si="0"/>
        <v>po</v>
      </c>
      <c r="AV24" s="18">
        <f t="shared" si="1"/>
        <v>0.9790150248532099</v>
      </c>
      <c r="AW24" s="18">
        <f t="shared" si="2"/>
        <v>0.98175594114806453</v>
      </c>
      <c r="AX24" s="18"/>
      <c r="AY24" s="62"/>
      <c r="AZ24" s="62"/>
      <c r="BA24" s="62"/>
      <c r="BC24" s="36"/>
    </row>
    <row r="25" spans="1:180" s="21" customFormat="1" x14ac:dyDescent="0.2">
      <c r="A25" s="26" t="s">
        <v>595</v>
      </c>
      <c r="B25" s="23" t="s">
        <v>606</v>
      </c>
      <c r="C25" s="21" t="s">
        <v>75</v>
      </c>
      <c r="D25" s="23" t="s">
        <v>72</v>
      </c>
      <c r="E25" s="23" t="s">
        <v>54</v>
      </c>
      <c r="F25" s="23" t="s">
        <v>34</v>
      </c>
      <c r="G25" s="24">
        <v>288</v>
      </c>
      <c r="H25" s="30">
        <v>61.957000000000001</v>
      </c>
      <c r="I25" s="23">
        <v>36.314</v>
      </c>
      <c r="J25" s="23">
        <v>4.2000000000000003E-2</v>
      </c>
      <c r="K25" s="23" t="s">
        <v>27</v>
      </c>
      <c r="L25" s="23" t="s">
        <v>27</v>
      </c>
      <c r="M25" s="23">
        <v>6.2E-2</v>
      </c>
      <c r="N25" s="23">
        <v>2.8000000000000001E-2</v>
      </c>
      <c r="O25" s="23">
        <v>0.502</v>
      </c>
      <c r="P25" s="23" t="s">
        <v>27</v>
      </c>
      <c r="Q25" s="23">
        <v>6.0999999999999999E-2</v>
      </c>
      <c r="R25" s="23" t="s">
        <v>27</v>
      </c>
      <c r="S25" s="23" t="s">
        <v>27</v>
      </c>
      <c r="T25" s="30">
        <v>0.26800000000000002</v>
      </c>
      <c r="U25" s="23" t="s">
        <v>27</v>
      </c>
      <c r="V25" s="23" t="s">
        <v>27</v>
      </c>
      <c r="W25" s="30" t="s">
        <v>27</v>
      </c>
      <c r="X25" s="23">
        <v>99.234000000000009</v>
      </c>
      <c r="Z25" s="18" t="s">
        <v>85</v>
      </c>
      <c r="AB25" s="1"/>
      <c r="AC25" s="32">
        <v>49.102774959431073</v>
      </c>
      <c r="AD25" s="18">
        <v>50.133043235703425</v>
      </c>
      <c r="AE25" s="18">
        <v>6.6189679286207143E-2</v>
      </c>
      <c r="AF25" s="18">
        <v>0</v>
      </c>
      <c r="AG25" s="18">
        <v>0</v>
      </c>
      <c r="AH25" s="18">
        <v>4.9948079606005266E-2</v>
      </c>
      <c r="AI25" s="18">
        <v>3.0920886821927923E-2</v>
      </c>
      <c r="AJ25" s="18">
        <v>0.37854228537542561</v>
      </c>
      <c r="AK25" s="18">
        <v>0</v>
      </c>
      <c r="AL25" s="18">
        <v>5.1922908933144489E-2</v>
      </c>
      <c r="AM25" s="18">
        <v>0</v>
      </c>
      <c r="AN25" s="18">
        <v>0</v>
      </c>
      <c r="AO25" s="18">
        <v>0.18665796484278713</v>
      </c>
      <c r="AP25" s="18">
        <v>0</v>
      </c>
      <c r="AQ25" s="18">
        <v>0</v>
      </c>
      <c r="AR25" s="18">
        <v>100.00000000000001</v>
      </c>
      <c r="AT25" s="53" t="s">
        <v>134</v>
      </c>
      <c r="AU25" s="53" t="str">
        <f t="shared" si="0"/>
        <v>po</v>
      </c>
      <c r="AV25" s="18">
        <f t="shared" si="1"/>
        <v>0.97944931706163363</v>
      </c>
      <c r="AW25" s="18">
        <f t="shared" si="2"/>
        <v>0.99175902577510466</v>
      </c>
      <c r="AX25" s="18"/>
      <c r="AY25" s="62"/>
      <c r="AZ25" s="62"/>
      <c r="BA25" s="62"/>
      <c r="BC25" s="36"/>
    </row>
    <row r="26" spans="1:180" s="21" customFormat="1" x14ac:dyDescent="0.2">
      <c r="A26" s="26" t="s">
        <v>595</v>
      </c>
      <c r="B26" s="23" t="s">
        <v>606</v>
      </c>
      <c r="C26" s="21" t="s">
        <v>75</v>
      </c>
      <c r="D26" s="23" t="s">
        <v>72</v>
      </c>
      <c r="E26" s="23" t="s">
        <v>54</v>
      </c>
      <c r="F26" s="23" t="s">
        <v>43</v>
      </c>
      <c r="G26" s="24">
        <v>285</v>
      </c>
      <c r="H26" s="30">
        <v>62.332999999999998</v>
      </c>
      <c r="I26" s="23">
        <v>36.531999999999996</v>
      </c>
      <c r="J26" s="23">
        <v>4.2999999999999997E-2</v>
      </c>
      <c r="K26" s="23" t="s">
        <v>27</v>
      </c>
      <c r="L26" s="23" t="s">
        <v>27</v>
      </c>
      <c r="M26" s="23" t="s">
        <v>27</v>
      </c>
      <c r="N26" s="23">
        <v>4.2000000000000003E-2</v>
      </c>
      <c r="O26" s="23">
        <v>0.45300000000000001</v>
      </c>
      <c r="P26" s="23" t="s">
        <v>27</v>
      </c>
      <c r="Q26" s="23">
        <v>9.9000000000000005E-2</v>
      </c>
      <c r="R26" s="23" t="s">
        <v>27</v>
      </c>
      <c r="S26" s="23" t="s">
        <v>27</v>
      </c>
      <c r="T26" s="30" t="s">
        <v>27</v>
      </c>
      <c r="U26" s="23" t="s">
        <v>27</v>
      </c>
      <c r="V26" s="23" t="s">
        <v>27</v>
      </c>
      <c r="W26" s="30" t="s">
        <v>27</v>
      </c>
      <c r="X26" s="23">
        <v>99.50200000000001</v>
      </c>
      <c r="Z26" s="18" t="s">
        <v>85</v>
      </c>
      <c r="AB26" s="1"/>
      <c r="AC26" s="32">
        <v>49.216315234242977</v>
      </c>
      <c r="AD26" s="18">
        <v>50.245692810141186</v>
      </c>
      <c r="AE26" s="18">
        <v>6.7512602957552861E-2</v>
      </c>
      <c r="AF26" s="18">
        <v>0</v>
      </c>
      <c r="AG26" s="18">
        <v>0</v>
      </c>
      <c r="AH26" s="18">
        <v>0</v>
      </c>
      <c r="AI26" s="18">
        <v>4.6208153137031874E-2</v>
      </c>
      <c r="AJ26" s="18">
        <v>0.3403175102376082</v>
      </c>
      <c r="AK26" s="18">
        <v>0</v>
      </c>
      <c r="AL26" s="18">
        <v>8.3953689283642413E-2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100</v>
      </c>
      <c r="AT26" s="53" t="s">
        <v>134</v>
      </c>
      <c r="AU26" s="53" t="str">
        <f t="shared" si="0"/>
        <v>po</v>
      </c>
      <c r="AV26" s="18">
        <f t="shared" si="1"/>
        <v>0.9795131180738651</v>
      </c>
      <c r="AW26" s="18">
        <f t="shared" si="2"/>
        <v>0.98795704979801113</v>
      </c>
      <c r="AX26" s="18"/>
      <c r="AY26" s="62"/>
      <c r="AZ26" s="62"/>
      <c r="BA26" s="62"/>
      <c r="BC26" s="36"/>
    </row>
    <row r="27" spans="1:180" s="21" customFormat="1" x14ac:dyDescent="0.2">
      <c r="A27" s="26" t="s">
        <v>595</v>
      </c>
      <c r="B27" s="23" t="s">
        <v>606</v>
      </c>
      <c r="C27" s="21" t="s">
        <v>75</v>
      </c>
      <c r="D27" s="23" t="s">
        <v>72</v>
      </c>
      <c r="E27" s="23" t="s">
        <v>32</v>
      </c>
      <c r="F27" s="23" t="s">
        <v>38</v>
      </c>
      <c r="G27" s="24">
        <v>208</v>
      </c>
      <c r="H27" s="30">
        <v>62.545999999999999</v>
      </c>
      <c r="I27" s="23">
        <v>36.619</v>
      </c>
      <c r="J27" s="23">
        <v>7.1999999999999995E-2</v>
      </c>
      <c r="K27" s="23" t="s">
        <v>27</v>
      </c>
      <c r="L27" s="23" t="s">
        <v>27</v>
      </c>
      <c r="M27" s="23" t="s">
        <v>27</v>
      </c>
      <c r="N27" s="23" t="s">
        <v>27</v>
      </c>
      <c r="O27" s="23">
        <v>0.20899999999999999</v>
      </c>
      <c r="P27" s="23" t="s">
        <v>27</v>
      </c>
      <c r="Q27" s="23" t="s">
        <v>27</v>
      </c>
      <c r="R27" s="23" t="s">
        <v>27</v>
      </c>
      <c r="S27" s="23" t="s">
        <v>27</v>
      </c>
      <c r="T27" s="30" t="s">
        <v>27</v>
      </c>
      <c r="U27" s="23" t="s">
        <v>27</v>
      </c>
      <c r="V27" s="23" t="s">
        <v>27</v>
      </c>
      <c r="W27" s="30" t="s">
        <v>27</v>
      </c>
      <c r="X27" s="23">
        <v>99.445999999999998</v>
      </c>
      <c r="Z27" s="18" t="s">
        <v>85</v>
      </c>
      <c r="AB27" s="1"/>
      <c r="AC27" s="32">
        <v>49.374667456188128</v>
      </c>
      <c r="AD27" s="18">
        <v>50.355330088771552</v>
      </c>
      <c r="AE27" s="18">
        <v>0.11302186527023729</v>
      </c>
      <c r="AF27" s="18">
        <v>0</v>
      </c>
      <c r="AG27" s="18">
        <v>0</v>
      </c>
      <c r="AH27" s="18">
        <v>0</v>
      </c>
      <c r="AI27" s="18">
        <v>0</v>
      </c>
      <c r="AJ27" s="18">
        <v>0.15698058977010498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100.00000000000001</v>
      </c>
      <c r="AT27" s="53" t="s">
        <v>134</v>
      </c>
      <c r="AU27" s="53" t="str">
        <f t="shared" si="0"/>
        <v>po</v>
      </c>
      <c r="AV27" s="18">
        <f t="shared" si="1"/>
        <v>0.98052514737060381</v>
      </c>
      <c r="AW27" s="18">
        <f t="shared" si="2"/>
        <v>0.98364260463865005</v>
      </c>
      <c r="AX27" s="18"/>
      <c r="AY27" s="62"/>
      <c r="AZ27" s="62"/>
      <c r="BA27" s="62"/>
      <c r="BC27" s="36"/>
    </row>
    <row r="28" spans="1:180" s="21" customFormat="1" x14ac:dyDescent="0.2">
      <c r="A28" s="26" t="s">
        <v>595</v>
      </c>
      <c r="B28" s="23" t="s">
        <v>606</v>
      </c>
      <c r="C28" s="21" t="s">
        <v>75</v>
      </c>
      <c r="D28" s="23" t="s">
        <v>72</v>
      </c>
      <c r="E28" s="23" t="s">
        <v>42</v>
      </c>
      <c r="F28" s="23" t="s">
        <v>34</v>
      </c>
      <c r="G28" s="24">
        <v>244</v>
      </c>
      <c r="H28" s="30">
        <v>61.847999999999999</v>
      </c>
      <c r="I28" s="23">
        <v>36.191000000000003</v>
      </c>
      <c r="J28" s="23">
        <v>4.2000000000000003E-2</v>
      </c>
      <c r="K28" s="23" t="s">
        <v>27</v>
      </c>
      <c r="L28" s="23" t="s">
        <v>27</v>
      </c>
      <c r="M28" s="23" t="s">
        <v>27</v>
      </c>
      <c r="N28" s="23">
        <v>6.9000000000000006E-2</v>
      </c>
      <c r="O28" s="23">
        <v>0.64500000000000002</v>
      </c>
      <c r="P28" s="23">
        <v>0.13300000000000001</v>
      </c>
      <c r="Q28" s="23" t="s">
        <v>27</v>
      </c>
      <c r="R28" s="23" t="s">
        <v>27</v>
      </c>
      <c r="S28" s="23" t="s">
        <v>27</v>
      </c>
      <c r="T28" s="30">
        <v>0.17</v>
      </c>
      <c r="U28" s="23" t="s">
        <v>27</v>
      </c>
      <c r="V28" s="23" t="s">
        <v>27</v>
      </c>
      <c r="W28" s="30" t="s">
        <v>27</v>
      </c>
      <c r="X28" s="23">
        <v>99.097999999999999</v>
      </c>
      <c r="Z28" s="18" t="s">
        <v>85</v>
      </c>
      <c r="AB28" s="1"/>
      <c r="AC28" s="32">
        <v>49.101495330032414</v>
      </c>
      <c r="AD28" s="18">
        <v>50.049986551282664</v>
      </c>
      <c r="AE28" s="18">
        <v>6.6304603039582743E-2</v>
      </c>
      <c r="AF28" s="18">
        <v>0</v>
      </c>
      <c r="AG28" s="18">
        <v>0</v>
      </c>
      <c r="AH28" s="18">
        <v>0</v>
      </c>
      <c r="AI28" s="18">
        <v>7.6330200485060853E-2</v>
      </c>
      <c r="AJ28" s="18">
        <v>0.48721853300271645</v>
      </c>
      <c r="AK28" s="18">
        <v>0.10005676209568265</v>
      </c>
      <c r="AL28" s="18">
        <v>0</v>
      </c>
      <c r="AM28" s="18">
        <v>0</v>
      </c>
      <c r="AN28" s="18">
        <v>0</v>
      </c>
      <c r="AO28" s="18">
        <v>0.1186080200618896</v>
      </c>
      <c r="AP28" s="18">
        <v>0</v>
      </c>
      <c r="AQ28" s="18">
        <v>0</v>
      </c>
      <c r="AR28" s="18">
        <v>100</v>
      </c>
      <c r="AT28" s="53" t="s">
        <v>134</v>
      </c>
      <c r="AU28" s="53" t="str">
        <f t="shared" si="0"/>
        <v>po</v>
      </c>
      <c r="AV28" s="18">
        <f t="shared" si="1"/>
        <v>0.98104912135633848</v>
      </c>
      <c r="AW28" s="18">
        <f t="shared" si="2"/>
        <v>0.99515268788651168</v>
      </c>
      <c r="AX28" s="18"/>
      <c r="AY28" s="62"/>
      <c r="AZ28" s="62"/>
      <c r="BA28" s="62"/>
      <c r="BC28" s="36"/>
    </row>
    <row r="29" spans="1:180" s="21" customFormat="1" x14ac:dyDescent="0.2">
      <c r="A29" s="26" t="s">
        <v>595</v>
      </c>
      <c r="B29" s="23" t="s">
        <v>606</v>
      </c>
      <c r="C29" s="21" t="s">
        <v>75</v>
      </c>
      <c r="D29" s="23" t="s">
        <v>72</v>
      </c>
      <c r="E29" s="23" t="s">
        <v>32</v>
      </c>
      <c r="F29" s="23" t="s">
        <v>31</v>
      </c>
      <c r="G29" s="24">
        <v>197</v>
      </c>
      <c r="H29" s="30">
        <v>62.274000000000001</v>
      </c>
      <c r="I29" s="23">
        <v>36.439</v>
      </c>
      <c r="J29" s="23" t="s">
        <v>27</v>
      </c>
      <c r="K29" s="23" t="s">
        <v>27</v>
      </c>
      <c r="L29" s="23" t="s">
        <v>27</v>
      </c>
      <c r="M29" s="23">
        <v>0.06</v>
      </c>
      <c r="N29" s="23" t="s">
        <v>27</v>
      </c>
      <c r="O29" s="23">
        <v>0.79300000000000004</v>
      </c>
      <c r="P29" s="23" t="s">
        <v>27</v>
      </c>
      <c r="Q29" s="23">
        <v>4.2999999999999997E-2</v>
      </c>
      <c r="R29" s="23" t="s">
        <v>27</v>
      </c>
      <c r="S29" s="23" t="s">
        <v>27</v>
      </c>
      <c r="T29" s="30">
        <v>0.16800000000000001</v>
      </c>
      <c r="U29" s="23" t="s">
        <v>27</v>
      </c>
      <c r="V29" s="23" t="s">
        <v>27</v>
      </c>
      <c r="W29" s="30" t="s">
        <v>27</v>
      </c>
      <c r="X29" s="23">
        <v>99.777000000000015</v>
      </c>
      <c r="Z29" s="18" t="s">
        <v>85</v>
      </c>
      <c r="AB29" s="1"/>
      <c r="AC29" s="32">
        <v>49.128242060324098</v>
      </c>
      <c r="AD29" s="18">
        <v>50.07549323344476</v>
      </c>
      <c r="AE29" s="18">
        <v>0</v>
      </c>
      <c r="AF29" s="18">
        <v>0</v>
      </c>
      <c r="AG29" s="18">
        <v>0</v>
      </c>
      <c r="AH29" s="18">
        <v>4.811573922965217E-2</v>
      </c>
      <c r="AI29" s="18">
        <v>0</v>
      </c>
      <c r="AJ29" s="18">
        <v>0.59524077893661942</v>
      </c>
      <c r="AK29" s="18">
        <v>0</v>
      </c>
      <c r="AL29" s="18">
        <v>3.6433965469634948E-2</v>
      </c>
      <c r="AM29" s="18">
        <v>0</v>
      </c>
      <c r="AN29" s="18">
        <v>0</v>
      </c>
      <c r="AO29" s="18">
        <v>0.11647422259522501</v>
      </c>
      <c r="AP29" s="18">
        <v>0</v>
      </c>
      <c r="AQ29" s="18">
        <v>0</v>
      </c>
      <c r="AR29" s="18">
        <v>100</v>
      </c>
      <c r="AT29" s="53" t="s">
        <v>134</v>
      </c>
      <c r="AU29" s="53" t="str">
        <f t="shared" si="0"/>
        <v>po</v>
      </c>
      <c r="AV29" s="18">
        <f t="shared" si="1"/>
        <v>0.98108353783546942</v>
      </c>
      <c r="AW29" s="18">
        <f t="shared" si="2"/>
        <v>0.9960239591612009</v>
      </c>
      <c r="AX29" s="18"/>
      <c r="AY29" s="62"/>
      <c r="AZ29" s="62"/>
      <c r="BA29" s="62"/>
      <c r="BC29" s="36"/>
    </row>
    <row r="30" spans="1:180" s="21" customFormat="1" x14ac:dyDescent="0.2">
      <c r="A30" s="26" t="s">
        <v>595</v>
      </c>
      <c r="B30" s="23" t="s">
        <v>606</v>
      </c>
      <c r="C30" s="21" t="s">
        <v>75</v>
      </c>
      <c r="D30" s="23" t="s">
        <v>72</v>
      </c>
      <c r="E30" s="23" t="s">
        <v>54</v>
      </c>
      <c r="F30" s="23" t="s">
        <v>41</v>
      </c>
      <c r="G30" s="24">
        <v>291</v>
      </c>
      <c r="H30" s="30">
        <v>61.749000000000002</v>
      </c>
      <c r="I30" s="23">
        <v>36.122999999999998</v>
      </c>
      <c r="J30" s="23">
        <v>5.1999999999999998E-2</v>
      </c>
      <c r="K30" s="23" t="s">
        <v>27</v>
      </c>
      <c r="L30" s="23" t="s">
        <v>27</v>
      </c>
      <c r="M30" s="23">
        <v>6.0999999999999999E-2</v>
      </c>
      <c r="N30" s="23">
        <v>2.5999999999999999E-2</v>
      </c>
      <c r="O30" s="23">
        <v>0.82399999999999995</v>
      </c>
      <c r="P30" s="23" t="s">
        <v>27</v>
      </c>
      <c r="Q30" s="23">
        <v>5.6000000000000001E-2</v>
      </c>
      <c r="R30" s="23" t="s">
        <v>27</v>
      </c>
      <c r="S30" s="23" t="s">
        <v>27</v>
      </c>
      <c r="T30" s="30" t="s">
        <v>27</v>
      </c>
      <c r="U30" s="23" t="s">
        <v>27</v>
      </c>
      <c r="V30" s="23" t="s">
        <v>27</v>
      </c>
      <c r="W30" s="30" t="s">
        <v>27</v>
      </c>
      <c r="X30" s="23">
        <v>98.891000000000005</v>
      </c>
      <c r="Z30" s="18" t="s">
        <v>85</v>
      </c>
      <c r="AB30" s="1"/>
      <c r="AC30" s="32">
        <v>49.116658715027235</v>
      </c>
      <c r="AD30" s="18">
        <v>50.051491222346677</v>
      </c>
      <c r="AE30" s="18">
        <v>8.2248419445842852E-2</v>
      </c>
      <c r="AF30" s="18">
        <v>0</v>
      </c>
      <c r="AG30" s="18">
        <v>0</v>
      </c>
      <c r="AH30" s="18">
        <v>4.9321942397562886E-2</v>
      </c>
      <c r="AI30" s="18">
        <v>2.8817114273629558E-2</v>
      </c>
      <c r="AJ30" s="18">
        <v>0.62362156564545257</v>
      </c>
      <c r="AK30" s="18">
        <v>0</v>
      </c>
      <c r="AL30" s="18">
        <v>4.784102086360429E-2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100.00000000000001</v>
      </c>
      <c r="AT30" s="53" t="s">
        <v>134</v>
      </c>
      <c r="AU30" s="53" t="str">
        <f t="shared" si="0"/>
        <v>po</v>
      </c>
      <c r="AV30" s="18">
        <f t="shared" si="1"/>
        <v>0.98132258431289132</v>
      </c>
      <c r="AW30" s="18">
        <f t="shared" si="2"/>
        <v>0.99473802049892179</v>
      </c>
      <c r="AX30" s="18"/>
      <c r="AY30" s="62"/>
      <c r="AZ30" s="62"/>
      <c r="BA30" s="62"/>
      <c r="BC30" s="36"/>
    </row>
    <row r="31" spans="1:180" s="21" customFormat="1" x14ac:dyDescent="0.2">
      <c r="A31" s="26" t="s">
        <v>595</v>
      </c>
      <c r="B31" s="23" t="s">
        <v>606</v>
      </c>
      <c r="C31" s="21" t="s">
        <v>75</v>
      </c>
      <c r="D31" s="23" t="s">
        <v>72</v>
      </c>
      <c r="E31" s="23" t="s">
        <v>32</v>
      </c>
      <c r="F31" s="23" t="s">
        <v>28</v>
      </c>
      <c r="G31" s="24">
        <v>207</v>
      </c>
      <c r="H31" s="30">
        <v>62.423999999999999</v>
      </c>
      <c r="I31" s="23">
        <v>36.512</v>
      </c>
      <c r="J31" s="23" t="s">
        <v>27</v>
      </c>
      <c r="K31" s="23" t="s">
        <v>27</v>
      </c>
      <c r="L31" s="23" t="s">
        <v>27</v>
      </c>
      <c r="M31" s="23" t="s">
        <v>27</v>
      </c>
      <c r="N31" s="23" t="s">
        <v>27</v>
      </c>
      <c r="O31" s="23">
        <v>0.30099999999999999</v>
      </c>
      <c r="P31" s="23" t="s">
        <v>27</v>
      </c>
      <c r="Q31" s="23">
        <v>0.20599999999999999</v>
      </c>
      <c r="R31" s="23" t="s">
        <v>27</v>
      </c>
      <c r="S31" s="23" t="s">
        <v>27</v>
      </c>
      <c r="T31" s="30" t="s">
        <v>27</v>
      </c>
      <c r="U31" s="23" t="s">
        <v>27</v>
      </c>
      <c r="V31" s="23" t="s">
        <v>27</v>
      </c>
      <c r="W31" s="30" t="s">
        <v>27</v>
      </c>
      <c r="X31" s="23">
        <v>99.443000000000012</v>
      </c>
      <c r="Z31" s="18" t="s">
        <v>85</v>
      </c>
      <c r="AB31" s="1"/>
      <c r="AC31" s="32">
        <v>49.333962982828709</v>
      </c>
      <c r="AD31" s="18">
        <v>50.264845988355447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0.22633719660919205</v>
      </c>
      <c r="AK31" s="18">
        <v>0</v>
      </c>
      <c r="AL31" s="18">
        <v>0.17485383220666939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100.00000000000001</v>
      </c>
      <c r="AT31" s="53" t="s">
        <v>134</v>
      </c>
      <c r="AU31" s="53" t="str">
        <f t="shared" si="0"/>
        <v>po</v>
      </c>
      <c r="AV31" s="18">
        <f t="shared" si="1"/>
        <v>0.98148043653128092</v>
      </c>
      <c r="AW31" s="18">
        <f t="shared" si="2"/>
        <v>0.98946197951479686</v>
      </c>
      <c r="AX31" s="18"/>
      <c r="AY31" s="62"/>
      <c r="AZ31" s="62"/>
      <c r="BA31" s="62"/>
      <c r="BC31" s="36"/>
    </row>
    <row r="32" spans="1:180" s="21" customFormat="1" x14ac:dyDescent="0.2">
      <c r="A32" s="26" t="s">
        <v>595</v>
      </c>
      <c r="B32" s="23" t="s">
        <v>606</v>
      </c>
      <c r="C32" s="21" t="s">
        <v>75</v>
      </c>
      <c r="D32" s="23" t="s">
        <v>72</v>
      </c>
      <c r="E32" s="23" t="s">
        <v>32</v>
      </c>
      <c r="F32" s="23" t="s">
        <v>28</v>
      </c>
      <c r="G32" s="24">
        <v>206</v>
      </c>
      <c r="H32" s="30">
        <v>62.404000000000003</v>
      </c>
      <c r="I32" s="23">
        <v>36.482999999999997</v>
      </c>
      <c r="J32" s="23" t="s">
        <v>27</v>
      </c>
      <c r="K32" s="23" t="s">
        <v>27</v>
      </c>
      <c r="L32" s="23" t="s">
        <v>27</v>
      </c>
      <c r="M32" s="23" t="s">
        <v>27</v>
      </c>
      <c r="N32" s="23" t="s">
        <v>27</v>
      </c>
      <c r="O32" s="23">
        <v>0.61399999999999999</v>
      </c>
      <c r="P32" s="23" t="s">
        <v>27</v>
      </c>
      <c r="Q32" s="23">
        <v>0.112</v>
      </c>
      <c r="R32" s="23" t="s">
        <v>27</v>
      </c>
      <c r="S32" s="23" t="s">
        <v>27</v>
      </c>
      <c r="T32" s="30">
        <v>0.192</v>
      </c>
      <c r="U32" s="23" t="s">
        <v>27</v>
      </c>
      <c r="V32" s="23" t="s">
        <v>27</v>
      </c>
      <c r="W32" s="30" t="s">
        <v>27</v>
      </c>
      <c r="X32" s="23">
        <v>99.804999999999993</v>
      </c>
      <c r="Z32" s="18" t="s">
        <v>85</v>
      </c>
      <c r="AB32" s="1"/>
      <c r="AC32" s="32">
        <v>49.20341790961762</v>
      </c>
      <c r="AD32" s="18">
        <v>50.108074080063147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0.46062366036974478</v>
      </c>
      <c r="AK32" s="18">
        <v>0</v>
      </c>
      <c r="AL32" s="18">
        <v>9.4844989211233688E-2</v>
      </c>
      <c r="AM32" s="18">
        <v>0</v>
      </c>
      <c r="AN32" s="18">
        <v>0</v>
      </c>
      <c r="AO32" s="18">
        <v>0.133039360738261</v>
      </c>
      <c r="AP32" s="18">
        <v>0</v>
      </c>
      <c r="AQ32" s="18">
        <v>0</v>
      </c>
      <c r="AR32" s="18">
        <v>100.00000000000003</v>
      </c>
      <c r="AT32" s="53" t="s">
        <v>134</v>
      </c>
      <c r="AU32" s="53" t="str">
        <f t="shared" si="0"/>
        <v>po</v>
      </c>
      <c r="AV32" s="18">
        <f t="shared" si="1"/>
        <v>0.98194590019564398</v>
      </c>
      <c r="AW32" s="18">
        <f t="shared" si="2"/>
        <v>0.99568636064956473</v>
      </c>
      <c r="AX32" s="18"/>
      <c r="AY32" s="62"/>
      <c r="AZ32" s="62"/>
      <c r="BA32" s="62"/>
      <c r="BC32" s="36"/>
    </row>
    <row r="33" spans="1:55" s="21" customFormat="1" x14ac:dyDescent="0.2">
      <c r="A33" s="26" t="s">
        <v>595</v>
      </c>
      <c r="B33" s="23" t="s">
        <v>606</v>
      </c>
      <c r="C33" s="21" t="s">
        <v>75</v>
      </c>
      <c r="D33" s="23" t="s">
        <v>72</v>
      </c>
      <c r="E33" s="23" t="s">
        <v>42</v>
      </c>
      <c r="F33" s="23" t="s">
        <v>41</v>
      </c>
      <c r="G33" s="24">
        <v>262</v>
      </c>
      <c r="H33" s="30">
        <v>62.209000000000003</v>
      </c>
      <c r="I33" s="23">
        <v>36.360999999999997</v>
      </c>
      <c r="J33" s="23" t="s">
        <v>27</v>
      </c>
      <c r="K33" s="23" t="s">
        <v>27</v>
      </c>
      <c r="L33" s="23" t="s">
        <v>27</v>
      </c>
      <c r="M33" s="23" t="s">
        <v>27</v>
      </c>
      <c r="N33" s="23" t="s">
        <v>27</v>
      </c>
      <c r="O33" s="23">
        <v>0.54500000000000004</v>
      </c>
      <c r="P33" s="23" t="s">
        <v>27</v>
      </c>
      <c r="Q33" s="23">
        <v>4.7E-2</v>
      </c>
      <c r="R33" s="23" t="s">
        <v>27</v>
      </c>
      <c r="S33" s="23" t="s">
        <v>27</v>
      </c>
      <c r="T33" s="30" t="s">
        <v>27</v>
      </c>
      <c r="U33" s="23" t="s">
        <v>27</v>
      </c>
      <c r="V33" s="23" t="s">
        <v>27</v>
      </c>
      <c r="W33" s="30" t="s">
        <v>27</v>
      </c>
      <c r="X33" s="23">
        <v>99.161999999999992</v>
      </c>
      <c r="Z33" s="18" t="s">
        <v>85</v>
      </c>
      <c r="AB33" s="1"/>
      <c r="AC33" s="32">
        <v>49.32646779398182</v>
      </c>
      <c r="AD33" s="18">
        <v>50.222339504341875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0.41116707134513863</v>
      </c>
      <c r="AK33" s="18">
        <v>0</v>
      </c>
      <c r="AL33" s="18">
        <v>4.0025630331187036E-2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100.00000000000001</v>
      </c>
      <c r="AT33" s="53" t="s">
        <v>134</v>
      </c>
      <c r="AU33" s="53" t="str">
        <f t="shared" si="0"/>
        <v>po</v>
      </c>
      <c r="AV33" s="18">
        <f t="shared" si="1"/>
        <v>0.98216188813182226</v>
      </c>
      <c r="AW33" s="18">
        <f t="shared" si="2"/>
        <v>0.99114579262789448</v>
      </c>
      <c r="AX33" s="18"/>
      <c r="AY33" s="62"/>
      <c r="AZ33" s="62"/>
      <c r="BA33" s="62"/>
      <c r="BC33" s="36"/>
    </row>
    <row r="34" spans="1:55" s="21" customFormat="1" x14ac:dyDescent="0.2">
      <c r="A34" s="26" t="s">
        <v>595</v>
      </c>
      <c r="B34" s="23" t="s">
        <v>606</v>
      </c>
      <c r="C34" s="21" t="s">
        <v>75</v>
      </c>
      <c r="D34" s="23" t="s">
        <v>72</v>
      </c>
      <c r="E34" s="23" t="s">
        <v>32</v>
      </c>
      <c r="F34" s="23" t="s">
        <v>31</v>
      </c>
      <c r="G34" s="24">
        <v>198</v>
      </c>
      <c r="H34" s="30">
        <v>62.207000000000001</v>
      </c>
      <c r="I34" s="23">
        <v>36.357999999999997</v>
      </c>
      <c r="J34" s="23">
        <v>0.04</v>
      </c>
      <c r="K34" s="23" t="s">
        <v>27</v>
      </c>
      <c r="L34" s="23" t="s">
        <v>27</v>
      </c>
      <c r="M34" s="23" t="s">
        <v>27</v>
      </c>
      <c r="N34" s="23" t="s">
        <v>27</v>
      </c>
      <c r="O34" s="23">
        <v>0.64100000000000001</v>
      </c>
      <c r="P34" s="23" t="s">
        <v>27</v>
      </c>
      <c r="Q34" s="23" t="s">
        <v>27</v>
      </c>
      <c r="R34" s="23" t="s">
        <v>27</v>
      </c>
      <c r="S34" s="23" t="s">
        <v>27</v>
      </c>
      <c r="T34" s="30" t="s">
        <v>27</v>
      </c>
      <c r="U34" s="23" t="s">
        <v>27</v>
      </c>
      <c r="V34" s="23" t="s">
        <v>27</v>
      </c>
      <c r="W34" s="30" t="s">
        <v>27</v>
      </c>
      <c r="X34" s="23">
        <v>99.246000000000009</v>
      </c>
      <c r="Z34" s="18" t="s">
        <v>85</v>
      </c>
      <c r="AB34" s="1"/>
      <c r="AC34" s="32">
        <v>49.280657944749066</v>
      </c>
      <c r="AD34" s="18">
        <v>50.173170909185906</v>
      </c>
      <c r="AE34" s="18">
        <v>6.3011898121639057E-2</v>
      </c>
      <c r="AF34" s="18">
        <v>0</v>
      </c>
      <c r="AG34" s="18">
        <v>0</v>
      </c>
      <c r="AH34" s="18">
        <v>0</v>
      </c>
      <c r="AI34" s="18">
        <v>0</v>
      </c>
      <c r="AJ34" s="18">
        <v>0.48315924794339715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100</v>
      </c>
      <c r="AT34" s="53" t="s">
        <v>134</v>
      </c>
      <c r="AU34" s="53" t="str">
        <f t="shared" si="0"/>
        <v>po</v>
      </c>
      <c r="AV34" s="18">
        <f t="shared" si="1"/>
        <v>0.98221135024429096</v>
      </c>
      <c r="AW34" s="18">
        <f t="shared" si="2"/>
        <v>0.9918411830650613</v>
      </c>
      <c r="AX34" s="18"/>
      <c r="AY34" s="62"/>
      <c r="AZ34" s="62"/>
      <c r="BA34" s="62"/>
      <c r="BC34" s="36"/>
    </row>
    <row r="35" spans="1:55" s="21" customFormat="1" x14ac:dyDescent="0.2">
      <c r="A35" s="26" t="s">
        <v>595</v>
      </c>
      <c r="B35" s="23" t="s">
        <v>606</v>
      </c>
      <c r="C35" s="21" t="s">
        <v>75</v>
      </c>
      <c r="D35" s="23" t="s">
        <v>72</v>
      </c>
      <c r="E35" s="23" t="s">
        <v>42</v>
      </c>
      <c r="F35" s="23" t="s">
        <v>57</v>
      </c>
      <c r="G35" s="24">
        <v>242</v>
      </c>
      <c r="H35" s="30">
        <v>62.033000000000001</v>
      </c>
      <c r="I35" s="23">
        <v>36.231000000000002</v>
      </c>
      <c r="J35" s="23">
        <v>2.8000000000000001E-2</v>
      </c>
      <c r="K35" s="23" t="s">
        <v>27</v>
      </c>
      <c r="L35" s="23" t="s">
        <v>27</v>
      </c>
      <c r="M35" s="23" t="s">
        <v>27</v>
      </c>
      <c r="N35" s="23">
        <v>9.8000000000000004E-2</v>
      </c>
      <c r="O35" s="23">
        <v>0.79700000000000004</v>
      </c>
      <c r="P35" s="23">
        <v>0.17599999999999999</v>
      </c>
      <c r="Q35" s="23" t="s">
        <v>27</v>
      </c>
      <c r="R35" s="23" t="s">
        <v>27</v>
      </c>
      <c r="S35" s="23" t="s">
        <v>27</v>
      </c>
      <c r="T35" s="30">
        <v>0.34799999999999998</v>
      </c>
      <c r="U35" s="23" t="s">
        <v>27</v>
      </c>
      <c r="V35" s="23" t="s">
        <v>27</v>
      </c>
      <c r="W35" s="30" t="s">
        <v>27</v>
      </c>
      <c r="X35" s="23">
        <v>99.711000000000013</v>
      </c>
      <c r="Z35" s="18" t="s">
        <v>85</v>
      </c>
      <c r="AB35" s="1"/>
      <c r="AC35" s="32">
        <v>49.011385324152776</v>
      </c>
      <c r="AD35" s="18">
        <v>49.864197982058492</v>
      </c>
      <c r="AE35" s="18">
        <v>4.3990364010692472E-2</v>
      </c>
      <c r="AF35" s="18">
        <v>0</v>
      </c>
      <c r="AG35" s="18">
        <v>0</v>
      </c>
      <c r="AH35" s="18">
        <v>0</v>
      </c>
      <c r="AI35" s="18">
        <v>0.10788933679492503</v>
      </c>
      <c r="AJ35" s="18">
        <v>0.59913893345540492</v>
      </c>
      <c r="AK35" s="18">
        <v>0.13176880488146744</v>
      </c>
      <c r="AL35" s="18">
        <v>0</v>
      </c>
      <c r="AM35" s="18">
        <v>0</v>
      </c>
      <c r="AN35" s="18">
        <v>0</v>
      </c>
      <c r="AO35" s="18">
        <v>0.24162925464621127</v>
      </c>
      <c r="AP35" s="18">
        <v>0</v>
      </c>
      <c r="AQ35" s="18">
        <v>0</v>
      </c>
      <c r="AR35" s="18">
        <v>99.999999999999986</v>
      </c>
      <c r="AT35" s="53" t="s">
        <v>134</v>
      </c>
      <c r="AU35" s="53" t="str">
        <f t="shared" si="0"/>
        <v>po</v>
      </c>
      <c r="AV35" s="18">
        <f t="shared" si="1"/>
        <v>0.98289729520541846</v>
      </c>
      <c r="AW35" s="18">
        <f t="shared" si="2"/>
        <v>1.0024010079360035</v>
      </c>
      <c r="AX35" s="18"/>
      <c r="AY35" s="62"/>
      <c r="AZ35" s="62"/>
      <c r="BA35" s="62"/>
      <c r="BC35" s="36"/>
    </row>
    <row r="36" spans="1:55" s="21" customFormat="1" x14ac:dyDescent="0.2">
      <c r="A36" s="26" t="s">
        <v>595</v>
      </c>
      <c r="B36" s="23" t="s">
        <v>606</v>
      </c>
      <c r="C36" s="21" t="s">
        <v>75</v>
      </c>
      <c r="D36" s="23" t="s">
        <v>72</v>
      </c>
      <c r="E36" s="23" t="s">
        <v>42</v>
      </c>
      <c r="F36" s="23" t="s">
        <v>55</v>
      </c>
      <c r="G36" s="24">
        <v>241</v>
      </c>
      <c r="H36" s="30">
        <v>62.365000000000002</v>
      </c>
      <c r="I36" s="23">
        <v>36.423999999999999</v>
      </c>
      <c r="J36" s="23" t="s">
        <v>27</v>
      </c>
      <c r="K36" s="23" t="s">
        <v>27</v>
      </c>
      <c r="L36" s="23" t="s">
        <v>27</v>
      </c>
      <c r="M36" s="23" t="s">
        <v>27</v>
      </c>
      <c r="N36" s="23" t="s">
        <v>27</v>
      </c>
      <c r="O36" s="23">
        <v>0.63300000000000001</v>
      </c>
      <c r="P36" s="23">
        <v>0.114</v>
      </c>
      <c r="Q36" s="23" t="s">
        <v>27</v>
      </c>
      <c r="R36" s="23" t="s">
        <v>27</v>
      </c>
      <c r="S36" s="23" t="s">
        <v>27</v>
      </c>
      <c r="T36" s="30" t="s">
        <v>27</v>
      </c>
      <c r="U36" s="23" t="s">
        <v>27</v>
      </c>
      <c r="V36" s="23" t="s">
        <v>27</v>
      </c>
      <c r="W36" s="30" t="s">
        <v>27</v>
      </c>
      <c r="X36" s="23">
        <v>99.536000000000001</v>
      </c>
      <c r="Z36" s="18" t="s">
        <v>85</v>
      </c>
      <c r="AB36" s="1"/>
      <c r="AC36" s="32">
        <v>49.291084541879378</v>
      </c>
      <c r="AD36" s="18">
        <v>50.147514006764879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0.47602107902740265</v>
      </c>
      <c r="AK36" s="18">
        <v>8.5380372328340434E-2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100</v>
      </c>
      <c r="AT36" s="53" t="s">
        <v>134</v>
      </c>
      <c r="AU36" s="53" t="str">
        <f t="shared" si="0"/>
        <v>po</v>
      </c>
      <c r="AV36" s="18">
        <f t="shared" si="1"/>
        <v>0.98292179618774389</v>
      </c>
      <c r="AW36" s="18">
        <f t="shared" si="2"/>
        <v>0.9941167968268585</v>
      </c>
      <c r="AX36" s="18"/>
      <c r="AY36" s="62"/>
      <c r="AZ36" s="62"/>
      <c r="BA36" s="62"/>
      <c r="BC36" s="36"/>
    </row>
    <row r="37" spans="1:55" s="21" customFormat="1" x14ac:dyDescent="0.2">
      <c r="A37" s="26" t="s">
        <v>595</v>
      </c>
      <c r="B37" s="23" t="s">
        <v>606</v>
      </c>
      <c r="C37" s="21" t="s">
        <v>75</v>
      </c>
      <c r="D37" s="23" t="s">
        <v>72</v>
      </c>
      <c r="E37" s="23" t="s">
        <v>32</v>
      </c>
      <c r="F37" s="23" t="s">
        <v>43</v>
      </c>
      <c r="G37" s="24">
        <v>186</v>
      </c>
      <c r="H37" s="30">
        <v>62.744999999999997</v>
      </c>
      <c r="I37" s="23">
        <v>36.642000000000003</v>
      </c>
      <c r="J37" s="23">
        <v>2.5000000000000001E-2</v>
      </c>
      <c r="K37" s="23" t="s">
        <v>27</v>
      </c>
      <c r="L37" s="23" t="s">
        <v>27</v>
      </c>
      <c r="M37" s="23" t="s">
        <v>27</v>
      </c>
      <c r="N37" s="23" t="s">
        <v>27</v>
      </c>
      <c r="O37" s="23">
        <v>0.254</v>
      </c>
      <c r="P37" s="23" t="s">
        <v>27</v>
      </c>
      <c r="Q37" s="23" t="s">
        <v>27</v>
      </c>
      <c r="R37" s="23" t="s">
        <v>27</v>
      </c>
      <c r="S37" s="23" t="s">
        <v>27</v>
      </c>
      <c r="T37" s="30" t="s">
        <v>27</v>
      </c>
      <c r="U37" s="23" t="s">
        <v>27</v>
      </c>
      <c r="V37" s="23" t="s">
        <v>27</v>
      </c>
      <c r="W37" s="30" t="s">
        <v>27</v>
      </c>
      <c r="X37" s="23">
        <v>99.666000000000011</v>
      </c>
      <c r="Z37" s="18" t="s">
        <v>85</v>
      </c>
      <c r="AB37" s="1"/>
      <c r="AC37" s="32">
        <v>49.45819544597682</v>
      </c>
      <c r="AD37" s="18">
        <v>50.312122247604663</v>
      </c>
      <c r="AE37" s="18">
        <v>3.918541786898358E-2</v>
      </c>
      <c r="AF37" s="18">
        <v>0</v>
      </c>
      <c r="AG37" s="18">
        <v>0</v>
      </c>
      <c r="AH37" s="18">
        <v>0</v>
      </c>
      <c r="AI37" s="18">
        <v>0</v>
      </c>
      <c r="AJ37" s="18">
        <v>0.19049688854955676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100.00000000000003</v>
      </c>
      <c r="AT37" s="53" t="s">
        <v>134</v>
      </c>
      <c r="AU37" s="53" t="str">
        <f t="shared" si="0"/>
        <v>po</v>
      </c>
      <c r="AV37" s="18">
        <f t="shared" si="1"/>
        <v>0.98302741439875363</v>
      </c>
      <c r="AW37" s="18">
        <f t="shared" si="2"/>
        <v>0.98681371638800475</v>
      </c>
      <c r="AX37" s="18"/>
      <c r="AY37" s="62"/>
      <c r="AZ37" s="62"/>
      <c r="BA37" s="62"/>
      <c r="BC37" s="36"/>
    </row>
    <row r="38" spans="1:55" s="21" customFormat="1" x14ac:dyDescent="0.2">
      <c r="A38" s="26" t="s">
        <v>595</v>
      </c>
      <c r="B38" s="23" t="s">
        <v>606</v>
      </c>
      <c r="C38" s="21" t="s">
        <v>75</v>
      </c>
      <c r="D38" s="23" t="s">
        <v>72</v>
      </c>
      <c r="E38" s="23" t="s">
        <v>42</v>
      </c>
      <c r="F38" s="23" t="s">
        <v>55</v>
      </c>
      <c r="G38" s="24">
        <v>240</v>
      </c>
      <c r="H38" s="30">
        <v>62.406999999999996</v>
      </c>
      <c r="I38" s="23">
        <v>36.439</v>
      </c>
      <c r="J38" s="23" t="s">
        <v>27</v>
      </c>
      <c r="K38" s="23" t="s">
        <v>27</v>
      </c>
      <c r="L38" s="23" t="s">
        <v>27</v>
      </c>
      <c r="M38" s="23">
        <v>5.8000000000000003E-2</v>
      </c>
      <c r="N38" s="23" t="s">
        <v>27</v>
      </c>
      <c r="O38" s="23">
        <v>0.51600000000000001</v>
      </c>
      <c r="P38" s="23">
        <v>0.13400000000000001</v>
      </c>
      <c r="Q38" s="23" t="s">
        <v>27</v>
      </c>
      <c r="R38" s="23" t="s">
        <v>27</v>
      </c>
      <c r="S38" s="23" t="s">
        <v>27</v>
      </c>
      <c r="T38" s="30">
        <v>0.13</v>
      </c>
      <c r="U38" s="23" t="s">
        <v>27</v>
      </c>
      <c r="V38" s="23" t="s">
        <v>27</v>
      </c>
      <c r="W38" s="30" t="s">
        <v>27</v>
      </c>
      <c r="X38" s="23">
        <v>99.684000000000012</v>
      </c>
      <c r="Z38" s="18" t="s">
        <v>85</v>
      </c>
      <c r="AB38" s="1"/>
      <c r="AC38" s="32">
        <v>49.266276413357758</v>
      </c>
      <c r="AD38" s="18">
        <v>50.109169758620673</v>
      </c>
      <c r="AE38" s="18">
        <v>0</v>
      </c>
      <c r="AF38" s="18">
        <v>0</v>
      </c>
      <c r="AG38" s="18">
        <v>0</v>
      </c>
      <c r="AH38" s="18">
        <v>4.6543161197652172E-2</v>
      </c>
      <c r="AI38" s="18">
        <v>0</v>
      </c>
      <c r="AJ38" s="18">
        <v>0.38757982480563619</v>
      </c>
      <c r="AK38" s="18">
        <v>0.10024136627493009</v>
      </c>
      <c r="AL38" s="18">
        <v>0</v>
      </c>
      <c r="AM38" s="18">
        <v>0</v>
      </c>
      <c r="AN38" s="18">
        <v>0</v>
      </c>
      <c r="AO38" s="18">
        <v>9.0189475743327932E-2</v>
      </c>
      <c r="AP38" s="18">
        <v>0</v>
      </c>
      <c r="AQ38" s="18">
        <v>0</v>
      </c>
      <c r="AR38" s="18">
        <v>99.999999999999986</v>
      </c>
      <c r="AT38" s="53" t="s">
        <v>134</v>
      </c>
      <c r="AU38" s="53" t="str">
        <f t="shared" si="0"/>
        <v>po</v>
      </c>
      <c r="AV38" s="18">
        <f t="shared" si="1"/>
        <v>0.98317886028997903</v>
      </c>
      <c r="AW38" s="18">
        <f t="shared" si="2"/>
        <v>0.99471388810241756</v>
      </c>
      <c r="AX38" s="18"/>
      <c r="AY38" s="62"/>
      <c r="AZ38" s="62"/>
      <c r="BA38" s="62"/>
      <c r="BC38" s="36"/>
    </row>
    <row r="39" spans="1:55" s="21" customFormat="1" x14ac:dyDescent="0.2">
      <c r="A39" s="26" t="s">
        <v>595</v>
      </c>
      <c r="B39" s="23" t="s">
        <v>606</v>
      </c>
      <c r="C39" s="21" t="s">
        <v>75</v>
      </c>
      <c r="D39" s="23" t="s">
        <v>72</v>
      </c>
      <c r="E39" s="23" t="s">
        <v>37</v>
      </c>
      <c r="F39" s="23" t="s">
        <v>43</v>
      </c>
      <c r="G39" s="24">
        <v>218</v>
      </c>
      <c r="H39" s="30">
        <v>62.856000000000002</v>
      </c>
      <c r="I39" s="23">
        <v>36.667000000000002</v>
      </c>
      <c r="J39" s="23">
        <v>2.5000000000000001E-2</v>
      </c>
      <c r="K39" s="23" t="s">
        <v>27</v>
      </c>
      <c r="L39" s="23" t="s">
        <v>27</v>
      </c>
      <c r="M39" s="23">
        <v>5.8999999999999997E-2</v>
      </c>
      <c r="N39" s="23" t="s">
        <v>27</v>
      </c>
      <c r="O39" s="23">
        <v>0.29299999999999998</v>
      </c>
      <c r="P39" s="23" t="s">
        <v>27</v>
      </c>
      <c r="Q39" s="23">
        <v>0.126</v>
      </c>
      <c r="R39" s="23" t="s">
        <v>27</v>
      </c>
      <c r="S39" s="23" t="s">
        <v>27</v>
      </c>
      <c r="T39" s="30">
        <v>0.22700000000000001</v>
      </c>
      <c r="U39" s="23" t="s">
        <v>27</v>
      </c>
      <c r="V39" s="23" t="s">
        <v>27</v>
      </c>
      <c r="W39" s="30" t="s">
        <v>27</v>
      </c>
      <c r="X39" s="23">
        <v>100.25300000000001</v>
      </c>
      <c r="Z39" s="18" t="s">
        <v>85</v>
      </c>
      <c r="AB39" s="1"/>
      <c r="AC39" s="32">
        <v>49.31771322559829</v>
      </c>
      <c r="AD39" s="18">
        <v>50.114787493313059</v>
      </c>
      <c r="AE39" s="18">
        <v>3.9005112098458222E-2</v>
      </c>
      <c r="AF39" s="18">
        <v>0</v>
      </c>
      <c r="AG39" s="18">
        <v>0</v>
      </c>
      <c r="AH39" s="18">
        <v>4.7056503347200795E-2</v>
      </c>
      <c r="AI39" s="18">
        <v>0</v>
      </c>
      <c r="AJ39" s="18">
        <v>0.2187352809513291</v>
      </c>
      <c r="AK39" s="18">
        <v>0</v>
      </c>
      <c r="AL39" s="18">
        <v>0.10617939852397446</v>
      </c>
      <c r="AM39" s="18">
        <v>0</v>
      </c>
      <c r="AN39" s="18">
        <v>0</v>
      </c>
      <c r="AO39" s="18">
        <v>0.15652298616768567</v>
      </c>
      <c r="AP39" s="18">
        <v>0</v>
      </c>
      <c r="AQ39" s="18">
        <v>0</v>
      </c>
      <c r="AR39" s="18">
        <v>100.00000000000001</v>
      </c>
      <c r="AT39" s="53" t="s">
        <v>134</v>
      </c>
      <c r="AU39" s="53" t="str">
        <f t="shared" si="0"/>
        <v>po</v>
      </c>
      <c r="AV39" s="18">
        <f t="shared" si="1"/>
        <v>0.98409502848194008</v>
      </c>
      <c r="AW39" s="18">
        <f t="shared" si="2"/>
        <v>0.99370172721746264</v>
      </c>
      <c r="AX39" s="18"/>
      <c r="AY39" s="62"/>
      <c r="AZ39" s="62"/>
      <c r="BA39" s="62"/>
      <c r="BC39" s="36"/>
    </row>
    <row r="40" spans="1:55" s="21" customFormat="1" x14ac:dyDescent="0.2">
      <c r="A40" s="26" t="s">
        <v>595</v>
      </c>
      <c r="B40" s="23" t="s">
        <v>606</v>
      </c>
      <c r="C40" s="21" t="s">
        <v>75</v>
      </c>
      <c r="D40" s="23" t="s">
        <v>72</v>
      </c>
      <c r="E40" s="23" t="s">
        <v>37</v>
      </c>
      <c r="F40" s="23" t="s">
        <v>43</v>
      </c>
      <c r="G40" s="24">
        <v>217</v>
      </c>
      <c r="H40" s="30">
        <v>62.451000000000001</v>
      </c>
      <c r="I40" s="23">
        <v>36.405000000000001</v>
      </c>
      <c r="J40" s="23" t="s">
        <v>27</v>
      </c>
      <c r="K40" s="23" t="s">
        <v>27</v>
      </c>
      <c r="L40" s="23" t="s">
        <v>27</v>
      </c>
      <c r="M40" s="23" t="s">
        <v>27</v>
      </c>
      <c r="N40" s="23" t="s">
        <v>27</v>
      </c>
      <c r="O40" s="23">
        <v>0.23599999999999999</v>
      </c>
      <c r="P40" s="23" t="s">
        <v>27</v>
      </c>
      <c r="Q40" s="23">
        <v>0.13</v>
      </c>
      <c r="R40" s="23" t="s">
        <v>27</v>
      </c>
      <c r="S40" s="23" t="s">
        <v>27</v>
      </c>
      <c r="T40" s="30">
        <v>0.19700000000000001</v>
      </c>
      <c r="U40" s="23" t="s">
        <v>27</v>
      </c>
      <c r="V40" s="23" t="s">
        <v>27</v>
      </c>
      <c r="W40" s="30" t="s">
        <v>27</v>
      </c>
      <c r="X40" s="23">
        <v>99.418999999999997</v>
      </c>
      <c r="Z40" s="18" t="s">
        <v>85</v>
      </c>
      <c r="AB40" s="1"/>
      <c r="AC40" s="32">
        <v>49.405956552008632</v>
      </c>
      <c r="AD40" s="18">
        <v>50.16898034582271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0.17764252816291715</v>
      </c>
      <c r="AK40" s="18">
        <v>0</v>
      </c>
      <c r="AL40" s="18">
        <v>0.11045790258927642</v>
      </c>
      <c r="AM40" s="18">
        <v>0</v>
      </c>
      <c r="AN40" s="18">
        <v>0</v>
      </c>
      <c r="AO40" s="18">
        <v>0.1369626714164649</v>
      </c>
      <c r="AP40" s="18">
        <v>0</v>
      </c>
      <c r="AQ40" s="18">
        <v>0</v>
      </c>
      <c r="AR40" s="18">
        <v>100.00000000000001</v>
      </c>
      <c r="AT40" s="53" t="s">
        <v>134</v>
      </c>
      <c r="AU40" s="53" t="str">
        <f t="shared" si="0"/>
        <v>po</v>
      </c>
      <c r="AV40" s="18">
        <f t="shared" si="1"/>
        <v>0.98479092481939168</v>
      </c>
      <c r="AW40" s="18">
        <f t="shared" si="2"/>
        <v>0.99326355271094202</v>
      </c>
      <c r="AX40" s="18"/>
      <c r="AY40" s="62"/>
      <c r="AZ40" s="62"/>
      <c r="BA40" s="62"/>
      <c r="BC40" s="36"/>
    </row>
    <row r="41" spans="1:55" s="21" customFormat="1" x14ac:dyDescent="0.2">
      <c r="A41" s="26" t="s">
        <v>595</v>
      </c>
      <c r="B41" s="23" t="s">
        <v>606</v>
      </c>
      <c r="C41" s="21" t="s">
        <v>75</v>
      </c>
      <c r="D41" s="23" t="s">
        <v>72</v>
      </c>
      <c r="E41" s="23" t="s">
        <v>54</v>
      </c>
      <c r="F41" s="23" t="s">
        <v>43</v>
      </c>
      <c r="G41" s="24">
        <v>283</v>
      </c>
      <c r="H41" s="30">
        <v>62.793999999999997</v>
      </c>
      <c r="I41" s="23">
        <v>36.597000000000001</v>
      </c>
      <c r="J41" s="23">
        <v>3.5000000000000003E-2</v>
      </c>
      <c r="K41" s="23" t="s">
        <v>27</v>
      </c>
      <c r="L41" s="23" t="s">
        <v>27</v>
      </c>
      <c r="M41" s="23" t="s">
        <v>27</v>
      </c>
      <c r="N41" s="23" t="s">
        <v>27</v>
      </c>
      <c r="O41" s="23">
        <v>0.52400000000000002</v>
      </c>
      <c r="P41" s="23" t="s">
        <v>27</v>
      </c>
      <c r="Q41" s="23">
        <v>0.10199999999999999</v>
      </c>
      <c r="R41" s="23" t="s">
        <v>27</v>
      </c>
      <c r="S41" s="23" t="s">
        <v>27</v>
      </c>
      <c r="T41" s="30" t="s">
        <v>27</v>
      </c>
      <c r="U41" s="23" t="s">
        <v>27</v>
      </c>
      <c r="V41" s="23" t="s">
        <v>27</v>
      </c>
      <c r="W41" s="30" t="s">
        <v>27</v>
      </c>
      <c r="X41" s="23">
        <v>100.05199999999999</v>
      </c>
      <c r="Z41" s="18" t="s">
        <v>85</v>
      </c>
      <c r="AB41" s="1"/>
      <c r="AC41" s="32">
        <v>49.357946485664996</v>
      </c>
      <c r="AD41" s="18">
        <v>50.109347075837654</v>
      </c>
      <c r="AE41" s="18">
        <v>5.4705665972826376E-2</v>
      </c>
      <c r="AF41" s="18">
        <v>0</v>
      </c>
      <c r="AG41" s="18">
        <v>0</v>
      </c>
      <c r="AH41" s="18">
        <v>0</v>
      </c>
      <c r="AI41" s="18">
        <v>0</v>
      </c>
      <c r="AJ41" s="18">
        <v>0.39189096255006939</v>
      </c>
      <c r="AK41" s="18">
        <v>0</v>
      </c>
      <c r="AL41" s="18">
        <v>8.6109809974455373E-2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100.00000000000001</v>
      </c>
      <c r="AT41" s="53" t="s">
        <v>134</v>
      </c>
      <c r="AU41" s="53" t="str">
        <f t="shared" si="0"/>
        <v>po</v>
      </c>
      <c r="AV41" s="18">
        <f t="shared" si="1"/>
        <v>0.98500478186164642</v>
      </c>
      <c r="AW41" s="18">
        <f t="shared" si="2"/>
        <v>0.9945439357404845</v>
      </c>
      <c r="AX41" s="18"/>
      <c r="AY41" s="62"/>
      <c r="AZ41" s="62"/>
      <c r="BA41" s="62"/>
      <c r="BC41" s="36"/>
    </row>
    <row r="42" spans="1:55" s="21" customFormat="1" x14ac:dyDescent="0.2">
      <c r="A42" s="26" t="s">
        <v>595</v>
      </c>
      <c r="B42" s="23" t="s">
        <v>606</v>
      </c>
      <c r="C42" s="21" t="s">
        <v>75</v>
      </c>
      <c r="D42" s="23" t="s">
        <v>72</v>
      </c>
      <c r="E42" s="23" t="s">
        <v>48</v>
      </c>
      <c r="F42" s="23" t="s">
        <v>43</v>
      </c>
      <c r="G42" s="24">
        <v>267</v>
      </c>
      <c r="H42" s="30">
        <v>62.396999999999998</v>
      </c>
      <c r="I42" s="23">
        <v>36.365000000000002</v>
      </c>
      <c r="J42" s="23">
        <v>8.5000000000000006E-2</v>
      </c>
      <c r="K42" s="23" t="s">
        <v>27</v>
      </c>
      <c r="L42" s="23" t="s">
        <v>27</v>
      </c>
      <c r="M42" s="23" t="s">
        <v>27</v>
      </c>
      <c r="N42" s="23">
        <v>0.114</v>
      </c>
      <c r="O42" s="23">
        <v>0.55400000000000005</v>
      </c>
      <c r="P42" s="23" t="s">
        <v>27</v>
      </c>
      <c r="Q42" s="23">
        <v>7.9000000000000001E-2</v>
      </c>
      <c r="R42" s="23" t="s">
        <v>27</v>
      </c>
      <c r="S42" s="23" t="s">
        <v>27</v>
      </c>
      <c r="T42" s="30" t="s">
        <v>27</v>
      </c>
      <c r="U42" s="23" t="s">
        <v>27</v>
      </c>
      <c r="V42" s="23" t="s">
        <v>27</v>
      </c>
      <c r="W42" s="30" t="s">
        <v>27</v>
      </c>
      <c r="X42" s="23">
        <v>99.593999999999994</v>
      </c>
      <c r="Z42" s="18" t="s">
        <v>85</v>
      </c>
      <c r="AB42" s="1"/>
      <c r="AC42" s="32">
        <v>49.254575809785038</v>
      </c>
      <c r="AD42" s="18">
        <v>50.003544367676398</v>
      </c>
      <c r="AE42" s="18">
        <v>0.13342190283570113</v>
      </c>
      <c r="AF42" s="18">
        <v>0</v>
      </c>
      <c r="AG42" s="18">
        <v>0</v>
      </c>
      <c r="AH42" s="18">
        <v>0</v>
      </c>
      <c r="AI42" s="18">
        <v>0.12539088835391946</v>
      </c>
      <c r="AJ42" s="18">
        <v>0.41609037080985722</v>
      </c>
      <c r="AK42" s="18">
        <v>0</v>
      </c>
      <c r="AL42" s="18">
        <v>6.6976660539085353E-2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100</v>
      </c>
      <c r="AT42" s="53" t="s">
        <v>134</v>
      </c>
      <c r="AU42" s="53" t="str">
        <f t="shared" si="0"/>
        <v>po</v>
      </c>
      <c r="AV42" s="18">
        <f t="shared" si="1"/>
        <v>0.98502169061488543</v>
      </c>
      <c r="AW42" s="18">
        <f t="shared" si="2"/>
        <v>0.99468234642354059</v>
      </c>
      <c r="AX42" s="18"/>
      <c r="AY42" s="62"/>
      <c r="AZ42" s="62"/>
      <c r="BA42" s="62"/>
      <c r="BC42" s="36"/>
    </row>
    <row r="43" spans="1:55" s="21" customFormat="1" x14ac:dyDescent="0.2">
      <c r="A43" s="26" t="s">
        <v>595</v>
      </c>
      <c r="B43" s="23" t="s">
        <v>606</v>
      </c>
      <c r="C43" s="21" t="s">
        <v>75</v>
      </c>
      <c r="D43" s="23" t="s">
        <v>72</v>
      </c>
      <c r="E43" s="23" t="s">
        <v>42</v>
      </c>
      <c r="F43" s="23" t="s">
        <v>34</v>
      </c>
      <c r="G43" s="24">
        <v>246</v>
      </c>
      <c r="H43" s="30">
        <v>62.555</v>
      </c>
      <c r="I43" s="23">
        <v>36.430999999999997</v>
      </c>
      <c r="J43" s="23">
        <v>2.8000000000000001E-2</v>
      </c>
      <c r="K43" s="23" t="s">
        <v>27</v>
      </c>
      <c r="L43" s="23" t="s">
        <v>27</v>
      </c>
      <c r="M43" s="23">
        <v>7.1999999999999995E-2</v>
      </c>
      <c r="N43" s="23">
        <v>4.1000000000000002E-2</v>
      </c>
      <c r="O43" s="23">
        <v>0.83299999999999996</v>
      </c>
      <c r="P43" s="23" t="s">
        <v>27</v>
      </c>
      <c r="Q43" s="23" t="s">
        <v>27</v>
      </c>
      <c r="R43" s="23" t="s">
        <v>27</v>
      </c>
      <c r="S43" s="23" t="s">
        <v>27</v>
      </c>
      <c r="T43" s="30" t="s">
        <v>27</v>
      </c>
      <c r="U43" s="23">
        <v>5.2999999999999999E-2</v>
      </c>
      <c r="V43" s="23" t="s">
        <v>27</v>
      </c>
      <c r="W43" s="30" t="s">
        <v>27</v>
      </c>
      <c r="X43" s="23">
        <v>100.01299999999999</v>
      </c>
      <c r="Z43" s="18" t="s">
        <v>85</v>
      </c>
      <c r="AB43" s="1"/>
      <c r="AC43" s="32">
        <v>49.208208360115755</v>
      </c>
      <c r="AD43" s="18">
        <v>49.920731518122707</v>
      </c>
      <c r="AE43" s="18">
        <v>4.3798464663091126E-2</v>
      </c>
      <c r="AF43" s="18">
        <v>0</v>
      </c>
      <c r="AG43" s="18">
        <v>0</v>
      </c>
      <c r="AH43" s="18">
        <v>5.757308100239885E-2</v>
      </c>
      <c r="AI43" s="18">
        <v>4.4940472636865514E-2</v>
      </c>
      <c r="AJ43" s="18">
        <v>0.62346998857704561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0.10127811488212887</v>
      </c>
      <c r="AQ43" s="18">
        <v>0</v>
      </c>
      <c r="AR43" s="18">
        <v>100.00000000000001</v>
      </c>
      <c r="AT43" s="53" t="s">
        <v>134</v>
      </c>
      <c r="AU43" s="53" t="str">
        <f t="shared" si="0"/>
        <v>po</v>
      </c>
      <c r="AV43" s="18">
        <f t="shared" si="1"/>
        <v>0.98572690871430269</v>
      </c>
      <c r="AW43" s="18">
        <f t="shared" si="2"/>
        <v>0.99821610848395559</v>
      </c>
      <c r="AX43" s="18"/>
      <c r="AY43" s="62"/>
      <c r="AZ43" s="62"/>
      <c r="BA43" s="62"/>
      <c r="BC43" s="36"/>
    </row>
    <row r="44" spans="1:55" s="21" customFormat="1" x14ac:dyDescent="0.2">
      <c r="A44" s="26" t="s">
        <v>595</v>
      </c>
      <c r="B44" s="23" t="s">
        <v>606</v>
      </c>
      <c r="C44" s="21" t="s">
        <v>75</v>
      </c>
      <c r="D44" s="23" t="s">
        <v>72</v>
      </c>
      <c r="E44" s="23" t="s">
        <v>54</v>
      </c>
      <c r="F44" s="23" t="s">
        <v>43</v>
      </c>
      <c r="G44" s="24">
        <v>282</v>
      </c>
      <c r="H44" s="30">
        <v>62.402000000000001</v>
      </c>
      <c r="I44" s="23">
        <v>36.323</v>
      </c>
      <c r="J44" s="23">
        <v>0.04</v>
      </c>
      <c r="K44" s="23" t="s">
        <v>27</v>
      </c>
      <c r="L44" s="23" t="s">
        <v>27</v>
      </c>
      <c r="M44" s="23" t="s">
        <v>27</v>
      </c>
      <c r="N44" s="23">
        <v>2.8000000000000001E-2</v>
      </c>
      <c r="O44" s="23">
        <v>0.40699999999999997</v>
      </c>
      <c r="P44" s="23" t="s">
        <v>27</v>
      </c>
      <c r="Q44" s="23">
        <v>0.10100000000000001</v>
      </c>
      <c r="R44" s="23" t="s">
        <v>27</v>
      </c>
      <c r="S44" s="23" t="s">
        <v>27</v>
      </c>
      <c r="T44" s="30" t="s">
        <v>27</v>
      </c>
      <c r="U44" s="23" t="s">
        <v>27</v>
      </c>
      <c r="V44" s="23" t="s">
        <v>27</v>
      </c>
      <c r="W44" s="30" t="s">
        <v>27</v>
      </c>
      <c r="X44" s="23">
        <v>99.301000000000002</v>
      </c>
      <c r="Z44" s="18" t="s">
        <v>85</v>
      </c>
      <c r="AB44" s="1"/>
      <c r="AC44" s="32">
        <v>49.41208963976171</v>
      </c>
      <c r="AD44" s="18">
        <v>50.101502011615572</v>
      </c>
      <c r="AE44" s="18">
        <v>6.2982520065212252E-2</v>
      </c>
      <c r="AF44" s="18">
        <v>0</v>
      </c>
      <c r="AG44" s="18">
        <v>0</v>
      </c>
      <c r="AH44" s="18">
        <v>0</v>
      </c>
      <c r="AI44" s="18">
        <v>3.0893776272718065E-2</v>
      </c>
      <c r="AJ44" s="18">
        <v>0.30663671088195105</v>
      </c>
      <c r="AK44" s="18">
        <v>0</v>
      </c>
      <c r="AL44" s="18">
        <v>8.5895341402842496E-2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100.00000000000001</v>
      </c>
      <c r="AT44" s="53" t="s">
        <v>134</v>
      </c>
      <c r="AU44" s="53" t="str">
        <f t="shared" si="0"/>
        <v>po</v>
      </c>
      <c r="AV44" s="18">
        <f t="shared" si="1"/>
        <v>0.98623968655282968</v>
      </c>
      <c r="AW44" s="18">
        <f t="shared" si="2"/>
        <v>0.99407442276879765</v>
      </c>
      <c r="AX44" s="18"/>
      <c r="AY44" s="62"/>
      <c r="AZ44" s="62"/>
      <c r="BA44" s="62"/>
      <c r="BC44" s="36"/>
    </row>
    <row r="45" spans="1:55" s="21" customFormat="1" x14ac:dyDescent="0.2">
      <c r="A45" s="26" t="s">
        <v>595</v>
      </c>
      <c r="B45" s="23" t="s">
        <v>606</v>
      </c>
      <c r="C45" s="21" t="s">
        <v>75</v>
      </c>
      <c r="D45" s="23" t="s">
        <v>72</v>
      </c>
      <c r="E45" s="23" t="s">
        <v>48</v>
      </c>
      <c r="F45" s="23" t="s">
        <v>43</v>
      </c>
      <c r="G45" s="24">
        <v>268</v>
      </c>
      <c r="H45" s="30">
        <v>62.854999999999997</v>
      </c>
      <c r="I45" s="23">
        <v>36.58</v>
      </c>
      <c r="J45" s="23">
        <v>7.0999999999999994E-2</v>
      </c>
      <c r="K45" s="23" t="s">
        <v>27</v>
      </c>
      <c r="L45" s="23" t="s">
        <v>27</v>
      </c>
      <c r="M45" s="23" t="s">
        <v>27</v>
      </c>
      <c r="N45" s="23">
        <v>9.4E-2</v>
      </c>
      <c r="O45" s="23">
        <v>0.28599999999999998</v>
      </c>
      <c r="P45" s="23" t="s">
        <v>27</v>
      </c>
      <c r="Q45" s="23">
        <v>7.8E-2</v>
      </c>
      <c r="R45" s="23" t="s">
        <v>27</v>
      </c>
      <c r="S45" s="23" t="s">
        <v>27</v>
      </c>
      <c r="T45" s="30" t="s">
        <v>27</v>
      </c>
      <c r="U45" s="23" t="s">
        <v>27</v>
      </c>
      <c r="V45" s="23" t="s">
        <v>27</v>
      </c>
      <c r="W45" s="30" t="s">
        <v>27</v>
      </c>
      <c r="X45" s="23">
        <v>99.963999999999999</v>
      </c>
      <c r="Z45" s="18" t="s">
        <v>85</v>
      </c>
      <c r="AB45" s="1"/>
      <c r="AC45" s="32">
        <v>49.412991593999422</v>
      </c>
      <c r="AD45" s="18">
        <v>50.093265342873813</v>
      </c>
      <c r="AE45" s="18">
        <v>0.11099029275869435</v>
      </c>
      <c r="AF45" s="18">
        <v>0</v>
      </c>
      <c r="AG45" s="18">
        <v>0</v>
      </c>
      <c r="AH45" s="18">
        <v>0</v>
      </c>
      <c r="AI45" s="18">
        <v>0.10296922054546667</v>
      </c>
      <c r="AJ45" s="18">
        <v>0.21392541225449088</v>
      </c>
      <c r="AK45" s="18">
        <v>0</v>
      </c>
      <c r="AL45" s="18">
        <v>6.5858137568102937E-2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99.999999999999986</v>
      </c>
      <c r="AT45" s="53" t="s">
        <v>134</v>
      </c>
      <c r="AU45" s="53" t="str">
        <f t="shared" si="0"/>
        <v>po</v>
      </c>
      <c r="AV45" s="18">
        <f t="shared" si="1"/>
        <v>0.98641985615794625</v>
      </c>
      <c r="AW45" s="18">
        <f t="shared" si="2"/>
        <v>0.99200510894407534</v>
      </c>
      <c r="AX45" s="18"/>
      <c r="AY45" s="62"/>
      <c r="AZ45" s="62"/>
      <c r="BA45" s="62"/>
      <c r="BC45" s="36"/>
    </row>
    <row r="46" spans="1:55" s="21" customFormat="1" x14ac:dyDescent="0.2">
      <c r="A46" s="26" t="s">
        <v>595</v>
      </c>
      <c r="B46" s="23" t="s">
        <v>606</v>
      </c>
      <c r="C46" s="21" t="s">
        <v>75</v>
      </c>
      <c r="D46" s="23" t="s">
        <v>72</v>
      </c>
      <c r="E46" s="23" t="s">
        <v>32</v>
      </c>
      <c r="F46" s="23" t="s">
        <v>31</v>
      </c>
      <c r="G46" s="24">
        <v>194</v>
      </c>
      <c r="H46" s="30">
        <v>62.421999999999997</v>
      </c>
      <c r="I46" s="23">
        <v>36.274999999999999</v>
      </c>
      <c r="J46" s="23">
        <v>3.6999999999999998E-2</v>
      </c>
      <c r="K46" s="23" t="s">
        <v>27</v>
      </c>
      <c r="L46" s="23" t="s">
        <v>27</v>
      </c>
      <c r="M46" s="23" t="s">
        <v>27</v>
      </c>
      <c r="N46" s="23" t="s">
        <v>27</v>
      </c>
      <c r="O46" s="23">
        <v>0.38100000000000001</v>
      </c>
      <c r="P46" s="23" t="s">
        <v>27</v>
      </c>
      <c r="Q46" s="23">
        <v>0.04</v>
      </c>
      <c r="R46" s="23" t="s">
        <v>27</v>
      </c>
      <c r="S46" s="23" t="s">
        <v>27</v>
      </c>
      <c r="T46" s="30">
        <v>0.19800000000000001</v>
      </c>
      <c r="U46" s="23" t="s">
        <v>27</v>
      </c>
      <c r="V46" s="23" t="s">
        <v>27</v>
      </c>
      <c r="W46" s="30" t="s">
        <v>27</v>
      </c>
      <c r="X46" s="23">
        <v>99.353000000000009</v>
      </c>
      <c r="Z46" s="18" t="s">
        <v>85</v>
      </c>
      <c r="AB46" s="1"/>
      <c r="AC46" s="32">
        <v>49.437651515753231</v>
      </c>
      <c r="AD46" s="18">
        <v>50.045138719345829</v>
      </c>
      <c r="AE46" s="18">
        <v>5.8270293757429877E-2</v>
      </c>
      <c r="AF46" s="18">
        <v>0</v>
      </c>
      <c r="AG46" s="18">
        <v>0</v>
      </c>
      <c r="AH46" s="18">
        <v>0</v>
      </c>
      <c r="AI46" s="18">
        <v>0</v>
      </c>
      <c r="AJ46" s="18">
        <v>0.28710460298804014</v>
      </c>
      <c r="AK46" s="18">
        <v>0</v>
      </c>
      <c r="AL46" s="18">
        <v>3.4024650183143379E-2</v>
      </c>
      <c r="AM46" s="18">
        <v>0</v>
      </c>
      <c r="AN46" s="18">
        <v>0</v>
      </c>
      <c r="AO46" s="18">
        <v>0.13781021797232429</v>
      </c>
      <c r="AP46" s="18">
        <v>0</v>
      </c>
      <c r="AQ46" s="18">
        <v>0</v>
      </c>
      <c r="AR46" s="18">
        <v>100</v>
      </c>
      <c r="AT46" s="53" t="s">
        <v>134</v>
      </c>
      <c r="AU46" s="53" t="str">
        <f t="shared" si="0"/>
        <v>po</v>
      </c>
      <c r="AV46" s="18">
        <f t="shared" si="1"/>
        <v>0.9878612145127742</v>
      </c>
      <c r="AW46" s="18">
        <f t="shared" si="2"/>
        <v>0.99703172503363102</v>
      </c>
      <c r="AX46" s="18"/>
      <c r="AY46" s="62"/>
      <c r="AZ46" s="62"/>
      <c r="BA46" s="62"/>
      <c r="BC46" s="36"/>
    </row>
    <row r="47" spans="1:55" s="21" customFormat="1" x14ac:dyDescent="0.2">
      <c r="A47" s="26" t="s">
        <v>595</v>
      </c>
      <c r="B47" s="23" t="s">
        <v>606</v>
      </c>
      <c r="C47" s="21" t="s">
        <v>75</v>
      </c>
      <c r="D47" s="23" t="s">
        <v>72</v>
      </c>
      <c r="E47" s="23" t="s">
        <v>37</v>
      </c>
      <c r="F47" s="23" t="s">
        <v>43</v>
      </c>
      <c r="G47" s="24">
        <v>219</v>
      </c>
      <c r="H47" s="30">
        <v>62.795000000000002</v>
      </c>
      <c r="I47" s="23">
        <v>36.454000000000001</v>
      </c>
      <c r="J47" s="23" t="s">
        <v>27</v>
      </c>
      <c r="K47" s="23" t="s">
        <v>27</v>
      </c>
      <c r="L47" s="23" t="s">
        <v>27</v>
      </c>
      <c r="M47" s="23" t="s">
        <v>27</v>
      </c>
      <c r="N47" s="23" t="s">
        <v>27</v>
      </c>
      <c r="O47" s="23">
        <v>0.13</v>
      </c>
      <c r="P47" s="23">
        <v>9.7000000000000003E-2</v>
      </c>
      <c r="Q47" s="23">
        <v>0.14499999999999999</v>
      </c>
      <c r="R47" s="23" t="s">
        <v>27</v>
      </c>
      <c r="S47" s="23" t="s">
        <v>27</v>
      </c>
      <c r="T47" s="30" t="s">
        <v>27</v>
      </c>
      <c r="U47" s="23" t="s">
        <v>27</v>
      </c>
      <c r="V47" s="23" t="s">
        <v>27</v>
      </c>
      <c r="W47" s="30" t="s">
        <v>27</v>
      </c>
      <c r="X47" s="23">
        <v>99.620999999999981</v>
      </c>
      <c r="Z47" s="18" t="s">
        <v>85</v>
      </c>
      <c r="AB47" s="1"/>
      <c r="AC47" s="32">
        <v>49.574795963292843</v>
      </c>
      <c r="AD47" s="18">
        <v>50.132040711049576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9.7650450259177402E-2</v>
      </c>
      <c r="AK47" s="18">
        <v>7.2566027772408337E-2</v>
      </c>
      <c r="AL47" s="18">
        <v>0.12294684762601134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100.00000000000001</v>
      </c>
      <c r="AT47" s="53" t="s">
        <v>134</v>
      </c>
      <c r="AU47" s="53" t="str">
        <f t="shared" si="0"/>
        <v>po</v>
      </c>
      <c r="AV47" s="18">
        <f t="shared" si="1"/>
        <v>0.9888844591232866</v>
      </c>
      <c r="AW47" s="18">
        <f t="shared" si="2"/>
        <v>0.99473228262098401</v>
      </c>
      <c r="AX47" s="18"/>
      <c r="AY47" s="62"/>
      <c r="AZ47" s="62"/>
      <c r="BA47" s="62"/>
      <c r="BC47" s="36"/>
    </row>
    <row r="48" spans="1:55" s="21" customFormat="1" x14ac:dyDescent="0.2">
      <c r="A48" s="26" t="s">
        <v>595</v>
      </c>
      <c r="B48" s="23" t="s">
        <v>606</v>
      </c>
      <c r="C48" s="21" t="s">
        <v>75</v>
      </c>
      <c r="D48" s="23" t="s">
        <v>72</v>
      </c>
      <c r="E48" s="23" t="s">
        <v>42</v>
      </c>
      <c r="F48" s="23" t="s">
        <v>34</v>
      </c>
      <c r="G48" s="24">
        <v>245</v>
      </c>
      <c r="H48" s="30">
        <v>62.45</v>
      </c>
      <c r="I48" s="23">
        <v>36.247</v>
      </c>
      <c r="J48" s="23" t="s">
        <v>27</v>
      </c>
      <c r="K48" s="23" t="s">
        <v>27</v>
      </c>
      <c r="L48" s="23" t="s">
        <v>27</v>
      </c>
      <c r="M48" s="23" t="s">
        <v>27</v>
      </c>
      <c r="N48" s="23">
        <v>2.7E-2</v>
      </c>
      <c r="O48" s="23">
        <v>0.98299999999999998</v>
      </c>
      <c r="P48" s="23">
        <v>0.18</v>
      </c>
      <c r="Q48" s="23">
        <v>3.6999999999999998E-2</v>
      </c>
      <c r="R48" s="23" t="s">
        <v>27</v>
      </c>
      <c r="S48" s="23" t="s">
        <v>27</v>
      </c>
      <c r="T48" s="30">
        <v>0.14499999999999999</v>
      </c>
      <c r="U48" s="23" t="s">
        <v>27</v>
      </c>
      <c r="V48" s="23" t="s">
        <v>27</v>
      </c>
      <c r="W48" s="30" t="s">
        <v>27</v>
      </c>
      <c r="X48" s="23">
        <v>100.06900000000002</v>
      </c>
      <c r="Z48" s="18" t="s">
        <v>85</v>
      </c>
      <c r="AB48" s="1"/>
      <c r="AC48" s="32">
        <v>49.211622911352741</v>
      </c>
      <c r="AD48" s="18">
        <v>49.75556203886017</v>
      </c>
      <c r="AE48" s="18">
        <v>0</v>
      </c>
      <c r="AF48" s="18">
        <v>0</v>
      </c>
      <c r="AG48" s="18">
        <v>0</v>
      </c>
      <c r="AH48" s="18">
        <v>0</v>
      </c>
      <c r="AI48" s="18">
        <v>2.9646761752964951E-2</v>
      </c>
      <c r="AJ48" s="18">
        <v>0.73702766500544703</v>
      </c>
      <c r="AK48" s="18">
        <v>0.13441059254128468</v>
      </c>
      <c r="AL48" s="18">
        <v>3.1314861398655608E-2</v>
      </c>
      <c r="AM48" s="18">
        <v>0</v>
      </c>
      <c r="AN48" s="18">
        <v>0</v>
      </c>
      <c r="AO48" s="18">
        <v>0.10041516908872242</v>
      </c>
      <c r="AP48" s="18">
        <v>0</v>
      </c>
      <c r="AQ48" s="18">
        <v>0</v>
      </c>
      <c r="AR48" s="18">
        <v>99.999999999999986</v>
      </c>
      <c r="AT48" s="53" t="s">
        <v>134</v>
      </c>
      <c r="AU48" s="53" t="str">
        <f t="shared" si="0"/>
        <v>po</v>
      </c>
      <c r="AV48" s="18">
        <f t="shared" si="1"/>
        <v>0.98906777242145105</v>
      </c>
      <c r="AW48" s="18">
        <f t="shared" si="2"/>
        <v>1.0092297050160546</v>
      </c>
      <c r="AX48" s="18"/>
      <c r="AY48" s="62"/>
      <c r="AZ48" s="62"/>
      <c r="BA48" s="62"/>
      <c r="BC48" s="36"/>
    </row>
    <row r="49" spans="1:180" s="21" customFormat="1" x14ac:dyDescent="0.2">
      <c r="A49" s="26" t="s">
        <v>595</v>
      </c>
      <c r="B49" s="23" t="s">
        <v>606</v>
      </c>
      <c r="C49" s="21" t="s">
        <v>75</v>
      </c>
      <c r="D49" s="23" t="s">
        <v>72</v>
      </c>
      <c r="E49" s="23" t="s">
        <v>37</v>
      </c>
      <c r="F49" s="23" t="s">
        <v>34</v>
      </c>
      <c r="G49" s="24">
        <v>226</v>
      </c>
      <c r="H49" s="30">
        <v>63.277000000000001</v>
      </c>
      <c r="I49" s="23">
        <v>36.652999999999999</v>
      </c>
      <c r="J49" s="23" t="s">
        <v>27</v>
      </c>
      <c r="K49" s="23" t="s">
        <v>27</v>
      </c>
      <c r="L49" s="23" t="s">
        <v>27</v>
      </c>
      <c r="M49" s="23" t="s">
        <v>27</v>
      </c>
      <c r="N49" s="23" t="s">
        <v>27</v>
      </c>
      <c r="O49" s="23">
        <v>0.217</v>
      </c>
      <c r="P49" s="23" t="s">
        <v>27</v>
      </c>
      <c r="Q49" s="23">
        <v>9.5000000000000001E-2</v>
      </c>
      <c r="R49" s="23" t="s">
        <v>27</v>
      </c>
      <c r="S49" s="23" t="s">
        <v>27</v>
      </c>
      <c r="T49" s="30" t="s">
        <v>27</v>
      </c>
      <c r="U49" s="23" t="s">
        <v>27</v>
      </c>
      <c r="V49" s="23" t="s">
        <v>27</v>
      </c>
      <c r="W49" s="30" t="s">
        <v>27</v>
      </c>
      <c r="X49" s="23">
        <v>100.242</v>
      </c>
      <c r="Z49" s="18" t="s">
        <v>85</v>
      </c>
      <c r="AB49" s="1"/>
      <c r="AC49" s="32">
        <v>49.655115087174472</v>
      </c>
      <c r="AD49" s="18">
        <v>50.102796018298626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0.16202158372584188</v>
      </c>
      <c r="AK49" s="18">
        <v>0</v>
      </c>
      <c r="AL49" s="18">
        <v>8.0067310801071628E-2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100.00000000000001</v>
      </c>
      <c r="AT49" s="53" t="s">
        <v>134</v>
      </c>
      <c r="AU49" s="53" t="str">
        <f t="shared" si="0"/>
        <v>po</v>
      </c>
      <c r="AV49" s="18">
        <f t="shared" si="1"/>
        <v>0.9910647515368074</v>
      </c>
      <c r="AW49" s="18">
        <f t="shared" si="2"/>
        <v>0.99589659554085253</v>
      </c>
      <c r="AX49" s="18"/>
      <c r="AY49" s="62"/>
      <c r="AZ49" s="62"/>
      <c r="BA49" s="62"/>
      <c r="BC49" s="36"/>
    </row>
    <row r="50" spans="1:180" s="21" customFormat="1" x14ac:dyDescent="0.2">
      <c r="A50" s="26" t="s">
        <v>595</v>
      </c>
      <c r="B50" s="23" t="s">
        <v>606</v>
      </c>
      <c r="C50" s="21" t="s">
        <v>75</v>
      </c>
      <c r="D50" s="23" t="s">
        <v>72</v>
      </c>
      <c r="E50" s="23" t="s">
        <v>42</v>
      </c>
      <c r="F50" s="23" t="s">
        <v>28</v>
      </c>
      <c r="G50" s="24">
        <v>258</v>
      </c>
      <c r="H50" s="30">
        <v>62.706000000000003</v>
      </c>
      <c r="I50" s="23">
        <v>36.314</v>
      </c>
      <c r="J50" s="23" t="s">
        <v>27</v>
      </c>
      <c r="K50" s="23" t="s">
        <v>27</v>
      </c>
      <c r="L50" s="23" t="s">
        <v>27</v>
      </c>
      <c r="M50" s="23" t="s">
        <v>27</v>
      </c>
      <c r="N50" s="23">
        <v>3.3000000000000002E-2</v>
      </c>
      <c r="O50" s="23">
        <v>0.38100000000000001</v>
      </c>
      <c r="P50" s="23" t="s">
        <v>27</v>
      </c>
      <c r="Q50" s="23">
        <v>0.25900000000000001</v>
      </c>
      <c r="R50" s="23" t="s">
        <v>27</v>
      </c>
      <c r="S50" s="23" t="s">
        <v>27</v>
      </c>
      <c r="T50" s="30">
        <v>0.15</v>
      </c>
      <c r="U50" s="23" t="s">
        <v>27</v>
      </c>
      <c r="V50" s="23" t="s">
        <v>27</v>
      </c>
      <c r="W50" s="30" t="s">
        <v>27</v>
      </c>
      <c r="X50" s="23">
        <v>99.843000000000018</v>
      </c>
      <c r="Z50" s="18" t="s">
        <v>85</v>
      </c>
      <c r="AB50" s="1"/>
      <c r="AC50" s="32">
        <v>49.459913052981918</v>
      </c>
      <c r="AD50" s="18">
        <v>49.894498690054874</v>
      </c>
      <c r="AE50" s="18">
        <v>0</v>
      </c>
      <c r="AF50" s="18">
        <v>0</v>
      </c>
      <c r="AG50" s="18">
        <v>0</v>
      </c>
      <c r="AH50" s="18">
        <v>0</v>
      </c>
      <c r="AI50" s="18">
        <v>3.6269072085915004E-2</v>
      </c>
      <c r="AJ50" s="18">
        <v>0.2859329818166505</v>
      </c>
      <c r="AK50" s="18">
        <v>0</v>
      </c>
      <c r="AL50" s="18">
        <v>0.21941056686731641</v>
      </c>
      <c r="AM50" s="18">
        <v>0</v>
      </c>
      <c r="AN50" s="18">
        <v>0</v>
      </c>
      <c r="AO50" s="18">
        <v>0.10397563619334467</v>
      </c>
      <c r="AP50" s="18">
        <v>0</v>
      </c>
      <c r="AQ50" s="18">
        <v>0</v>
      </c>
      <c r="AR50" s="18">
        <v>100.00000000000001</v>
      </c>
      <c r="AT50" s="53" t="s">
        <v>134</v>
      </c>
      <c r="AU50" s="53" t="str">
        <f t="shared" si="0"/>
        <v>po</v>
      </c>
      <c r="AV50" s="18">
        <f t="shared" si="1"/>
        <v>0.99128990873778278</v>
      </c>
      <c r="AW50" s="18">
        <f t="shared" si="2"/>
        <v>1.0035020603952713</v>
      </c>
      <c r="AX50" s="18"/>
      <c r="AY50" s="62"/>
      <c r="AZ50" s="62"/>
      <c r="BA50" s="62"/>
      <c r="BC50" s="36"/>
    </row>
    <row r="51" spans="1:180" s="21" customFormat="1" x14ac:dyDescent="0.2">
      <c r="A51" s="26" t="s">
        <v>595</v>
      </c>
      <c r="B51" s="23" t="s">
        <v>606</v>
      </c>
      <c r="C51" s="21" t="s">
        <v>75</v>
      </c>
      <c r="D51" s="23" t="s">
        <v>72</v>
      </c>
      <c r="E51" s="23" t="s">
        <v>37</v>
      </c>
      <c r="F51" s="23" t="s">
        <v>43</v>
      </c>
      <c r="G51" s="24">
        <v>216</v>
      </c>
      <c r="H51" s="30">
        <v>63.055</v>
      </c>
      <c r="I51" s="23">
        <v>36.445999999999998</v>
      </c>
      <c r="J51" s="23">
        <v>2.8000000000000001E-2</v>
      </c>
      <c r="K51" s="23" t="s">
        <v>27</v>
      </c>
      <c r="L51" s="23" t="s">
        <v>27</v>
      </c>
      <c r="M51" s="23">
        <v>0.06</v>
      </c>
      <c r="N51" s="23" t="s">
        <v>27</v>
      </c>
      <c r="O51" s="23">
        <v>0.125</v>
      </c>
      <c r="P51" s="23" t="s">
        <v>27</v>
      </c>
      <c r="Q51" s="23">
        <v>0.1</v>
      </c>
      <c r="R51" s="23" t="s">
        <v>27</v>
      </c>
      <c r="S51" s="23" t="s">
        <v>27</v>
      </c>
      <c r="T51" s="30" t="s">
        <v>27</v>
      </c>
      <c r="U51" s="23" t="s">
        <v>27</v>
      </c>
      <c r="V51" s="23" t="s">
        <v>27</v>
      </c>
      <c r="W51" s="30" t="s">
        <v>27</v>
      </c>
      <c r="X51" s="23">
        <v>99.814000000000007</v>
      </c>
      <c r="Z51" s="18" t="s">
        <v>85</v>
      </c>
      <c r="AB51" s="1"/>
      <c r="AC51" s="32">
        <v>49.69463854398635</v>
      </c>
      <c r="AD51" s="18">
        <v>50.035034165527115</v>
      </c>
      <c r="AE51" s="18">
        <v>4.3880681948902607E-2</v>
      </c>
      <c r="AF51" s="18">
        <v>0</v>
      </c>
      <c r="AG51" s="18">
        <v>0</v>
      </c>
      <c r="AH51" s="18">
        <v>4.806762968591792E-2</v>
      </c>
      <c r="AI51" s="18">
        <v>0</v>
      </c>
      <c r="AJ51" s="18">
        <v>9.3733545838947219E-2</v>
      </c>
      <c r="AK51" s="18">
        <v>0</v>
      </c>
      <c r="AL51" s="18">
        <v>8.4645433012763102E-2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100</v>
      </c>
      <c r="AT51" s="53" t="s">
        <v>134</v>
      </c>
      <c r="AU51" s="53" t="str">
        <f t="shared" si="0"/>
        <v>po</v>
      </c>
      <c r="AV51" s="18">
        <f t="shared" si="1"/>
        <v>0.99319685441975203</v>
      </c>
      <c r="AW51" s="18">
        <f t="shared" si="2"/>
        <v>0.99676193600361951</v>
      </c>
      <c r="AX51" s="18"/>
      <c r="AY51" s="62"/>
      <c r="AZ51" s="62"/>
      <c r="BA51" s="62"/>
      <c r="BC51" s="36"/>
    </row>
    <row r="52" spans="1:180" s="21" customFormat="1" x14ac:dyDescent="0.2">
      <c r="A52" s="26" t="s">
        <v>595</v>
      </c>
      <c r="B52" s="23" t="s">
        <v>606</v>
      </c>
      <c r="C52" s="21" t="s">
        <v>75</v>
      </c>
      <c r="D52" s="23" t="s">
        <v>72</v>
      </c>
      <c r="E52" s="23" t="s">
        <v>37</v>
      </c>
      <c r="F52" s="23" t="s">
        <v>34</v>
      </c>
      <c r="G52" s="24">
        <v>224</v>
      </c>
      <c r="H52" s="30">
        <v>63.148000000000003</v>
      </c>
      <c r="I52" s="23">
        <v>36.494</v>
      </c>
      <c r="J52" s="23" t="s">
        <v>27</v>
      </c>
      <c r="K52" s="23" t="s">
        <v>27</v>
      </c>
      <c r="L52" s="23" t="s">
        <v>27</v>
      </c>
      <c r="M52" s="23" t="s">
        <v>27</v>
      </c>
      <c r="N52" s="23" t="s">
        <v>27</v>
      </c>
      <c r="O52" s="23">
        <v>0.47199999999999998</v>
      </c>
      <c r="P52" s="23" t="s">
        <v>27</v>
      </c>
      <c r="Q52" s="23">
        <v>9.7000000000000003E-2</v>
      </c>
      <c r="R52" s="23" t="s">
        <v>27</v>
      </c>
      <c r="S52" s="23" t="s">
        <v>27</v>
      </c>
      <c r="T52" s="30" t="s">
        <v>27</v>
      </c>
      <c r="U52" s="23" t="s">
        <v>27</v>
      </c>
      <c r="V52" s="23" t="s">
        <v>27</v>
      </c>
      <c r="W52" s="30" t="s">
        <v>27</v>
      </c>
      <c r="X52" s="23">
        <v>100.21099999999998</v>
      </c>
      <c r="Z52" s="18" t="s">
        <v>85</v>
      </c>
      <c r="AB52" s="1"/>
      <c r="AC52" s="32">
        <v>49.616647980302439</v>
      </c>
      <c r="AD52" s="18">
        <v>49.948633573652984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0.35286196331535896</v>
      </c>
      <c r="AK52" s="18">
        <v>0</v>
      </c>
      <c r="AL52" s="18">
        <v>8.1856482729213489E-2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100</v>
      </c>
      <c r="AT52" s="53" t="s">
        <v>134</v>
      </c>
      <c r="AU52" s="53" t="str">
        <f t="shared" si="0"/>
        <v>po</v>
      </c>
      <c r="AV52" s="18">
        <f t="shared" si="1"/>
        <v>0.99335345995279312</v>
      </c>
      <c r="AW52" s="18">
        <f t="shared" si="2"/>
        <v>1.0020567700324083</v>
      </c>
      <c r="AX52" s="18"/>
      <c r="AY52" s="62"/>
      <c r="AZ52" s="62"/>
      <c r="BA52" s="62"/>
      <c r="BC52" s="36"/>
    </row>
    <row r="53" spans="1:180" s="21" customFormat="1" x14ac:dyDescent="0.2">
      <c r="A53" s="26" t="s">
        <v>595</v>
      </c>
      <c r="B53" s="23" t="s">
        <v>606</v>
      </c>
      <c r="C53" s="21" t="s">
        <v>75</v>
      </c>
      <c r="D53" s="23" t="s">
        <v>72</v>
      </c>
      <c r="E53" s="23" t="s">
        <v>37</v>
      </c>
      <c r="F53" s="23" t="s">
        <v>38</v>
      </c>
      <c r="G53" s="24">
        <v>236</v>
      </c>
      <c r="H53" s="30">
        <v>62.844999999999999</v>
      </c>
      <c r="I53" s="23">
        <v>36.259</v>
      </c>
      <c r="J53" s="23">
        <v>5.5E-2</v>
      </c>
      <c r="K53" s="23" t="s">
        <v>27</v>
      </c>
      <c r="L53" s="23" t="s">
        <v>27</v>
      </c>
      <c r="M53" s="23" t="s">
        <v>27</v>
      </c>
      <c r="N53" s="23">
        <v>5.8000000000000003E-2</v>
      </c>
      <c r="O53" s="23">
        <v>0.16900000000000001</v>
      </c>
      <c r="P53" s="23" t="s">
        <v>27</v>
      </c>
      <c r="Q53" s="23">
        <v>4.5999999999999999E-2</v>
      </c>
      <c r="R53" s="23" t="s">
        <v>27</v>
      </c>
      <c r="S53" s="23" t="s">
        <v>27</v>
      </c>
      <c r="T53" s="30" t="s">
        <v>27</v>
      </c>
      <c r="U53" s="23" t="s">
        <v>27</v>
      </c>
      <c r="V53" s="23" t="s">
        <v>27</v>
      </c>
      <c r="W53" s="30" t="s">
        <v>27</v>
      </c>
      <c r="X53" s="23">
        <v>99.432000000000016</v>
      </c>
      <c r="Z53" s="18" t="s">
        <v>85</v>
      </c>
      <c r="AB53" s="1"/>
      <c r="AC53" s="32">
        <v>49.716567069146706</v>
      </c>
      <c r="AD53" s="18">
        <v>49.966686270198238</v>
      </c>
      <c r="AE53" s="18">
        <v>8.6520380913513162E-2</v>
      </c>
      <c r="AF53" s="18">
        <v>0</v>
      </c>
      <c r="AG53" s="18">
        <v>0</v>
      </c>
      <c r="AH53" s="18">
        <v>0</v>
      </c>
      <c r="AI53" s="18">
        <v>6.3934702738458193E-2</v>
      </c>
      <c r="AJ53" s="18">
        <v>0.12720732912208885</v>
      </c>
      <c r="AK53" s="18">
        <v>0</v>
      </c>
      <c r="AL53" s="18">
        <v>3.9084247880987841E-2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100</v>
      </c>
      <c r="AT53" s="53" t="s">
        <v>134</v>
      </c>
      <c r="AU53" s="53" t="str">
        <f t="shared" si="0"/>
        <v>po</v>
      </c>
      <c r="AV53" s="18">
        <f t="shared" si="1"/>
        <v>0.99499428079542851</v>
      </c>
      <c r="AW53" s="18">
        <f t="shared" si="2"/>
        <v>0.99832232972994939</v>
      </c>
      <c r="AX53" s="18"/>
      <c r="AY53" s="62"/>
      <c r="AZ53" s="62"/>
      <c r="BA53" s="62"/>
      <c r="BC53" s="36"/>
    </row>
    <row r="54" spans="1:180" s="21" customFormat="1" x14ac:dyDescent="0.2">
      <c r="A54" s="26" t="s">
        <v>595</v>
      </c>
      <c r="B54" s="23" t="s">
        <v>606</v>
      </c>
      <c r="C54" s="21" t="s">
        <v>75</v>
      </c>
      <c r="D54" s="23" t="s">
        <v>72</v>
      </c>
      <c r="E54" s="23" t="s">
        <v>42</v>
      </c>
      <c r="F54" s="23" t="s">
        <v>28</v>
      </c>
      <c r="G54" s="24">
        <v>259</v>
      </c>
      <c r="H54" s="30">
        <v>62.747</v>
      </c>
      <c r="I54" s="23">
        <v>36.043999999999997</v>
      </c>
      <c r="J54" s="23">
        <v>2.9000000000000001E-2</v>
      </c>
      <c r="K54" s="23" t="s">
        <v>27</v>
      </c>
      <c r="L54" s="23" t="s">
        <v>27</v>
      </c>
      <c r="M54" s="23" t="s">
        <v>27</v>
      </c>
      <c r="N54" s="23">
        <v>3.5999999999999997E-2</v>
      </c>
      <c r="O54" s="23">
        <v>0.53100000000000003</v>
      </c>
      <c r="P54" s="23" t="s">
        <v>27</v>
      </c>
      <c r="Q54" s="23">
        <v>0.371</v>
      </c>
      <c r="R54" s="23" t="s">
        <v>27</v>
      </c>
      <c r="S54" s="23" t="s">
        <v>27</v>
      </c>
      <c r="T54" s="30" t="s">
        <v>27</v>
      </c>
      <c r="U54" s="23" t="s">
        <v>27</v>
      </c>
      <c r="V54" s="23" t="s">
        <v>27</v>
      </c>
      <c r="W54" s="30" t="s">
        <v>27</v>
      </c>
      <c r="X54" s="23">
        <v>99.757999999999996</v>
      </c>
      <c r="Z54" s="18" t="s">
        <v>85</v>
      </c>
      <c r="AB54" s="1"/>
      <c r="AC54" s="32">
        <v>49.584665658862377</v>
      </c>
      <c r="AD54" s="18">
        <v>49.615997546580154</v>
      </c>
      <c r="AE54" s="18">
        <v>4.5569865991215548E-2</v>
      </c>
      <c r="AF54" s="18">
        <v>0</v>
      </c>
      <c r="AG54" s="18">
        <v>0</v>
      </c>
      <c r="AH54" s="18">
        <v>0</v>
      </c>
      <c r="AI54" s="18">
        <v>3.9640139825532189E-2</v>
      </c>
      <c r="AJ54" s="18">
        <v>0.39924912303484328</v>
      </c>
      <c r="AK54" s="18">
        <v>0</v>
      </c>
      <c r="AL54" s="18">
        <v>0.31487766570589432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100.00000000000003</v>
      </c>
      <c r="AT54" s="53" t="s">
        <v>134</v>
      </c>
      <c r="AU54" s="53" t="str">
        <f t="shared" si="0"/>
        <v>po</v>
      </c>
      <c r="AV54" s="18">
        <f t="shared" si="1"/>
        <v>0.99936851238981217</v>
      </c>
      <c r="AW54" s="18">
        <f t="shared" si="2"/>
        <v>1.013761587689171</v>
      </c>
      <c r="AX54" s="18"/>
      <c r="AY54" s="62"/>
      <c r="AZ54" s="62"/>
      <c r="BA54" s="62"/>
      <c r="BC54" s="36"/>
    </row>
    <row r="55" spans="1:180" s="21" customFormat="1" ht="13" x14ac:dyDescent="0.15">
      <c r="A55" s="26"/>
      <c r="D55" s="23"/>
      <c r="E55" s="23"/>
      <c r="F55" s="23"/>
      <c r="G55" s="24"/>
      <c r="H55" s="30"/>
      <c r="I55" s="23"/>
      <c r="J55" s="23"/>
      <c r="K55" s="23"/>
      <c r="L55" s="23"/>
      <c r="M55" s="23"/>
      <c r="N55" s="23"/>
      <c r="O55" s="30"/>
      <c r="P55" s="23"/>
      <c r="Q55" s="23"/>
      <c r="R55" s="23"/>
      <c r="S55" s="23"/>
      <c r="T55" s="30"/>
      <c r="U55" s="23"/>
      <c r="V55" s="23"/>
      <c r="W55" s="30"/>
      <c r="X55" s="23"/>
      <c r="AC55" s="289"/>
      <c r="AX55" s="34" t="s">
        <v>84</v>
      </c>
    </row>
    <row r="56" spans="1:180" s="21" customFormat="1" x14ac:dyDescent="0.2">
      <c r="A56" s="26"/>
      <c r="D56" s="23"/>
      <c r="E56" s="23"/>
      <c r="F56" s="23"/>
      <c r="G56" s="24"/>
      <c r="H56" s="30"/>
      <c r="I56" s="24"/>
      <c r="J56" s="24"/>
      <c r="K56" s="24"/>
      <c r="L56" s="24"/>
      <c r="M56" s="24"/>
      <c r="N56" s="24"/>
      <c r="O56" s="30"/>
      <c r="P56" s="23"/>
      <c r="Q56" s="24"/>
      <c r="R56" s="24"/>
      <c r="S56" s="24"/>
      <c r="T56" s="30"/>
      <c r="U56" s="24"/>
      <c r="V56" s="24"/>
      <c r="W56" s="30"/>
      <c r="X56" s="24"/>
      <c r="AC56" s="289"/>
      <c r="AT56" s="281" t="s">
        <v>72</v>
      </c>
      <c r="AU56" s="315" t="s">
        <v>129</v>
      </c>
      <c r="AV56" s="279">
        <f>AVERAGE(AV10:AV54)</f>
        <v>0.98195147058066623</v>
      </c>
      <c r="AW56" s="279">
        <f>AVERAGE(AW10:AW54)</f>
        <v>0.99244724556102537</v>
      </c>
      <c r="AX56" s="321">
        <f>COUNT(AV10:AV54)</f>
        <v>45</v>
      </c>
    </row>
    <row r="57" spans="1:180" s="21" customFormat="1" ht="13" x14ac:dyDescent="0.15">
      <c r="A57" s="26"/>
      <c r="D57" s="23"/>
      <c r="E57" s="23"/>
      <c r="F57" s="23"/>
      <c r="G57" s="24"/>
      <c r="H57" s="30"/>
      <c r="I57" s="24"/>
      <c r="J57" s="24"/>
      <c r="K57" s="24"/>
      <c r="L57" s="24"/>
      <c r="M57" s="24"/>
      <c r="N57" s="24"/>
      <c r="O57" s="30"/>
      <c r="P57" s="23"/>
      <c r="Q57" s="24"/>
      <c r="R57" s="24"/>
      <c r="S57" s="24"/>
      <c r="T57" s="30"/>
      <c r="U57" s="24"/>
      <c r="V57" s="24"/>
      <c r="W57" s="30"/>
      <c r="X57" s="24"/>
      <c r="AC57" s="289"/>
      <c r="AU57" s="34" t="s">
        <v>83</v>
      </c>
      <c r="AV57" s="279">
        <f>STDEV(AV10:AV54)</f>
        <v>7.1640436533449738E-3</v>
      </c>
      <c r="AW57" s="279">
        <f>STDEV(AW10:AW54)</f>
        <v>7.6452846809681955E-3</v>
      </c>
    </row>
    <row r="58" spans="1:180" s="21" customFormat="1" ht="13" x14ac:dyDescent="0.15">
      <c r="A58" s="26"/>
      <c r="D58" s="23"/>
      <c r="E58" s="23"/>
      <c r="F58" s="23"/>
      <c r="G58" s="24"/>
      <c r="H58" s="30"/>
      <c r="I58" s="24"/>
      <c r="J58" s="24"/>
      <c r="K58" s="24"/>
      <c r="L58" s="24"/>
      <c r="M58" s="24"/>
      <c r="N58" s="24"/>
      <c r="O58" s="30"/>
      <c r="P58" s="23"/>
      <c r="Q58" s="24"/>
      <c r="R58" s="24"/>
      <c r="S58" s="24"/>
      <c r="T58" s="30"/>
      <c r="U58" s="24"/>
      <c r="V58" s="24"/>
      <c r="W58" s="30"/>
      <c r="X58" s="24"/>
      <c r="AC58" s="289"/>
      <c r="AU58" s="34" t="s">
        <v>82</v>
      </c>
      <c r="AV58" s="279">
        <f>MIN(AV10:AV54)</f>
        <v>0.96207905658354531</v>
      </c>
      <c r="AW58" s="279">
        <f>MIN(AW10:AW54)</f>
        <v>0.97061616489326841</v>
      </c>
    </row>
    <row r="59" spans="1:180" s="21" customFormat="1" ht="13" x14ac:dyDescent="0.15">
      <c r="A59" s="42"/>
      <c r="B59" s="37"/>
      <c r="C59" s="37"/>
      <c r="D59" s="39"/>
      <c r="E59" s="39"/>
      <c r="F59" s="39"/>
      <c r="G59" s="41"/>
      <c r="H59" s="40"/>
      <c r="I59" s="41"/>
      <c r="J59" s="41"/>
      <c r="K59" s="41"/>
      <c r="L59" s="41"/>
      <c r="M59" s="41"/>
      <c r="N59" s="41"/>
      <c r="O59" s="40"/>
      <c r="P59" s="39"/>
      <c r="Q59" s="41"/>
      <c r="R59" s="41"/>
      <c r="S59" s="41"/>
      <c r="T59" s="40"/>
      <c r="U59" s="41"/>
      <c r="V59" s="41"/>
      <c r="W59" s="40"/>
      <c r="X59" s="41"/>
      <c r="Y59" s="37"/>
      <c r="Z59" s="37"/>
      <c r="AA59" s="37"/>
      <c r="AB59" s="37"/>
      <c r="AC59" s="290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276" t="s">
        <v>81</v>
      </c>
      <c r="AV59" s="280">
        <f>MAX(AV10:AV54)</f>
        <v>0.99936851238981217</v>
      </c>
      <c r="AW59" s="280">
        <f>MAX(AW10:AW54)</f>
        <v>1.013761587689171</v>
      </c>
      <c r="AX59" s="37"/>
    </row>
    <row r="60" spans="1:180" s="21" customFormat="1" ht="13" x14ac:dyDescent="0.15">
      <c r="A60" s="26"/>
      <c r="D60" s="23"/>
      <c r="E60" s="23"/>
      <c r="F60" s="23"/>
      <c r="G60" s="24"/>
      <c r="H60" s="30"/>
      <c r="I60" s="24"/>
      <c r="J60" s="24"/>
      <c r="K60" s="24"/>
      <c r="L60" s="24"/>
      <c r="M60" s="24"/>
      <c r="N60" s="24"/>
      <c r="O60" s="30"/>
      <c r="P60" s="23"/>
      <c r="Q60" s="24"/>
      <c r="R60" s="24"/>
      <c r="S60" s="24"/>
      <c r="T60" s="30"/>
      <c r="U60" s="24"/>
      <c r="V60" s="24"/>
      <c r="W60" s="30"/>
      <c r="X60" s="24"/>
      <c r="AC60" s="289"/>
      <c r="AV60" s="330"/>
    </row>
    <row r="61" spans="1:180" s="21" customFormat="1" x14ac:dyDescent="0.2">
      <c r="A61" s="44" t="s">
        <v>444</v>
      </c>
      <c r="B61" s="44" t="s">
        <v>607</v>
      </c>
      <c r="C61" s="33" t="s">
        <v>75</v>
      </c>
      <c r="D61" s="33" t="s">
        <v>155</v>
      </c>
      <c r="E61" s="33" t="s">
        <v>387</v>
      </c>
      <c r="F61" s="33" t="s">
        <v>159</v>
      </c>
      <c r="G61" s="33">
        <v>14</v>
      </c>
      <c r="H61" s="9">
        <v>62.27881</v>
      </c>
      <c r="I61" s="9">
        <v>36.800789999999999</v>
      </c>
      <c r="J61" s="9">
        <v>1.6320000000000001E-2</v>
      </c>
      <c r="K61" s="9" t="s">
        <v>27</v>
      </c>
      <c r="L61" s="9" t="s">
        <v>27</v>
      </c>
      <c r="M61" s="9" t="s">
        <v>27</v>
      </c>
      <c r="N61" s="9" t="s">
        <v>27</v>
      </c>
      <c r="O61" s="9">
        <v>0.932118</v>
      </c>
      <c r="P61" s="9">
        <v>0.15286</v>
      </c>
      <c r="Q61" s="9" t="s">
        <v>27</v>
      </c>
      <c r="R61" s="9" t="s">
        <v>27</v>
      </c>
      <c r="S61" s="9" t="s">
        <v>27</v>
      </c>
      <c r="T61" s="9" t="s">
        <v>27</v>
      </c>
      <c r="U61" s="9"/>
      <c r="V61" s="9"/>
      <c r="W61"/>
      <c r="X61" s="82">
        <v>100.180898</v>
      </c>
      <c r="Y61"/>
      <c r="Z61" s="18" t="s">
        <v>85</v>
      </c>
      <c r="AA61"/>
      <c r="AB61" s="1"/>
      <c r="AC61" s="32">
        <v>48.866082002339674</v>
      </c>
      <c r="AD61" s="18">
        <v>50.298922220848809</v>
      </c>
      <c r="AE61" s="18">
        <v>2.5463183461541878E-2</v>
      </c>
      <c r="AF61" s="18">
        <v>0</v>
      </c>
      <c r="AG61" s="18">
        <v>0</v>
      </c>
      <c r="AH61" s="18">
        <v>0</v>
      </c>
      <c r="AI61" s="18">
        <v>0</v>
      </c>
      <c r="AJ61" s="18">
        <v>0.69587804648575391</v>
      </c>
      <c r="AK61" s="18">
        <v>0.11365454686420901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99.999999999999986</v>
      </c>
      <c r="AS61" s="18"/>
      <c r="AT61" s="53" t="s">
        <v>134</v>
      </c>
      <c r="AU61" s="53" t="s">
        <v>85</v>
      </c>
      <c r="AV61" s="18">
        <f>AC61/AD61</f>
        <v>0.97151350058321473</v>
      </c>
      <c r="AW61" s="18">
        <f t="shared" ref="AW61:AW62" si="3">SUM(AC61,AG61,AJ61,AK61,AL61,AO61)/AD61</f>
        <v>0.98760793278189152</v>
      </c>
      <c r="AX61" s="1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</row>
    <row r="62" spans="1:180" s="21" customFormat="1" x14ac:dyDescent="0.2">
      <c r="A62" s="44" t="s">
        <v>444</v>
      </c>
      <c r="B62" s="44" t="s">
        <v>607</v>
      </c>
      <c r="C62" s="33" t="s">
        <v>75</v>
      </c>
      <c r="D62" s="33" t="s">
        <v>155</v>
      </c>
      <c r="E62" s="33" t="s">
        <v>387</v>
      </c>
      <c r="F62" s="33" t="s">
        <v>159</v>
      </c>
      <c r="G62" s="33">
        <v>13</v>
      </c>
      <c r="H62" s="9">
        <v>62.347059999999999</v>
      </c>
      <c r="I62" s="9">
        <v>36.5884</v>
      </c>
      <c r="J62" s="9" t="s">
        <v>27</v>
      </c>
      <c r="K62" s="9" t="s">
        <v>27</v>
      </c>
      <c r="L62" s="9" t="s">
        <v>27</v>
      </c>
      <c r="M62" s="9" t="s">
        <v>27</v>
      </c>
      <c r="N62" s="9" t="s">
        <v>27</v>
      </c>
      <c r="O62" s="9">
        <v>0.98261500000000002</v>
      </c>
      <c r="P62" s="9">
        <v>0.17304700000000001</v>
      </c>
      <c r="Q62" s="9">
        <v>2.5464000000000001E-2</v>
      </c>
      <c r="R62" s="9" t="s">
        <v>27</v>
      </c>
      <c r="S62" s="9" t="s">
        <v>27</v>
      </c>
      <c r="T62" s="9" t="s">
        <v>27</v>
      </c>
      <c r="U62" s="9"/>
      <c r="V62" s="9"/>
      <c r="W62"/>
      <c r="X62" s="82">
        <v>100.116586</v>
      </c>
      <c r="Y62"/>
      <c r="Z62" s="18" t="s">
        <v>85</v>
      </c>
      <c r="AA62"/>
      <c r="AB62" s="1"/>
      <c r="AC62" s="32">
        <v>49.011793634407667</v>
      </c>
      <c r="AD62" s="18">
        <v>50.102841788844174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0.73495886712817693</v>
      </c>
      <c r="AK62" s="18">
        <v>0.12890638744430133</v>
      </c>
      <c r="AL62" s="18">
        <v>2.1499322175675621E-2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99.999999999999986</v>
      </c>
      <c r="AS62" s="18"/>
      <c r="AT62" s="183" t="s">
        <v>134</v>
      </c>
      <c r="AU62" s="53" t="s">
        <v>85</v>
      </c>
      <c r="AV62" s="18">
        <f>AC62/AD62</f>
        <v>0.97822382692313792</v>
      </c>
      <c r="AW62" s="18">
        <f t="shared" si="3"/>
        <v>0.99589477222559175</v>
      </c>
      <c r="AX62" s="1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</row>
    <row r="63" spans="1:180" s="21" customFormat="1" ht="13" x14ac:dyDescent="0.15">
      <c r="A63" s="26"/>
      <c r="D63" s="23"/>
      <c r="E63" s="23"/>
      <c r="F63" s="23"/>
      <c r="G63" s="24"/>
      <c r="H63" s="30"/>
      <c r="I63" s="23"/>
      <c r="J63" s="23"/>
      <c r="K63" s="23"/>
      <c r="L63" s="23"/>
      <c r="M63" s="23"/>
      <c r="N63" s="23"/>
      <c r="O63" s="30"/>
      <c r="P63" s="23"/>
      <c r="Q63" s="23"/>
      <c r="R63" s="23"/>
      <c r="S63" s="23"/>
      <c r="T63" s="30"/>
      <c r="U63" s="23"/>
      <c r="V63" s="23"/>
      <c r="W63" s="30"/>
      <c r="X63" s="23"/>
      <c r="AC63" s="289"/>
      <c r="AX63" s="34" t="s">
        <v>84</v>
      </c>
    </row>
    <row r="64" spans="1:180" s="21" customFormat="1" x14ac:dyDescent="0.2">
      <c r="A64" s="26"/>
      <c r="D64" s="23"/>
      <c r="E64" s="23"/>
      <c r="F64" s="23"/>
      <c r="G64" s="24"/>
      <c r="H64" s="30"/>
      <c r="I64" s="24"/>
      <c r="J64" s="24"/>
      <c r="K64" s="24"/>
      <c r="L64" s="24"/>
      <c r="M64" s="24"/>
      <c r="N64" s="24"/>
      <c r="O64" s="30"/>
      <c r="P64" s="23"/>
      <c r="Q64" s="24"/>
      <c r="R64" s="24"/>
      <c r="S64" s="24"/>
      <c r="T64" s="30"/>
      <c r="U64" s="24"/>
      <c r="V64" s="24"/>
      <c r="W64" s="30"/>
      <c r="X64" s="24"/>
      <c r="AC64" s="289"/>
      <c r="AT64" s="331" t="s">
        <v>155</v>
      </c>
      <c r="AU64" s="315" t="s">
        <v>129</v>
      </c>
      <c r="AV64" s="279">
        <f>AVERAGE(AV61:AV62)</f>
        <v>0.97486866375317627</v>
      </c>
      <c r="AW64" s="279">
        <f>AVERAGE(AW61:AW62)</f>
        <v>0.99175135250374158</v>
      </c>
      <c r="AX64" s="321">
        <f>COUNT(AV61:AV62)</f>
        <v>2</v>
      </c>
    </row>
    <row r="65" spans="1:55" s="21" customFormat="1" ht="13" x14ac:dyDescent="0.15">
      <c r="A65" s="26"/>
      <c r="D65" s="23"/>
      <c r="E65" s="23"/>
      <c r="F65" s="23"/>
      <c r="G65" s="24"/>
      <c r="H65" s="30"/>
      <c r="I65" s="24"/>
      <c r="J65" s="24"/>
      <c r="K65" s="24"/>
      <c r="L65" s="24"/>
      <c r="M65" s="24"/>
      <c r="N65" s="24"/>
      <c r="O65" s="30"/>
      <c r="P65" s="23"/>
      <c r="Q65" s="24"/>
      <c r="R65" s="24"/>
      <c r="S65" s="24"/>
      <c r="T65" s="30"/>
      <c r="U65" s="24"/>
      <c r="V65" s="24"/>
      <c r="W65" s="30"/>
      <c r="X65" s="24"/>
      <c r="AC65" s="289"/>
      <c r="AU65" s="34" t="s">
        <v>83</v>
      </c>
      <c r="AV65" s="279">
        <f>STDEV(AV61:AV62)</f>
        <v>4.7449172589343926E-3</v>
      </c>
      <c r="AW65" s="279">
        <f>STDEV(AW61:AW62)</f>
        <v>5.8596803652445923E-3</v>
      </c>
    </row>
    <row r="66" spans="1:55" s="21" customFormat="1" ht="13" x14ac:dyDescent="0.15">
      <c r="A66" s="26"/>
      <c r="D66" s="23"/>
      <c r="E66" s="23"/>
      <c r="F66" s="23"/>
      <c r="G66" s="24"/>
      <c r="H66" s="30"/>
      <c r="I66" s="24"/>
      <c r="J66" s="24"/>
      <c r="K66" s="24"/>
      <c r="L66" s="24"/>
      <c r="M66" s="24"/>
      <c r="N66" s="24"/>
      <c r="O66" s="30"/>
      <c r="P66" s="23"/>
      <c r="Q66" s="24"/>
      <c r="R66" s="24"/>
      <c r="S66" s="24"/>
      <c r="T66" s="30"/>
      <c r="U66" s="24"/>
      <c r="V66" s="24"/>
      <c r="W66" s="30"/>
      <c r="X66" s="24"/>
      <c r="AC66" s="289"/>
      <c r="AU66" s="34" t="s">
        <v>82</v>
      </c>
      <c r="AV66" s="279">
        <f>MIN(AV61:AV62)</f>
        <v>0.97151350058321473</v>
      </c>
      <c r="AW66" s="279">
        <f>MIN(AW61:AW62)</f>
        <v>0.98760793278189152</v>
      </c>
    </row>
    <row r="67" spans="1:55" s="21" customFormat="1" ht="13" x14ac:dyDescent="0.15">
      <c r="A67" s="42"/>
      <c r="B67" s="37"/>
      <c r="C67" s="37"/>
      <c r="D67" s="39"/>
      <c r="E67" s="39"/>
      <c r="F67" s="39"/>
      <c r="G67" s="41"/>
      <c r="H67" s="40"/>
      <c r="I67" s="41"/>
      <c r="J67" s="41"/>
      <c r="K67" s="41"/>
      <c r="L67" s="41"/>
      <c r="M67" s="41"/>
      <c r="N67" s="41"/>
      <c r="O67" s="40"/>
      <c r="P67" s="39"/>
      <c r="Q67" s="41"/>
      <c r="R67" s="41"/>
      <c r="S67" s="41"/>
      <c r="T67" s="40"/>
      <c r="U67" s="41"/>
      <c r="V67" s="41"/>
      <c r="W67" s="40"/>
      <c r="X67" s="41"/>
      <c r="Y67" s="37"/>
      <c r="Z67" s="37"/>
      <c r="AA67" s="37"/>
      <c r="AB67" s="37"/>
      <c r="AC67" s="290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276" t="s">
        <v>81</v>
      </c>
      <c r="AV67" s="280">
        <f>MAX(AV61:AV62)</f>
        <v>0.97822382692313792</v>
      </c>
      <c r="AW67" s="280">
        <f>MAX(AW61:AW62)</f>
        <v>0.99589477222559175</v>
      </c>
      <c r="AX67" s="37"/>
    </row>
    <row r="68" spans="1:55" s="21" customFormat="1" ht="13" x14ac:dyDescent="0.15">
      <c r="A68" s="26"/>
      <c r="D68" s="23"/>
      <c r="E68" s="23"/>
      <c r="F68" s="23"/>
      <c r="G68" s="24"/>
      <c r="H68" s="30"/>
      <c r="I68" s="24"/>
      <c r="J68" s="24"/>
      <c r="K68" s="24"/>
      <c r="L68" s="24"/>
      <c r="M68" s="24"/>
      <c r="N68" s="24"/>
      <c r="O68" s="30"/>
      <c r="P68" s="23"/>
      <c r="Q68" s="24"/>
      <c r="R68" s="24"/>
      <c r="S68" s="24"/>
      <c r="T68" s="30"/>
      <c r="U68" s="24"/>
      <c r="V68" s="24"/>
      <c r="W68" s="30"/>
      <c r="X68" s="24"/>
      <c r="AC68" s="289"/>
      <c r="AV68" s="330"/>
    </row>
    <row r="69" spans="1:55" s="21" customFormat="1" x14ac:dyDescent="0.2">
      <c r="A69" s="26" t="s">
        <v>595</v>
      </c>
      <c r="B69" s="23" t="s">
        <v>606</v>
      </c>
      <c r="C69" s="21" t="s">
        <v>75</v>
      </c>
      <c r="D69" s="23" t="s">
        <v>62</v>
      </c>
      <c r="E69" s="23" t="s">
        <v>48</v>
      </c>
      <c r="F69" s="23" t="s">
        <v>55</v>
      </c>
      <c r="G69" s="24">
        <v>127</v>
      </c>
      <c r="H69" s="30">
        <v>61.997999999999998</v>
      </c>
      <c r="I69" s="23">
        <v>36.887</v>
      </c>
      <c r="J69" s="23" t="s">
        <v>27</v>
      </c>
      <c r="K69" s="23" t="s">
        <v>27</v>
      </c>
      <c r="L69" s="23" t="s">
        <v>27</v>
      </c>
      <c r="M69" s="23" t="s">
        <v>27</v>
      </c>
      <c r="N69" s="23">
        <v>0.04</v>
      </c>
      <c r="O69" s="23">
        <v>0.85299999999999998</v>
      </c>
      <c r="P69" s="23">
        <v>0.11899999999999999</v>
      </c>
      <c r="Q69" s="23" t="s">
        <v>27</v>
      </c>
      <c r="R69" s="23" t="s">
        <v>27</v>
      </c>
      <c r="S69" s="23" t="s">
        <v>27</v>
      </c>
      <c r="T69" s="30" t="s">
        <v>27</v>
      </c>
      <c r="U69" s="23" t="s">
        <v>27</v>
      </c>
      <c r="V69" s="23" t="s">
        <v>27</v>
      </c>
      <c r="W69" s="30" t="s">
        <v>27</v>
      </c>
      <c r="X69" s="23">
        <v>99.896999999999991</v>
      </c>
      <c r="Z69" s="18" t="s">
        <v>85</v>
      </c>
      <c r="AB69" s="1"/>
      <c r="AC69" s="32">
        <v>48.727842819832659</v>
      </c>
      <c r="AD69" s="18">
        <v>50.501835778404057</v>
      </c>
      <c r="AE69" s="18">
        <v>0</v>
      </c>
      <c r="AF69" s="18">
        <v>0</v>
      </c>
      <c r="AG69" s="18">
        <v>0</v>
      </c>
      <c r="AH69" s="18">
        <v>0</v>
      </c>
      <c r="AI69" s="18">
        <v>4.3806418869596665E-2</v>
      </c>
      <c r="AJ69" s="18">
        <v>0.63788672495702581</v>
      </c>
      <c r="AK69" s="18">
        <v>8.8628257936651675E-2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99.999999999999986</v>
      </c>
      <c r="AT69" s="53" t="s">
        <v>134</v>
      </c>
      <c r="AU69" s="53" t="str">
        <f t="shared" ref="AU69:AU81" si="4">Z69</f>
        <v>po</v>
      </c>
      <c r="AV69" s="18">
        <f t="shared" ref="AV69:AV81" si="5">AC69/AD69</f>
        <v>0.96487270351209675</v>
      </c>
      <c r="AW69" s="18">
        <f t="shared" ref="AW69:AW81" si="6">SUM(AC69,AG69,AJ69,AK69,AL69,AO69)/AD69</f>
        <v>0.97925861585955165</v>
      </c>
      <c r="AX69" s="18"/>
      <c r="AY69" s="62"/>
      <c r="AZ69" s="62"/>
      <c r="BA69" s="62"/>
      <c r="BC69" s="36"/>
    </row>
    <row r="70" spans="1:55" s="21" customFormat="1" x14ac:dyDescent="0.2">
      <c r="A70" s="26" t="s">
        <v>595</v>
      </c>
      <c r="B70" s="23" t="s">
        <v>606</v>
      </c>
      <c r="C70" s="21" t="s">
        <v>75</v>
      </c>
      <c r="D70" s="23" t="s">
        <v>62</v>
      </c>
      <c r="E70" s="23" t="s">
        <v>48</v>
      </c>
      <c r="F70" s="23" t="s">
        <v>97</v>
      </c>
      <c r="G70" s="24">
        <v>133</v>
      </c>
      <c r="H70" s="30">
        <v>62.381999999999998</v>
      </c>
      <c r="I70" s="23">
        <v>36.966999999999999</v>
      </c>
      <c r="J70" s="23">
        <v>7.0999999999999994E-2</v>
      </c>
      <c r="K70" s="23" t="s">
        <v>27</v>
      </c>
      <c r="L70" s="23" t="s">
        <v>27</v>
      </c>
      <c r="M70" s="23" t="s">
        <v>27</v>
      </c>
      <c r="N70" s="23">
        <v>3.3000000000000002E-2</v>
      </c>
      <c r="O70" s="23">
        <v>0.36699999999999999</v>
      </c>
      <c r="P70" s="23">
        <v>9.7000000000000003E-2</v>
      </c>
      <c r="Q70" s="23" t="s">
        <v>27</v>
      </c>
      <c r="R70" s="23" t="s">
        <v>27</v>
      </c>
      <c r="S70" s="23" t="s">
        <v>27</v>
      </c>
      <c r="T70" s="30" t="s">
        <v>27</v>
      </c>
      <c r="U70" s="23" t="s">
        <v>27</v>
      </c>
      <c r="V70" s="23" t="s">
        <v>27</v>
      </c>
      <c r="W70" s="30" t="s">
        <v>27</v>
      </c>
      <c r="X70" s="23">
        <v>99.916999999999987</v>
      </c>
      <c r="Z70" s="18" t="s">
        <v>85</v>
      </c>
      <c r="AB70" s="1"/>
      <c r="AC70" s="32">
        <v>48.96364274729423</v>
      </c>
      <c r="AD70" s="18">
        <v>50.543225937954027</v>
      </c>
      <c r="AE70" s="18">
        <v>0.11081488645880777</v>
      </c>
      <c r="AF70" s="18">
        <v>0</v>
      </c>
      <c r="AG70" s="18">
        <v>0</v>
      </c>
      <c r="AH70" s="18">
        <v>0</v>
      </c>
      <c r="AI70" s="18">
        <v>3.6091640299023314E-2</v>
      </c>
      <c r="AJ70" s="18">
        <v>0.27407884634639229</v>
      </c>
      <c r="AK70" s="18">
        <v>7.2145941647506678E-2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100</v>
      </c>
      <c r="AT70" s="53" t="s">
        <v>134</v>
      </c>
      <c r="AU70" s="53" t="str">
        <f t="shared" si="4"/>
        <v>po</v>
      </c>
      <c r="AV70" s="18">
        <f t="shared" si="5"/>
        <v>0.9687478754799137</v>
      </c>
      <c r="AW70" s="18">
        <f t="shared" si="6"/>
        <v>0.97559794849303938</v>
      </c>
      <c r="AX70" s="18"/>
      <c r="AY70" s="62"/>
      <c r="AZ70" s="62"/>
      <c r="BA70" s="62"/>
      <c r="BC70" s="36"/>
    </row>
    <row r="71" spans="1:55" s="21" customFormat="1" x14ac:dyDescent="0.2">
      <c r="A71" s="26" t="s">
        <v>595</v>
      </c>
      <c r="B71" s="23" t="s">
        <v>606</v>
      </c>
      <c r="C71" s="21" t="s">
        <v>75</v>
      </c>
      <c r="D71" s="23" t="s">
        <v>62</v>
      </c>
      <c r="E71" s="23" t="s">
        <v>32</v>
      </c>
      <c r="F71" s="23" t="s">
        <v>38</v>
      </c>
      <c r="G71" s="24">
        <v>205</v>
      </c>
      <c r="H71" s="30">
        <v>62.392000000000003</v>
      </c>
      <c r="I71" s="23">
        <v>36.747999999999998</v>
      </c>
      <c r="J71" s="23">
        <v>2.9000000000000001E-2</v>
      </c>
      <c r="K71" s="23" t="s">
        <v>27</v>
      </c>
      <c r="L71" s="23" t="s">
        <v>27</v>
      </c>
      <c r="M71" s="23" t="s">
        <v>27</v>
      </c>
      <c r="N71" s="23" t="s">
        <v>27</v>
      </c>
      <c r="O71" s="23">
        <v>0.84</v>
      </c>
      <c r="P71" s="23" t="s">
        <v>27</v>
      </c>
      <c r="Q71" s="23" t="s">
        <v>27</v>
      </c>
      <c r="R71" s="23" t="s">
        <v>27</v>
      </c>
      <c r="S71" s="23" t="s">
        <v>27</v>
      </c>
      <c r="T71" s="30" t="s">
        <v>27</v>
      </c>
      <c r="U71" s="23" t="s">
        <v>27</v>
      </c>
      <c r="V71" s="23" t="s">
        <v>27</v>
      </c>
      <c r="W71" s="30" t="s">
        <v>27</v>
      </c>
      <c r="X71" s="23">
        <v>100.009</v>
      </c>
      <c r="Z71" s="18" t="s">
        <v>85</v>
      </c>
      <c r="AB71" s="1"/>
      <c r="AC71" s="32">
        <v>49.026464524699243</v>
      </c>
      <c r="AD71" s="18">
        <v>50.300198622172019</v>
      </c>
      <c r="AE71" s="18">
        <v>4.5313227581187394E-2</v>
      </c>
      <c r="AF71" s="18">
        <v>0</v>
      </c>
      <c r="AG71" s="18">
        <v>0</v>
      </c>
      <c r="AH71" s="18">
        <v>0</v>
      </c>
      <c r="AI71" s="18">
        <v>0</v>
      </c>
      <c r="AJ71" s="18">
        <v>0.62802362554754509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99.999999999999986</v>
      </c>
      <c r="AT71" s="53" t="s">
        <v>134</v>
      </c>
      <c r="AU71" s="53" t="str">
        <f t="shared" si="4"/>
        <v>po</v>
      </c>
      <c r="AV71" s="18">
        <f t="shared" si="5"/>
        <v>0.97467735451622406</v>
      </c>
      <c r="AW71" s="18">
        <f t="shared" si="6"/>
        <v>0.98716286437007028</v>
      </c>
      <c r="AX71" s="18"/>
      <c r="AY71" s="62"/>
      <c r="AZ71" s="62"/>
      <c r="BA71" s="62"/>
      <c r="BC71" s="74"/>
    </row>
    <row r="72" spans="1:55" s="21" customFormat="1" x14ac:dyDescent="0.2">
      <c r="A72" s="26" t="s">
        <v>595</v>
      </c>
      <c r="B72" s="23" t="s">
        <v>606</v>
      </c>
      <c r="C72" s="21" t="s">
        <v>75</v>
      </c>
      <c r="D72" s="23" t="s">
        <v>62</v>
      </c>
      <c r="E72" s="23" t="s">
        <v>48</v>
      </c>
      <c r="F72" s="23" t="s">
        <v>97</v>
      </c>
      <c r="G72" s="24">
        <v>132</v>
      </c>
      <c r="H72" s="30">
        <v>62.668999999999997</v>
      </c>
      <c r="I72" s="23">
        <v>36.823</v>
      </c>
      <c r="J72" s="23">
        <v>6.7000000000000004E-2</v>
      </c>
      <c r="K72" s="23" t="s">
        <v>27</v>
      </c>
      <c r="L72" s="23" t="s">
        <v>27</v>
      </c>
      <c r="M72" s="23" t="s">
        <v>27</v>
      </c>
      <c r="N72" s="23">
        <v>4.2999999999999997E-2</v>
      </c>
      <c r="O72" s="23">
        <v>0.42399999999999999</v>
      </c>
      <c r="P72" s="23">
        <v>0.17599999999999999</v>
      </c>
      <c r="Q72" s="23">
        <v>4.1000000000000002E-2</v>
      </c>
      <c r="R72" s="23" t="s">
        <v>27</v>
      </c>
      <c r="S72" s="23" t="s">
        <v>27</v>
      </c>
      <c r="T72" s="30" t="s">
        <v>27</v>
      </c>
      <c r="U72" s="23" t="s">
        <v>27</v>
      </c>
      <c r="V72" s="23" t="s">
        <v>27</v>
      </c>
      <c r="W72" s="30" t="s">
        <v>27</v>
      </c>
      <c r="X72" s="23">
        <v>100.24299999999999</v>
      </c>
      <c r="Z72" s="18" t="s">
        <v>85</v>
      </c>
      <c r="AB72" s="1"/>
      <c r="AC72" s="32">
        <v>49.105937291379647</v>
      </c>
      <c r="AD72" s="18">
        <v>50.261417404865561</v>
      </c>
      <c r="AE72" s="18">
        <v>0.10439540265829386</v>
      </c>
      <c r="AF72" s="18">
        <v>0</v>
      </c>
      <c r="AG72" s="18">
        <v>0</v>
      </c>
      <c r="AH72" s="18">
        <v>0</v>
      </c>
      <c r="AI72" s="18">
        <v>4.6949173363801611E-2</v>
      </c>
      <c r="AJ72" s="18">
        <v>0.31611283076460284</v>
      </c>
      <c r="AK72" s="18">
        <v>0.13068316789112969</v>
      </c>
      <c r="AL72" s="18">
        <v>3.4504729076975986E-2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100.00000000000001</v>
      </c>
      <c r="AT72" s="53" t="s">
        <v>134</v>
      </c>
      <c r="AU72" s="53" t="str">
        <f t="shared" si="4"/>
        <v>po</v>
      </c>
      <c r="AV72" s="18">
        <f t="shared" si="5"/>
        <v>0.97701059434559323</v>
      </c>
      <c r="AW72" s="18">
        <f t="shared" si="6"/>
        <v>0.98658654250988265</v>
      </c>
      <c r="AX72" s="18"/>
      <c r="AY72" s="62"/>
      <c r="AZ72" s="62"/>
      <c r="BA72" s="62"/>
      <c r="BC72" s="36"/>
    </row>
    <row r="73" spans="1:55" s="21" customFormat="1" x14ac:dyDescent="0.2">
      <c r="A73" s="26" t="s">
        <v>595</v>
      </c>
      <c r="B73" s="23" t="s">
        <v>606</v>
      </c>
      <c r="C73" s="21" t="s">
        <v>75</v>
      </c>
      <c r="D73" s="23" t="s">
        <v>62</v>
      </c>
      <c r="E73" s="23" t="s">
        <v>32</v>
      </c>
      <c r="F73" s="23" t="s">
        <v>34</v>
      </c>
      <c r="G73" s="24">
        <v>114</v>
      </c>
      <c r="H73" s="30">
        <v>63.295999999999999</v>
      </c>
      <c r="I73" s="23">
        <v>36.688000000000002</v>
      </c>
      <c r="J73" s="23" t="s">
        <v>27</v>
      </c>
      <c r="K73" s="23" t="s">
        <v>27</v>
      </c>
      <c r="L73" s="23" t="s">
        <v>27</v>
      </c>
      <c r="M73" s="23" t="s">
        <v>27</v>
      </c>
      <c r="N73" s="23" t="s">
        <v>27</v>
      </c>
      <c r="O73" s="23">
        <v>0.2</v>
      </c>
      <c r="P73" s="23" t="s">
        <v>27</v>
      </c>
      <c r="Q73" s="23" t="s">
        <v>27</v>
      </c>
      <c r="R73" s="23" t="s">
        <v>27</v>
      </c>
      <c r="S73" s="23" t="s">
        <v>27</v>
      </c>
      <c r="T73" s="30" t="s">
        <v>27</v>
      </c>
      <c r="U73" s="23" t="s">
        <v>27</v>
      </c>
      <c r="V73" s="23" t="s">
        <v>27</v>
      </c>
      <c r="W73" s="30" t="s">
        <v>27</v>
      </c>
      <c r="X73" s="23">
        <v>100.18400000000001</v>
      </c>
      <c r="Z73" s="18" t="s">
        <v>85</v>
      </c>
      <c r="AB73" s="1"/>
      <c r="AC73" s="32">
        <v>49.684933951436392</v>
      </c>
      <c r="AD73" s="18">
        <v>50.165692577140895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0.14937347142271992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100.00000000000001</v>
      </c>
      <c r="AT73" s="53" t="s">
        <v>134</v>
      </c>
      <c r="AU73" s="53" t="str">
        <f t="shared" si="4"/>
        <v>po</v>
      </c>
      <c r="AV73" s="18">
        <f t="shared" si="5"/>
        <v>0.99041658549884004</v>
      </c>
      <c r="AW73" s="18">
        <f t="shared" si="6"/>
        <v>0.99339418759599096</v>
      </c>
      <c r="AX73" s="18"/>
      <c r="AY73" s="62"/>
      <c r="AZ73" s="62"/>
      <c r="BA73" s="62"/>
      <c r="BC73" s="74"/>
    </row>
    <row r="74" spans="1:55" s="21" customFormat="1" x14ac:dyDescent="0.2">
      <c r="A74" s="26" t="s">
        <v>595</v>
      </c>
      <c r="B74" s="23" t="s">
        <v>606</v>
      </c>
      <c r="C74" s="21" t="s">
        <v>75</v>
      </c>
      <c r="D74" s="23" t="s">
        <v>62</v>
      </c>
      <c r="E74" s="23" t="s">
        <v>32</v>
      </c>
      <c r="F74" s="23" t="s">
        <v>38</v>
      </c>
      <c r="G74" s="24">
        <v>209</v>
      </c>
      <c r="H74" s="30">
        <v>63.222000000000001</v>
      </c>
      <c r="I74" s="23">
        <v>36.594000000000001</v>
      </c>
      <c r="J74" s="23">
        <v>2.8000000000000001E-2</v>
      </c>
      <c r="K74" s="23" t="s">
        <v>27</v>
      </c>
      <c r="L74" s="23" t="s">
        <v>27</v>
      </c>
      <c r="M74" s="23" t="s">
        <v>27</v>
      </c>
      <c r="N74" s="23">
        <v>3.1E-2</v>
      </c>
      <c r="O74" s="23" t="s">
        <v>27</v>
      </c>
      <c r="P74" s="23" t="s">
        <v>27</v>
      </c>
      <c r="Q74" s="23" t="s">
        <v>27</v>
      </c>
      <c r="R74" s="23" t="s">
        <v>27</v>
      </c>
      <c r="S74" s="23" t="s">
        <v>27</v>
      </c>
      <c r="T74" s="30" t="s">
        <v>27</v>
      </c>
      <c r="U74" s="23" t="s">
        <v>27</v>
      </c>
      <c r="V74" s="23" t="s">
        <v>27</v>
      </c>
      <c r="W74" s="30" t="s">
        <v>27</v>
      </c>
      <c r="X74" s="23">
        <v>99.875000000000014</v>
      </c>
      <c r="Z74" s="18" t="s">
        <v>85</v>
      </c>
      <c r="AB74" s="1"/>
      <c r="AC74" s="32">
        <v>49.755405028566422</v>
      </c>
      <c r="AD74" s="18">
        <v>50.166781923884798</v>
      </c>
      <c r="AE74" s="18">
        <v>4.381828721895261E-2</v>
      </c>
      <c r="AF74" s="18">
        <v>0</v>
      </c>
      <c r="AG74" s="18">
        <v>0</v>
      </c>
      <c r="AH74" s="18">
        <v>0</v>
      </c>
      <c r="AI74" s="18">
        <v>3.3994760329829163E-2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100.00000000000001</v>
      </c>
      <c r="AT74" s="53" t="s">
        <v>134</v>
      </c>
      <c r="AU74" s="53" t="str">
        <f t="shared" si="4"/>
        <v>po</v>
      </c>
      <c r="AV74" s="18">
        <f t="shared" si="5"/>
        <v>0.99179981494642144</v>
      </c>
      <c r="AW74" s="18">
        <f t="shared" si="6"/>
        <v>0.99179981494642144</v>
      </c>
      <c r="AX74" s="18"/>
      <c r="AY74" s="62"/>
      <c r="AZ74" s="62"/>
      <c r="BA74" s="62"/>
      <c r="BC74" s="74"/>
    </row>
    <row r="75" spans="1:55" s="21" customFormat="1" x14ac:dyDescent="0.2">
      <c r="A75" s="26" t="s">
        <v>595</v>
      </c>
      <c r="B75" s="23" t="s">
        <v>606</v>
      </c>
      <c r="C75" s="21" t="s">
        <v>75</v>
      </c>
      <c r="D75" s="23" t="s">
        <v>62</v>
      </c>
      <c r="E75" s="23" t="s">
        <v>32</v>
      </c>
      <c r="F75" s="23" t="s">
        <v>31</v>
      </c>
      <c r="G75" s="24">
        <v>194</v>
      </c>
      <c r="H75" s="30">
        <v>63.165999999999997</v>
      </c>
      <c r="I75" s="23">
        <v>36.524000000000001</v>
      </c>
      <c r="J75" s="23">
        <v>4.8000000000000001E-2</v>
      </c>
      <c r="K75" s="23" t="s">
        <v>27</v>
      </c>
      <c r="L75" s="23" t="s">
        <v>27</v>
      </c>
      <c r="M75" s="23" t="s">
        <v>27</v>
      </c>
      <c r="N75" s="23">
        <v>3.5999999999999997E-2</v>
      </c>
      <c r="O75" s="23">
        <v>0.14099999999999999</v>
      </c>
      <c r="P75" s="23" t="s">
        <v>27</v>
      </c>
      <c r="Q75" s="23" t="s">
        <v>27</v>
      </c>
      <c r="R75" s="23" t="s">
        <v>27</v>
      </c>
      <c r="S75" s="23" t="s">
        <v>27</v>
      </c>
      <c r="T75" s="30" t="s">
        <v>27</v>
      </c>
      <c r="U75" s="23" t="s">
        <v>27</v>
      </c>
      <c r="V75" s="23" t="s">
        <v>27</v>
      </c>
      <c r="W75" s="30" t="s">
        <v>27</v>
      </c>
      <c r="X75" s="23">
        <v>99.915000000000006</v>
      </c>
      <c r="Z75" s="18" t="s">
        <v>85</v>
      </c>
      <c r="AB75" s="1"/>
      <c r="AC75" s="32">
        <v>49.710176026671746</v>
      </c>
      <c r="AD75" s="18">
        <v>50.069653150739192</v>
      </c>
      <c r="AE75" s="18">
        <v>7.5115315085122203E-2</v>
      </c>
      <c r="AF75" s="18">
        <v>0</v>
      </c>
      <c r="AG75" s="18">
        <v>0</v>
      </c>
      <c r="AH75" s="18">
        <v>0</v>
      </c>
      <c r="AI75" s="18">
        <v>3.9476867150005708E-2</v>
      </c>
      <c r="AJ75" s="18">
        <v>0.10557864035391638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99.999999999999972</v>
      </c>
      <c r="AT75" s="53" t="s">
        <v>134</v>
      </c>
      <c r="AU75" s="53" t="str">
        <f t="shared" si="4"/>
        <v>po</v>
      </c>
      <c r="AV75" s="18">
        <f t="shared" si="5"/>
        <v>0.99282045907158156</v>
      </c>
      <c r="AW75" s="18">
        <f t="shared" si="6"/>
        <v>0.99492909441674893</v>
      </c>
      <c r="AX75" s="18"/>
      <c r="AY75" s="62"/>
      <c r="AZ75" s="62"/>
      <c r="BA75" s="62"/>
      <c r="BC75" s="74"/>
    </row>
    <row r="76" spans="1:55" s="21" customFormat="1" x14ac:dyDescent="0.2">
      <c r="A76" s="26" t="s">
        <v>595</v>
      </c>
      <c r="B76" s="23" t="s">
        <v>606</v>
      </c>
      <c r="C76" s="21" t="s">
        <v>75</v>
      </c>
      <c r="D76" s="23" t="s">
        <v>62</v>
      </c>
      <c r="E76" s="23" t="s">
        <v>32</v>
      </c>
      <c r="F76" s="23" t="s">
        <v>38</v>
      </c>
      <c r="G76" s="24">
        <v>208</v>
      </c>
      <c r="H76" s="30">
        <v>63.561999999999998</v>
      </c>
      <c r="I76" s="23">
        <v>36.524000000000001</v>
      </c>
      <c r="J76" s="23">
        <v>4.5999999999999999E-2</v>
      </c>
      <c r="K76" s="23" t="s">
        <v>27</v>
      </c>
      <c r="L76" s="23" t="s">
        <v>27</v>
      </c>
      <c r="M76" s="23" t="s">
        <v>27</v>
      </c>
      <c r="N76" s="23" t="s">
        <v>27</v>
      </c>
      <c r="O76" s="23">
        <v>0.156</v>
      </c>
      <c r="P76" s="23" t="s">
        <v>27</v>
      </c>
      <c r="Q76" s="23" t="s">
        <v>27</v>
      </c>
      <c r="R76" s="23" t="s">
        <v>27</v>
      </c>
      <c r="S76" s="23" t="s">
        <v>27</v>
      </c>
      <c r="T76" s="30" t="s">
        <v>27</v>
      </c>
      <c r="U76" s="23" t="s">
        <v>27</v>
      </c>
      <c r="V76" s="23" t="s">
        <v>27</v>
      </c>
      <c r="W76" s="30" t="s">
        <v>27</v>
      </c>
      <c r="X76" s="23">
        <v>100.28800000000001</v>
      </c>
      <c r="Z76" s="18" t="s">
        <v>85</v>
      </c>
      <c r="AB76" s="1"/>
      <c r="AC76" s="32">
        <v>49.882015554818572</v>
      </c>
      <c r="AD76" s="18">
        <v>49.929716179815628</v>
      </c>
      <c r="AE76" s="18">
        <v>7.1784321872844462E-2</v>
      </c>
      <c r="AF76" s="18">
        <v>0</v>
      </c>
      <c r="AG76" s="18">
        <v>0</v>
      </c>
      <c r="AH76" s="18">
        <v>0</v>
      </c>
      <c r="AI76" s="18">
        <v>0</v>
      </c>
      <c r="AJ76" s="18">
        <v>0.11648394349294529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100</v>
      </c>
      <c r="AT76" s="53" t="s">
        <v>134</v>
      </c>
      <c r="AU76" s="53" t="str">
        <f t="shared" si="4"/>
        <v>po</v>
      </c>
      <c r="AV76" s="18">
        <f t="shared" si="5"/>
        <v>0.99904464457948716</v>
      </c>
      <c r="AW76" s="18">
        <f t="shared" si="6"/>
        <v>1.0013776028337147</v>
      </c>
      <c r="AX76" s="18"/>
      <c r="AY76" s="62"/>
      <c r="AZ76" s="62"/>
      <c r="BA76" s="62"/>
      <c r="BC76" s="74"/>
    </row>
    <row r="77" spans="1:55" s="21" customFormat="1" x14ac:dyDescent="0.2">
      <c r="A77" s="26" t="s">
        <v>595</v>
      </c>
      <c r="B77" s="23" t="s">
        <v>606</v>
      </c>
      <c r="C77" s="21" t="s">
        <v>75</v>
      </c>
      <c r="D77" s="23" t="s">
        <v>62</v>
      </c>
      <c r="E77" s="23" t="s">
        <v>32</v>
      </c>
      <c r="F77" s="23" t="s">
        <v>34</v>
      </c>
      <c r="G77" s="24">
        <v>186</v>
      </c>
      <c r="H77" s="30">
        <v>63.728000000000002</v>
      </c>
      <c r="I77" s="23">
        <v>36.598999999999997</v>
      </c>
      <c r="J77" s="23" t="s">
        <v>27</v>
      </c>
      <c r="K77" s="23" t="s">
        <v>27</v>
      </c>
      <c r="L77" s="23" t="s">
        <v>27</v>
      </c>
      <c r="M77" s="23" t="s">
        <v>27</v>
      </c>
      <c r="N77" s="23" t="s">
        <v>27</v>
      </c>
      <c r="O77" s="23">
        <v>0.113</v>
      </c>
      <c r="P77" s="23" t="s">
        <v>27</v>
      </c>
      <c r="Q77" s="23">
        <v>0.04</v>
      </c>
      <c r="R77" s="23" t="s">
        <v>27</v>
      </c>
      <c r="S77" s="23" t="s">
        <v>27</v>
      </c>
      <c r="T77" s="30" t="s">
        <v>27</v>
      </c>
      <c r="U77" s="23" t="s">
        <v>27</v>
      </c>
      <c r="V77" s="23" t="s">
        <v>27</v>
      </c>
      <c r="W77" s="30" t="s">
        <v>27</v>
      </c>
      <c r="X77" s="23">
        <v>100.48</v>
      </c>
      <c r="Z77" s="18" t="s">
        <v>85</v>
      </c>
      <c r="AB77" s="1"/>
      <c r="AC77" s="32">
        <v>49.931088854051382</v>
      </c>
      <c r="AD77" s="18">
        <v>49.95101193711097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8.4239197022228984E-2</v>
      </c>
      <c r="AK77" s="18">
        <v>0</v>
      </c>
      <c r="AL77" s="18">
        <v>3.3660011815416412E-2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99.999999999999986</v>
      </c>
      <c r="AT77" s="53" t="s">
        <v>134</v>
      </c>
      <c r="AU77" s="53" t="str">
        <f t="shared" si="4"/>
        <v>po</v>
      </c>
      <c r="AV77" s="18">
        <f t="shared" si="5"/>
        <v>0.9996011475586386</v>
      </c>
      <c r="AW77" s="18">
        <f t="shared" si="6"/>
        <v>1.001961444262659</v>
      </c>
      <c r="AX77" s="18"/>
      <c r="AY77" s="62"/>
      <c r="AZ77" s="62"/>
      <c r="BA77" s="62"/>
      <c r="BC77" s="74"/>
    </row>
    <row r="78" spans="1:55" s="21" customFormat="1" x14ac:dyDescent="0.2">
      <c r="A78" s="26" t="s">
        <v>595</v>
      </c>
      <c r="B78" s="23" t="s">
        <v>606</v>
      </c>
      <c r="C78" s="21" t="s">
        <v>75</v>
      </c>
      <c r="D78" s="23" t="s">
        <v>62</v>
      </c>
      <c r="E78" s="23" t="s">
        <v>32</v>
      </c>
      <c r="F78" s="23" t="s">
        <v>31</v>
      </c>
      <c r="G78" s="24">
        <v>195</v>
      </c>
      <c r="H78" s="30">
        <v>62.927</v>
      </c>
      <c r="I78" s="23">
        <v>36.116</v>
      </c>
      <c r="J78" s="23">
        <v>4.1000000000000002E-2</v>
      </c>
      <c r="K78" s="23" t="s">
        <v>27</v>
      </c>
      <c r="L78" s="23" t="s">
        <v>27</v>
      </c>
      <c r="M78" s="23" t="s">
        <v>27</v>
      </c>
      <c r="N78" s="23">
        <v>9.9000000000000005E-2</v>
      </c>
      <c r="O78" s="23">
        <v>0.121</v>
      </c>
      <c r="P78" s="23" t="s">
        <v>27</v>
      </c>
      <c r="Q78" s="23">
        <v>4.8000000000000001E-2</v>
      </c>
      <c r="R78" s="23" t="s">
        <v>27</v>
      </c>
      <c r="S78" s="23" t="s">
        <v>27</v>
      </c>
      <c r="T78" s="30" t="s">
        <v>27</v>
      </c>
      <c r="U78" s="23" t="s">
        <v>27</v>
      </c>
      <c r="V78" s="23" t="s">
        <v>27</v>
      </c>
      <c r="W78" s="30" t="s">
        <v>27</v>
      </c>
      <c r="X78" s="23">
        <v>99.352000000000004</v>
      </c>
      <c r="Z78" s="18" t="s">
        <v>85</v>
      </c>
      <c r="AB78" s="1"/>
      <c r="AC78" s="32">
        <v>49.852951035908454</v>
      </c>
      <c r="AD78" s="18">
        <v>49.841122178306399</v>
      </c>
      <c r="AE78" s="18">
        <v>6.4589664913151906E-2</v>
      </c>
      <c r="AF78" s="18">
        <v>0</v>
      </c>
      <c r="AG78" s="18">
        <v>0</v>
      </c>
      <c r="AH78" s="18">
        <v>0</v>
      </c>
      <c r="AI78" s="18">
        <v>0.10928669508645629</v>
      </c>
      <c r="AJ78" s="18">
        <v>9.1208274832386887E-2</v>
      </c>
      <c r="AK78" s="18">
        <v>0</v>
      </c>
      <c r="AL78" s="18">
        <v>4.0842150953162938E-2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100.00000000000001</v>
      </c>
      <c r="AT78" s="53" t="s">
        <v>134</v>
      </c>
      <c r="AU78" s="53" t="str">
        <f t="shared" si="4"/>
        <v>po</v>
      </c>
      <c r="AV78" s="18">
        <f t="shared" si="5"/>
        <v>1.0002373312855946</v>
      </c>
      <c r="AW78" s="18">
        <f t="shared" si="6"/>
        <v>1.0028867585058152</v>
      </c>
      <c r="AX78" s="18"/>
      <c r="AY78" s="62"/>
      <c r="AZ78" s="62"/>
      <c r="BA78" s="62"/>
      <c r="BC78" s="74"/>
    </row>
    <row r="79" spans="1:55" s="21" customFormat="1" x14ac:dyDescent="0.2">
      <c r="A79" s="26" t="s">
        <v>595</v>
      </c>
      <c r="B79" s="23" t="s">
        <v>606</v>
      </c>
      <c r="C79" s="21" t="s">
        <v>75</v>
      </c>
      <c r="D79" s="23" t="s">
        <v>62</v>
      </c>
      <c r="E79" s="23" t="s">
        <v>32</v>
      </c>
      <c r="F79" s="23" t="s">
        <v>38</v>
      </c>
      <c r="G79" s="24">
        <v>210</v>
      </c>
      <c r="H79" s="30">
        <v>63.470999999999997</v>
      </c>
      <c r="I79" s="23">
        <v>36.396999999999998</v>
      </c>
      <c r="J79" s="23" t="s">
        <v>27</v>
      </c>
      <c r="K79" s="23" t="s">
        <v>27</v>
      </c>
      <c r="L79" s="23" t="s">
        <v>27</v>
      </c>
      <c r="M79" s="23" t="s">
        <v>27</v>
      </c>
      <c r="N79" s="23">
        <v>2.5999999999999999E-2</v>
      </c>
      <c r="O79" s="23">
        <v>0.20200000000000001</v>
      </c>
      <c r="P79" s="23" t="s">
        <v>27</v>
      </c>
      <c r="Q79" s="23" t="s">
        <v>27</v>
      </c>
      <c r="R79" s="23" t="s">
        <v>27</v>
      </c>
      <c r="S79" s="23" t="s">
        <v>27</v>
      </c>
      <c r="T79" s="30" t="s">
        <v>27</v>
      </c>
      <c r="U79" s="23" t="s">
        <v>27</v>
      </c>
      <c r="V79" s="23" t="s">
        <v>27</v>
      </c>
      <c r="W79" s="30" t="s">
        <v>27</v>
      </c>
      <c r="X79" s="23">
        <v>100.09599999999999</v>
      </c>
      <c r="Z79" s="18" t="s">
        <v>85</v>
      </c>
      <c r="AB79" s="1"/>
      <c r="AC79" s="32">
        <v>49.937458812465408</v>
      </c>
      <c r="AD79" s="18">
        <v>49.882821479190888</v>
      </c>
      <c r="AE79" s="18">
        <v>0</v>
      </c>
      <c r="AF79" s="18">
        <v>0</v>
      </c>
      <c r="AG79" s="18">
        <v>0</v>
      </c>
      <c r="AH79" s="18">
        <v>0</v>
      </c>
      <c r="AI79" s="18">
        <v>2.8503795925030762E-2</v>
      </c>
      <c r="AJ79" s="18">
        <v>0.15121591241869639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100.00000000000003</v>
      </c>
      <c r="AT79" s="53" t="s">
        <v>134</v>
      </c>
      <c r="AU79" s="53" t="str">
        <f t="shared" si="4"/>
        <v>po</v>
      </c>
      <c r="AV79" s="18">
        <f t="shared" si="5"/>
        <v>1.0010953136100633</v>
      </c>
      <c r="AW79" s="18">
        <f t="shared" si="6"/>
        <v>1.0041267362107633</v>
      </c>
      <c r="AX79" s="18"/>
      <c r="AY79" s="62"/>
      <c r="AZ79" s="62"/>
      <c r="BA79" s="62"/>
      <c r="BC79" s="74"/>
    </row>
    <row r="80" spans="1:55" s="21" customFormat="1" x14ac:dyDescent="0.2">
      <c r="A80" s="26" t="s">
        <v>595</v>
      </c>
      <c r="B80" s="23" t="s">
        <v>606</v>
      </c>
      <c r="C80" s="21" t="s">
        <v>75</v>
      </c>
      <c r="D80" s="23" t="s">
        <v>62</v>
      </c>
      <c r="E80" s="23" t="s">
        <v>32</v>
      </c>
      <c r="F80" s="23" t="s">
        <v>38</v>
      </c>
      <c r="G80" s="24">
        <v>203</v>
      </c>
      <c r="H80" s="30">
        <v>63.491999999999997</v>
      </c>
      <c r="I80" s="23">
        <v>36.387</v>
      </c>
      <c r="J80" s="23">
        <v>0.03</v>
      </c>
      <c r="K80" s="23" t="s">
        <v>27</v>
      </c>
      <c r="L80" s="23" t="s">
        <v>27</v>
      </c>
      <c r="M80" s="23" t="s">
        <v>27</v>
      </c>
      <c r="N80" s="23">
        <v>4.4999999999999998E-2</v>
      </c>
      <c r="O80" s="23">
        <v>0.255</v>
      </c>
      <c r="P80" s="23" t="s">
        <v>27</v>
      </c>
      <c r="Q80" s="23">
        <v>4.3999999999999997E-2</v>
      </c>
      <c r="R80" s="23" t="s">
        <v>27</v>
      </c>
      <c r="S80" s="23" t="s">
        <v>27</v>
      </c>
      <c r="T80" s="30" t="s">
        <v>27</v>
      </c>
      <c r="U80" s="23" t="s">
        <v>27</v>
      </c>
      <c r="V80" s="23" t="s">
        <v>27</v>
      </c>
      <c r="W80" s="30" t="s">
        <v>27</v>
      </c>
      <c r="X80" s="23">
        <v>100.25299999999999</v>
      </c>
      <c r="Z80" s="18" t="s">
        <v>85</v>
      </c>
      <c r="AB80" s="1"/>
      <c r="AC80" s="32">
        <v>49.880438375465971</v>
      </c>
      <c r="AD80" s="18">
        <v>49.795698483854956</v>
      </c>
      <c r="AE80" s="18">
        <v>4.6865994765485822E-2</v>
      </c>
      <c r="AF80" s="18">
        <v>0</v>
      </c>
      <c r="AG80" s="18">
        <v>0</v>
      </c>
      <c r="AH80" s="18">
        <v>0</v>
      </c>
      <c r="AI80" s="18">
        <v>4.9260863703050439E-2</v>
      </c>
      <c r="AJ80" s="18">
        <v>0.19061034246522066</v>
      </c>
      <c r="AK80" s="18">
        <v>0</v>
      </c>
      <c r="AL80" s="18">
        <v>3.7125939745308943E-2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100</v>
      </c>
      <c r="AT80" s="53" t="s">
        <v>134</v>
      </c>
      <c r="AU80" s="53" t="str">
        <f t="shared" si="4"/>
        <v>po</v>
      </c>
      <c r="AV80" s="18">
        <f t="shared" si="5"/>
        <v>1.0017017512393864</v>
      </c>
      <c r="AW80" s="18">
        <f t="shared" si="6"/>
        <v>1.006275163986762</v>
      </c>
      <c r="AX80" s="18"/>
      <c r="AY80" s="62"/>
      <c r="AZ80" s="62"/>
      <c r="BA80" s="62"/>
      <c r="BC80" s="74"/>
    </row>
    <row r="81" spans="1:55" s="21" customFormat="1" x14ac:dyDescent="0.2">
      <c r="A81" s="26" t="s">
        <v>595</v>
      </c>
      <c r="B81" s="23" t="s">
        <v>606</v>
      </c>
      <c r="C81" s="21" t="s">
        <v>75</v>
      </c>
      <c r="D81" s="23" t="s">
        <v>62</v>
      </c>
      <c r="E81" s="23" t="s">
        <v>32</v>
      </c>
      <c r="F81" s="23" t="s">
        <v>34</v>
      </c>
      <c r="G81" s="24">
        <v>119</v>
      </c>
      <c r="H81" s="30">
        <v>63.86</v>
      </c>
      <c r="I81" s="23">
        <v>36.585999999999999</v>
      </c>
      <c r="J81" s="23" t="s">
        <v>27</v>
      </c>
      <c r="K81" s="23" t="s">
        <v>27</v>
      </c>
      <c r="L81" s="23" t="s">
        <v>27</v>
      </c>
      <c r="M81" s="23" t="s">
        <v>27</v>
      </c>
      <c r="N81" s="23" t="s">
        <v>27</v>
      </c>
      <c r="O81" s="23">
        <v>0.12</v>
      </c>
      <c r="P81" s="23" t="s">
        <v>27</v>
      </c>
      <c r="Q81" s="23">
        <v>0.10199999999999999</v>
      </c>
      <c r="R81" s="23" t="s">
        <v>27</v>
      </c>
      <c r="S81" s="23" t="s">
        <v>27</v>
      </c>
      <c r="T81" s="30" t="s">
        <v>27</v>
      </c>
      <c r="U81" s="23" t="s">
        <v>27</v>
      </c>
      <c r="V81" s="23" t="s">
        <v>27</v>
      </c>
      <c r="W81" s="30">
        <v>0.16600000000000001</v>
      </c>
      <c r="X81" s="23">
        <v>100.834</v>
      </c>
      <c r="Z81" s="18" t="s">
        <v>85</v>
      </c>
      <c r="AB81" s="1"/>
      <c r="AC81" s="32">
        <v>49.963028593395705</v>
      </c>
      <c r="AD81" s="18">
        <v>49.861931254064132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8.9329749265504493E-2</v>
      </c>
      <c r="AK81" s="18">
        <v>0</v>
      </c>
      <c r="AL81" s="18">
        <v>8.5710403274648822E-2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99.999999999999986</v>
      </c>
      <c r="AT81" s="53" t="s">
        <v>134</v>
      </c>
      <c r="AU81" s="53" t="str">
        <f t="shared" si="4"/>
        <v>po</v>
      </c>
      <c r="AV81" s="18">
        <f t="shared" si="5"/>
        <v>1.0020275456001984</v>
      </c>
      <c r="AW81" s="18">
        <f t="shared" si="6"/>
        <v>1.0055380424489517</v>
      </c>
      <c r="AX81" s="18"/>
      <c r="AY81" s="62"/>
      <c r="AZ81" s="62"/>
      <c r="BA81" s="62"/>
      <c r="BC81" s="74"/>
    </row>
    <row r="82" spans="1:55" s="21" customFormat="1" ht="13" x14ac:dyDescent="0.15">
      <c r="A82" s="26"/>
      <c r="D82" s="23"/>
      <c r="E82" s="23"/>
      <c r="F82" s="23"/>
      <c r="G82" s="24"/>
      <c r="H82" s="30"/>
      <c r="I82" s="23"/>
      <c r="J82" s="23"/>
      <c r="K82" s="23"/>
      <c r="L82" s="23"/>
      <c r="M82" s="23"/>
      <c r="N82" s="23"/>
      <c r="O82" s="30"/>
      <c r="P82" s="23"/>
      <c r="Q82" s="23"/>
      <c r="R82" s="23"/>
      <c r="S82" s="23"/>
      <c r="T82" s="30"/>
      <c r="U82" s="23"/>
      <c r="V82" s="23"/>
      <c r="W82" s="30"/>
      <c r="X82" s="23"/>
      <c r="AC82" s="289"/>
      <c r="AX82" s="34" t="s">
        <v>84</v>
      </c>
    </row>
    <row r="83" spans="1:55" s="21" customFormat="1" x14ac:dyDescent="0.2">
      <c r="A83" s="26"/>
      <c r="D83" s="23"/>
      <c r="E83" s="23"/>
      <c r="F83" s="23"/>
      <c r="G83" s="24"/>
      <c r="H83" s="30"/>
      <c r="I83" s="24"/>
      <c r="J83" s="24"/>
      <c r="K83" s="24"/>
      <c r="L83" s="24"/>
      <c r="M83" s="24"/>
      <c r="N83" s="24"/>
      <c r="O83" s="30"/>
      <c r="P83" s="23"/>
      <c r="Q83" s="24"/>
      <c r="R83" s="24"/>
      <c r="S83" s="24"/>
      <c r="T83" s="30"/>
      <c r="U83" s="24"/>
      <c r="V83" s="24"/>
      <c r="W83" s="30"/>
      <c r="X83" s="24"/>
      <c r="AC83" s="289"/>
      <c r="AT83" s="281" t="s">
        <v>62</v>
      </c>
      <c r="AU83" s="315" t="s">
        <v>129</v>
      </c>
      <c r="AV83" s="279">
        <f>AVERAGE(AV69:AV81)</f>
        <v>0.98954254778800299</v>
      </c>
      <c r="AW83" s="279">
        <f>AVERAGE(AW69:AW81)</f>
        <v>0.99468421664925932</v>
      </c>
      <c r="AX83" s="321">
        <f>COUNT(AV69:AV81)</f>
        <v>13</v>
      </c>
    </row>
    <row r="84" spans="1:55" s="21" customFormat="1" ht="13" x14ac:dyDescent="0.15">
      <c r="A84" s="26"/>
      <c r="D84" s="23"/>
      <c r="E84" s="23"/>
      <c r="F84" s="23"/>
      <c r="G84" s="24"/>
      <c r="H84" s="30"/>
      <c r="I84" s="24"/>
      <c r="J84" s="24"/>
      <c r="K84" s="24"/>
      <c r="L84" s="24"/>
      <c r="M84" s="24"/>
      <c r="N84" s="24"/>
      <c r="O84" s="30"/>
      <c r="P84" s="23"/>
      <c r="Q84" s="24"/>
      <c r="R84" s="24"/>
      <c r="S84" s="24"/>
      <c r="T84" s="30"/>
      <c r="U84" s="24"/>
      <c r="V84" s="24"/>
      <c r="W84" s="30"/>
      <c r="X84" s="24"/>
      <c r="AC84" s="289"/>
      <c r="AU84" s="34" t="s">
        <v>83</v>
      </c>
      <c r="AV84" s="279">
        <f>STDEV(AV69:AV81)</f>
        <v>1.3474292821080763E-2</v>
      </c>
      <c r="AW84" s="279">
        <f>STDEV(AW69:AW81)</f>
        <v>1.0168495854405034E-2</v>
      </c>
    </row>
    <row r="85" spans="1:55" s="21" customFormat="1" ht="13" x14ac:dyDescent="0.15">
      <c r="A85" s="26"/>
      <c r="D85" s="23"/>
      <c r="E85" s="23"/>
      <c r="F85" s="23"/>
      <c r="G85" s="24"/>
      <c r="H85" s="30"/>
      <c r="I85" s="24"/>
      <c r="J85" s="24"/>
      <c r="K85" s="24"/>
      <c r="L85" s="24"/>
      <c r="M85" s="24"/>
      <c r="N85" s="24"/>
      <c r="O85" s="30"/>
      <c r="P85" s="23"/>
      <c r="Q85" s="24"/>
      <c r="R85" s="24"/>
      <c r="S85" s="24"/>
      <c r="T85" s="30"/>
      <c r="U85" s="24"/>
      <c r="V85" s="24"/>
      <c r="W85" s="30"/>
      <c r="X85" s="24"/>
      <c r="AC85" s="289"/>
      <c r="AU85" s="34" t="s">
        <v>82</v>
      </c>
      <c r="AV85" s="279">
        <f>MIN(AV69:AV81)</f>
        <v>0.96487270351209675</v>
      </c>
      <c r="AW85" s="279">
        <f>MIN(AW69:AW81)</f>
        <v>0.97559794849303938</v>
      </c>
    </row>
    <row r="86" spans="1:55" s="21" customFormat="1" ht="13" x14ac:dyDescent="0.15">
      <c r="A86" s="42"/>
      <c r="B86" s="37"/>
      <c r="C86" s="37"/>
      <c r="D86" s="39"/>
      <c r="E86" s="39"/>
      <c r="F86" s="39"/>
      <c r="G86" s="41"/>
      <c r="H86" s="40"/>
      <c r="I86" s="41"/>
      <c r="J86" s="41"/>
      <c r="K86" s="41"/>
      <c r="L86" s="41"/>
      <c r="M86" s="41"/>
      <c r="N86" s="41"/>
      <c r="O86" s="40"/>
      <c r="P86" s="39"/>
      <c r="Q86" s="41"/>
      <c r="R86" s="41"/>
      <c r="S86" s="41"/>
      <c r="T86" s="40"/>
      <c r="U86" s="41"/>
      <c r="V86" s="41"/>
      <c r="W86" s="40"/>
      <c r="X86" s="41"/>
      <c r="Y86" s="37"/>
      <c r="Z86" s="37"/>
      <c r="AA86" s="37"/>
      <c r="AB86" s="37"/>
      <c r="AC86" s="290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276" t="s">
        <v>81</v>
      </c>
      <c r="AV86" s="280">
        <f>MAX(AV69:AV81)</f>
        <v>1.0020275456001984</v>
      </c>
      <c r="AW86" s="280">
        <f>MAX(AW69:AW81)</f>
        <v>1.006275163986762</v>
      </c>
      <c r="AX86" s="37"/>
    </row>
    <row r="87" spans="1:55" s="21" customFormat="1" ht="13" x14ac:dyDescent="0.15">
      <c r="A87" s="26"/>
      <c r="D87" s="23"/>
      <c r="E87" s="23"/>
      <c r="F87" s="23"/>
      <c r="G87" s="24"/>
      <c r="H87" s="30"/>
      <c r="I87" s="24"/>
      <c r="J87" s="24"/>
      <c r="K87" s="24"/>
      <c r="L87" s="24"/>
      <c r="M87" s="24"/>
      <c r="N87" s="24"/>
      <c r="O87" s="30"/>
      <c r="P87" s="23"/>
      <c r="Q87" s="24"/>
      <c r="R87" s="24"/>
      <c r="S87" s="24"/>
      <c r="T87" s="30"/>
      <c r="U87" s="24"/>
      <c r="V87" s="24"/>
      <c r="W87" s="30"/>
      <c r="X87" s="24"/>
      <c r="AC87" s="289"/>
      <c r="AV87" s="330"/>
    </row>
    <row r="88" spans="1:55" s="21" customFormat="1" x14ac:dyDescent="0.2">
      <c r="A88" s="26" t="s">
        <v>595</v>
      </c>
      <c r="B88" s="23" t="s">
        <v>606</v>
      </c>
      <c r="C88" s="21" t="s">
        <v>75</v>
      </c>
      <c r="D88" s="23" t="s">
        <v>60</v>
      </c>
      <c r="E88" s="23" t="s">
        <v>37</v>
      </c>
      <c r="F88" s="23" t="s">
        <v>57</v>
      </c>
      <c r="G88" s="24">
        <v>370</v>
      </c>
      <c r="H88" s="30">
        <v>61.527999999999999</v>
      </c>
      <c r="I88" s="23">
        <v>37.415999999999997</v>
      </c>
      <c r="J88" s="23">
        <v>3.2000000000000001E-2</v>
      </c>
      <c r="K88" s="23" t="s">
        <v>27</v>
      </c>
      <c r="L88" s="23" t="s">
        <v>27</v>
      </c>
      <c r="M88" s="23" t="s">
        <v>27</v>
      </c>
      <c r="N88" s="23">
        <v>6.8000000000000005E-2</v>
      </c>
      <c r="O88" s="23" t="s">
        <v>27</v>
      </c>
      <c r="P88" s="23" t="s">
        <v>27</v>
      </c>
      <c r="Q88" s="23" t="s">
        <v>27</v>
      </c>
      <c r="R88" s="23" t="s">
        <v>27</v>
      </c>
      <c r="S88" s="23" t="s">
        <v>27</v>
      </c>
      <c r="T88" s="30" t="s">
        <v>27</v>
      </c>
      <c r="U88" s="23" t="s">
        <v>27</v>
      </c>
      <c r="V88" s="23" t="s">
        <v>27</v>
      </c>
      <c r="W88" s="30" t="s">
        <v>27</v>
      </c>
      <c r="X88" s="23">
        <v>99.043999999999983</v>
      </c>
      <c r="Z88" s="18" t="s">
        <v>85</v>
      </c>
      <c r="AB88" s="1"/>
      <c r="AC88" s="32">
        <v>48.499569938766328</v>
      </c>
      <c r="AD88" s="18">
        <v>51.375583794312533</v>
      </c>
      <c r="AE88" s="18">
        <v>5.0158021639344935E-2</v>
      </c>
      <c r="AF88" s="18">
        <v>0</v>
      </c>
      <c r="AG88" s="18">
        <v>0</v>
      </c>
      <c r="AH88" s="18">
        <v>0</v>
      </c>
      <c r="AI88" s="18">
        <v>7.468824528179166E-2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100</v>
      </c>
      <c r="AT88" s="53" t="s">
        <v>134</v>
      </c>
      <c r="AU88" s="53" t="str">
        <f t="shared" ref="AU88:AU128" si="7">Z88</f>
        <v>po</v>
      </c>
      <c r="AV88" s="18">
        <f t="shared" ref="AV88:AV128" si="8">AC88/AD88</f>
        <v>0.94401983115052035</v>
      </c>
      <c r="AW88" s="18">
        <f t="shared" ref="AW88:AW128" si="9">SUM(AC88,AG88,AJ88,AK88,AL88,AO88)/AD88</f>
        <v>0.94401983115052035</v>
      </c>
      <c r="AX88" s="18"/>
      <c r="AY88" s="62"/>
      <c r="AZ88" s="62"/>
      <c r="BA88" s="62"/>
      <c r="BB88" s="25"/>
    </row>
    <row r="89" spans="1:55" s="21" customFormat="1" x14ac:dyDescent="0.2">
      <c r="A89" s="26" t="s">
        <v>595</v>
      </c>
      <c r="B89" s="23" t="s">
        <v>606</v>
      </c>
      <c r="C89" s="21" t="s">
        <v>75</v>
      </c>
      <c r="D89" s="23" t="s">
        <v>60</v>
      </c>
      <c r="E89" s="23" t="s">
        <v>86</v>
      </c>
      <c r="F89" s="23" t="s">
        <v>43</v>
      </c>
      <c r="G89" s="24">
        <v>463</v>
      </c>
      <c r="H89" s="30">
        <v>61.731999999999999</v>
      </c>
      <c r="I89" s="23">
        <v>37.049999999999997</v>
      </c>
      <c r="J89" s="23">
        <v>0.05</v>
      </c>
      <c r="K89" s="23" t="s">
        <v>27</v>
      </c>
      <c r="L89" s="23" t="s">
        <v>27</v>
      </c>
      <c r="M89" s="23" t="s">
        <v>27</v>
      </c>
      <c r="N89" s="23" t="s">
        <v>27</v>
      </c>
      <c r="O89" s="23">
        <v>0.34</v>
      </c>
      <c r="P89" s="23" t="s">
        <v>27</v>
      </c>
      <c r="Q89" s="23">
        <v>7.0000000000000007E-2</v>
      </c>
      <c r="R89" s="23" t="s">
        <v>27</v>
      </c>
      <c r="S89" s="23" t="s">
        <v>27</v>
      </c>
      <c r="T89" s="30" t="s">
        <v>27</v>
      </c>
      <c r="U89" s="23" t="s">
        <v>27</v>
      </c>
      <c r="V89" s="23" t="s">
        <v>27</v>
      </c>
      <c r="W89" s="30" t="s">
        <v>27</v>
      </c>
      <c r="X89" s="23">
        <v>99.24199999999999</v>
      </c>
      <c r="Z89" s="18" t="s">
        <v>85</v>
      </c>
      <c r="AB89" s="1"/>
      <c r="AC89" s="32">
        <v>48.696389679587767</v>
      </c>
      <c r="AD89" s="18">
        <v>50.910686426914111</v>
      </c>
      <c r="AE89" s="18">
        <v>7.8429916350833725E-2</v>
      </c>
      <c r="AF89" s="18">
        <v>0</v>
      </c>
      <c r="AG89" s="18">
        <v>0</v>
      </c>
      <c r="AH89" s="18">
        <v>0</v>
      </c>
      <c r="AI89" s="18">
        <v>0</v>
      </c>
      <c r="AJ89" s="18">
        <v>0.25518806614403561</v>
      </c>
      <c r="AK89" s="18">
        <v>0</v>
      </c>
      <c r="AL89" s="18">
        <v>5.9305911003239481E-2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99.999999999999972</v>
      </c>
      <c r="AT89" s="53" t="s">
        <v>134</v>
      </c>
      <c r="AU89" s="53" t="str">
        <f t="shared" si="7"/>
        <v>po</v>
      </c>
      <c r="AV89" s="18">
        <f t="shared" si="8"/>
        <v>0.95650624843754317</v>
      </c>
      <c r="AW89" s="18">
        <f t="shared" si="9"/>
        <v>0.9626836151009992</v>
      </c>
      <c r="AX89" s="18"/>
      <c r="AY89" s="62"/>
      <c r="AZ89" s="62"/>
      <c r="BA89" s="62"/>
      <c r="BC89" s="36"/>
    </row>
    <row r="90" spans="1:55" s="21" customFormat="1" x14ac:dyDescent="0.2">
      <c r="A90" s="26" t="s">
        <v>595</v>
      </c>
      <c r="B90" s="23" t="s">
        <v>606</v>
      </c>
      <c r="C90" s="21" t="s">
        <v>75</v>
      </c>
      <c r="D90" s="23" t="s">
        <v>60</v>
      </c>
      <c r="E90" s="23" t="s">
        <v>32</v>
      </c>
      <c r="F90" s="23" t="s">
        <v>38</v>
      </c>
      <c r="G90" s="24">
        <v>360</v>
      </c>
      <c r="H90" s="30">
        <v>61.454999999999998</v>
      </c>
      <c r="I90" s="23">
        <v>36.463000000000001</v>
      </c>
      <c r="J90" s="23">
        <v>5.2999999999999999E-2</v>
      </c>
      <c r="K90" s="23" t="s">
        <v>27</v>
      </c>
      <c r="L90" s="23" t="s">
        <v>27</v>
      </c>
      <c r="M90" s="23" t="s">
        <v>27</v>
      </c>
      <c r="N90" s="23" t="s">
        <v>27</v>
      </c>
      <c r="O90" s="23">
        <v>0.94499999999999995</v>
      </c>
      <c r="P90" s="23">
        <v>0.20300000000000001</v>
      </c>
      <c r="Q90" s="23" t="s">
        <v>27</v>
      </c>
      <c r="R90" s="23" t="s">
        <v>27</v>
      </c>
      <c r="S90" s="23" t="s">
        <v>27</v>
      </c>
      <c r="T90" s="30" t="s">
        <v>27</v>
      </c>
      <c r="U90" s="23" t="s">
        <v>27</v>
      </c>
      <c r="V90" s="23" t="s">
        <v>27</v>
      </c>
      <c r="W90" s="30" t="s">
        <v>27</v>
      </c>
      <c r="X90" s="23">
        <v>99.119</v>
      </c>
      <c r="Z90" s="18" t="s">
        <v>85</v>
      </c>
      <c r="AB90" s="1"/>
      <c r="AC90" s="32">
        <v>48.708703654957162</v>
      </c>
      <c r="AD90" s="18">
        <v>50.342649624633218</v>
      </c>
      <c r="AE90" s="18">
        <v>8.3531551658463821E-2</v>
      </c>
      <c r="AF90" s="18">
        <v>0</v>
      </c>
      <c r="AG90" s="18">
        <v>0</v>
      </c>
      <c r="AH90" s="18">
        <v>0</v>
      </c>
      <c r="AI90" s="18">
        <v>0</v>
      </c>
      <c r="AJ90" s="18">
        <v>0.71264982686607292</v>
      </c>
      <c r="AK90" s="18">
        <v>0.15246534188507271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100</v>
      </c>
      <c r="AT90" s="53" t="s">
        <v>134</v>
      </c>
      <c r="AU90" s="53" t="str">
        <f t="shared" si="7"/>
        <v>po</v>
      </c>
      <c r="AV90" s="18">
        <f t="shared" si="8"/>
        <v>0.96754350472493711</v>
      </c>
      <c r="AW90" s="18">
        <f t="shared" si="9"/>
        <v>0.98472804259097413</v>
      </c>
      <c r="AX90" s="18"/>
      <c r="AY90" s="62"/>
      <c r="AZ90" s="62"/>
      <c r="BA90" s="62"/>
      <c r="BC90" s="36"/>
    </row>
    <row r="91" spans="1:55" s="21" customFormat="1" x14ac:dyDescent="0.2">
      <c r="A91" s="26" t="s">
        <v>595</v>
      </c>
      <c r="B91" s="23" t="s">
        <v>606</v>
      </c>
      <c r="C91" s="21" t="s">
        <v>75</v>
      </c>
      <c r="D91" s="23" t="s">
        <v>60</v>
      </c>
      <c r="E91" s="23" t="s">
        <v>37</v>
      </c>
      <c r="F91" s="23" t="s">
        <v>38</v>
      </c>
      <c r="G91" s="24">
        <v>396</v>
      </c>
      <c r="H91" s="30">
        <v>61.387</v>
      </c>
      <c r="I91" s="23">
        <v>36.307000000000002</v>
      </c>
      <c r="J91" s="23" t="s">
        <v>27</v>
      </c>
      <c r="K91" s="23" t="s">
        <v>27</v>
      </c>
      <c r="L91" s="23" t="s">
        <v>27</v>
      </c>
      <c r="M91" s="23">
        <v>6.6000000000000003E-2</v>
      </c>
      <c r="N91" s="23" t="s">
        <v>27</v>
      </c>
      <c r="O91" s="23">
        <v>0.96399999999999997</v>
      </c>
      <c r="P91" s="23">
        <v>0.17</v>
      </c>
      <c r="Q91" s="23">
        <v>0.105</v>
      </c>
      <c r="R91" s="23" t="s">
        <v>27</v>
      </c>
      <c r="S91" s="23" t="s">
        <v>27</v>
      </c>
      <c r="T91" s="30">
        <v>0.182</v>
      </c>
      <c r="U91" s="23" t="s">
        <v>27</v>
      </c>
      <c r="V91" s="23" t="s">
        <v>27</v>
      </c>
      <c r="W91" s="30" t="s">
        <v>27</v>
      </c>
      <c r="X91" s="23">
        <v>99.181000000000012</v>
      </c>
      <c r="Z91" s="18" t="s">
        <v>85</v>
      </c>
      <c r="AB91" s="1"/>
      <c r="AC91" s="32">
        <v>48.700556066764108</v>
      </c>
      <c r="AD91" s="18">
        <v>50.174401323374163</v>
      </c>
      <c r="AE91" s="18">
        <v>0</v>
      </c>
      <c r="AF91" s="18">
        <v>0</v>
      </c>
      <c r="AG91" s="18">
        <v>0</v>
      </c>
      <c r="AH91" s="18">
        <v>5.3224660024524736E-2</v>
      </c>
      <c r="AI91" s="18">
        <v>0</v>
      </c>
      <c r="AJ91" s="18">
        <v>0.727661791465675</v>
      </c>
      <c r="AK91" s="18">
        <v>0.12780038947995076</v>
      </c>
      <c r="AL91" s="18">
        <v>8.9466476624695188E-2</v>
      </c>
      <c r="AM91" s="18">
        <v>0</v>
      </c>
      <c r="AN91" s="18">
        <v>0</v>
      </c>
      <c r="AO91" s="18">
        <v>0.12688929226687035</v>
      </c>
      <c r="AP91" s="18">
        <v>0</v>
      </c>
      <c r="AQ91" s="18">
        <v>0</v>
      </c>
      <c r="AR91" s="18">
        <v>99.999999999999972</v>
      </c>
      <c r="AT91" s="53" t="s">
        <v>134</v>
      </c>
      <c r="AU91" s="53" t="str">
        <f t="shared" si="7"/>
        <v>po</v>
      </c>
      <c r="AV91" s="18">
        <f t="shared" si="8"/>
        <v>0.97062555371391246</v>
      </c>
      <c r="AW91" s="18">
        <f t="shared" si="9"/>
        <v>0.99198740201837587</v>
      </c>
      <c r="AX91" s="18"/>
      <c r="AY91" s="62"/>
      <c r="AZ91" s="62"/>
      <c r="BA91" s="62"/>
      <c r="BC91" s="36"/>
    </row>
    <row r="92" spans="1:55" s="21" customFormat="1" x14ac:dyDescent="0.2">
      <c r="A92" s="26" t="s">
        <v>595</v>
      </c>
      <c r="B92" s="23" t="s">
        <v>606</v>
      </c>
      <c r="C92" s="21" t="s">
        <v>75</v>
      </c>
      <c r="D92" s="23" t="s">
        <v>60</v>
      </c>
      <c r="E92" s="23" t="s">
        <v>32</v>
      </c>
      <c r="F92" s="23" t="s">
        <v>28</v>
      </c>
      <c r="G92" s="24">
        <v>359</v>
      </c>
      <c r="H92" s="30">
        <v>61.271000000000001</v>
      </c>
      <c r="I92" s="23">
        <v>36.106999999999999</v>
      </c>
      <c r="J92" s="23">
        <v>3.9E-2</v>
      </c>
      <c r="K92" s="23" t="s">
        <v>27</v>
      </c>
      <c r="L92" s="23" t="s">
        <v>27</v>
      </c>
      <c r="M92" s="23" t="s">
        <v>27</v>
      </c>
      <c r="N92" s="23" t="s">
        <v>27</v>
      </c>
      <c r="O92" s="23">
        <v>0.90700000000000003</v>
      </c>
      <c r="P92" s="23">
        <v>0.215</v>
      </c>
      <c r="Q92" s="23" t="s">
        <v>27</v>
      </c>
      <c r="R92" s="23" t="s">
        <v>27</v>
      </c>
      <c r="S92" s="23" t="s">
        <v>27</v>
      </c>
      <c r="T92" s="30" t="s">
        <v>27</v>
      </c>
      <c r="U92" s="23" t="s">
        <v>27</v>
      </c>
      <c r="V92" s="23" t="s">
        <v>27</v>
      </c>
      <c r="W92" s="30" t="s">
        <v>27</v>
      </c>
      <c r="X92" s="23">
        <v>98.539000000000001</v>
      </c>
      <c r="Z92" s="18" t="s">
        <v>85</v>
      </c>
      <c r="AB92" s="1"/>
      <c r="AC92" s="32">
        <v>48.894891180863063</v>
      </c>
      <c r="AD92" s="18">
        <v>50.191970392375381</v>
      </c>
      <c r="AE92" s="18">
        <v>6.1886860746783054E-2</v>
      </c>
      <c r="AF92" s="18">
        <v>0</v>
      </c>
      <c r="AG92" s="18">
        <v>0</v>
      </c>
      <c r="AH92" s="18">
        <v>0</v>
      </c>
      <c r="AI92" s="18">
        <v>0</v>
      </c>
      <c r="AJ92" s="18">
        <v>0.68866946891765068</v>
      </c>
      <c r="AK92" s="18">
        <v>0.16258209709710369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99.999999999999986</v>
      </c>
      <c r="AT92" s="53" t="s">
        <v>134</v>
      </c>
      <c r="AU92" s="53" t="str">
        <f t="shared" si="7"/>
        <v>po</v>
      </c>
      <c r="AV92" s="18">
        <f t="shared" si="8"/>
        <v>0.97415763514816389</v>
      </c>
      <c r="AW92" s="18">
        <f t="shared" si="9"/>
        <v>0.99111755043660743</v>
      </c>
      <c r="AX92" s="18"/>
      <c r="AY92" s="62"/>
      <c r="AZ92" s="62"/>
      <c r="BA92" s="62"/>
      <c r="BC92" s="36"/>
    </row>
    <row r="93" spans="1:55" s="21" customFormat="1" x14ac:dyDescent="0.2">
      <c r="A93" s="26" t="s">
        <v>595</v>
      </c>
      <c r="B93" s="23" t="s">
        <v>606</v>
      </c>
      <c r="C93" s="21" t="s">
        <v>75</v>
      </c>
      <c r="D93" s="23" t="s">
        <v>60</v>
      </c>
      <c r="E93" s="23" t="s">
        <v>29</v>
      </c>
      <c r="F93" s="23" t="s">
        <v>31</v>
      </c>
      <c r="G93" s="24">
        <v>410</v>
      </c>
      <c r="H93" s="30">
        <v>61.954999999999998</v>
      </c>
      <c r="I93" s="23">
        <v>36.475000000000001</v>
      </c>
      <c r="J93" s="23">
        <v>6.6000000000000003E-2</v>
      </c>
      <c r="K93" s="23" t="s">
        <v>27</v>
      </c>
      <c r="L93" s="23" t="s">
        <v>27</v>
      </c>
      <c r="M93" s="23" t="s">
        <v>27</v>
      </c>
      <c r="N93" s="23">
        <v>2.7E-2</v>
      </c>
      <c r="O93" s="23">
        <v>0.111</v>
      </c>
      <c r="P93" s="23" t="s">
        <v>27</v>
      </c>
      <c r="Q93" s="23">
        <v>0.121</v>
      </c>
      <c r="R93" s="23" t="s">
        <v>27</v>
      </c>
      <c r="S93" s="23" t="s">
        <v>27</v>
      </c>
      <c r="T93" s="30" t="s">
        <v>27</v>
      </c>
      <c r="U93" s="23" t="s">
        <v>27</v>
      </c>
      <c r="V93" s="23" t="s">
        <v>27</v>
      </c>
      <c r="W93" s="30" t="s">
        <v>27</v>
      </c>
      <c r="X93" s="23">
        <v>98.75500000000001</v>
      </c>
      <c r="Z93" s="18" t="s">
        <v>85</v>
      </c>
      <c r="AB93" s="1"/>
      <c r="AC93" s="32">
        <v>49.210917595915042</v>
      </c>
      <c r="AD93" s="18">
        <v>50.46784099204654</v>
      </c>
      <c r="AE93" s="18">
        <v>0.10424479225402744</v>
      </c>
      <c r="AF93" s="18">
        <v>0</v>
      </c>
      <c r="AG93" s="18">
        <v>0</v>
      </c>
      <c r="AH93" s="18">
        <v>0</v>
      </c>
      <c r="AI93" s="18">
        <v>2.9883201292659936E-2</v>
      </c>
      <c r="AJ93" s="18">
        <v>8.3888631112541023E-2</v>
      </c>
      <c r="AK93" s="18">
        <v>0</v>
      </c>
      <c r="AL93" s="18">
        <v>0.1032247873791918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100</v>
      </c>
      <c r="AT93" s="53" t="s">
        <v>134</v>
      </c>
      <c r="AU93" s="53" t="str">
        <f t="shared" si="7"/>
        <v>po</v>
      </c>
      <c r="AV93" s="18">
        <f t="shared" si="8"/>
        <v>0.97509456772027192</v>
      </c>
      <c r="AW93" s="18">
        <f t="shared" si="9"/>
        <v>0.97880214495784834</v>
      </c>
      <c r="AX93" s="18"/>
      <c r="AY93" s="62"/>
      <c r="AZ93" s="62"/>
      <c r="BA93" s="62"/>
      <c r="BC93" s="36"/>
    </row>
    <row r="94" spans="1:55" s="21" customFormat="1" x14ac:dyDescent="0.2">
      <c r="A94" s="26" t="s">
        <v>595</v>
      </c>
      <c r="B94" s="23" t="s">
        <v>606</v>
      </c>
      <c r="C94" s="21" t="s">
        <v>75</v>
      </c>
      <c r="D94" s="23" t="s">
        <v>60</v>
      </c>
      <c r="E94" s="23" t="s">
        <v>86</v>
      </c>
      <c r="F94" s="23" t="s">
        <v>34</v>
      </c>
      <c r="G94" s="24">
        <v>468</v>
      </c>
      <c r="H94" s="30">
        <v>62.353999999999999</v>
      </c>
      <c r="I94" s="23">
        <v>36.703000000000003</v>
      </c>
      <c r="J94" s="23">
        <v>2.8000000000000001E-2</v>
      </c>
      <c r="K94" s="23" t="s">
        <v>27</v>
      </c>
      <c r="L94" s="23" t="s">
        <v>27</v>
      </c>
      <c r="M94" s="23" t="s">
        <v>27</v>
      </c>
      <c r="N94" s="23">
        <v>3.5000000000000003E-2</v>
      </c>
      <c r="O94" s="23">
        <v>0.61499999999999999</v>
      </c>
      <c r="P94" s="23" t="s">
        <v>27</v>
      </c>
      <c r="Q94" s="23">
        <v>6.0999999999999999E-2</v>
      </c>
      <c r="R94" s="23" t="s">
        <v>27</v>
      </c>
      <c r="S94" s="23" t="s">
        <v>27</v>
      </c>
      <c r="T94" s="30" t="s">
        <v>27</v>
      </c>
      <c r="U94" s="23" t="s">
        <v>27</v>
      </c>
      <c r="V94" s="23" t="s">
        <v>27</v>
      </c>
      <c r="W94" s="30" t="s">
        <v>27</v>
      </c>
      <c r="X94" s="23">
        <v>99.796000000000006</v>
      </c>
      <c r="Z94" s="18" t="s">
        <v>85</v>
      </c>
      <c r="AB94" s="1"/>
      <c r="AC94" s="32">
        <v>49.080746663795196</v>
      </c>
      <c r="AD94" s="18">
        <v>50.324877899858933</v>
      </c>
      <c r="AE94" s="18">
        <v>4.3825835535694024E-2</v>
      </c>
      <c r="AF94" s="18">
        <v>0</v>
      </c>
      <c r="AG94" s="18">
        <v>0</v>
      </c>
      <c r="AH94" s="18">
        <v>0</v>
      </c>
      <c r="AI94" s="18">
        <v>3.838779271621684E-2</v>
      </c>
      <c r="AJ94" s="18">
        <v>0.46059263087528035</v>
      </c>
      <c r="AK94" s="18">
        <v>0</v>
      </c>
      <c r="AL94" s="18">
        <v>5.1569177218683072E-2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100.00000000000001</v>
      </c>
      <c r="AT94" s="53" t="s">
        <v>134</v>
      </c>
      <c r="AU94" s="53" t="str">
        <f t="shared" si="7"/>
        <v>po</v>
      </c>
      <c r="AV94" s="18">
        <f t="shared" si="8"/>
        <v>0.97527800785648355</v>
      </c>
      <c r="AW94" s="18">
        <f t="shared" si="9"/>
        <v>0.98545511765718907</v>
      </c>
      <c r="AX94" s="18"/>
      <c r="AY94" s="62"/>
      <c r="AZ94" s="62"/>
      <c r="BA94" s="62"/>
      <c r="BC94" s="36"/>
    </row>
    <row r="95" spans="1:55" s="21" customFormat="1" x14ac:dyDescent="0.2">
      <c r="A95" s="26" t="s">
        <v>595</v>
      </c>
      <c r="B95" s="23" t="s">
        <v>606</v>
      </c>
      <c r="C95" s="21" t="s">
        <v>75</v>
      </c>
      <c r="D95" s="23" t="s">
        <v>60</v>
      </c>
      <c r="E95" s="23" t="s">
        <v>86</v>
      </c>
      <c r="F95" s="23" t="s">
        <v>43</v>
      </c>
      <c r="G95" s="24">
        <v>465</v>
      </c>
      <c r="H95" s="30">
        <v>62.295000000000002</v>
      </c>
      <c r="I95" s="23">
        <v>36.661000000000001</v>
      </c>
      <c r="J95" s="23">
        <v>2.5000000000000001E-2</v>
      </c>
      <c r="K95" s="23" t="s">
        <v>27</v>
      </c>
      <c r="L95" s="23" t="s">
        <v>27</v>
      </c>
      <c r="M95" s="23" t="s">
        <v>27</v>
      </c>
      <c r="N95" s="23" t="s">
        <v>27</v>
      </c>
      <c r="O95" s="23">
        <v>0.32400000000000001</v>
      </c>
      <c r="P95" s="23">
        <v>0.121</v>
      </c>
      <c r="Q95" s="23">
        <v>8.5999999999999993E-2</v>
      </c>
      <c r="R95" s="23" t="s">
        <v>27</v>
      </c>
      <c r="S95" s="23" t="s">
        <v>27</v>
      </c>
      <c r="T95" s="30" t="s">
        <v>27</v>
      </c>
      <c r="U95" s="23" t="s">
        <v>27</v>
      </c>
      <c r="V95" s="23" t="s">
        <v>27</v>
      </c>
      <c r="W95" s="30" t="s">
        <v>27</v>
      </c>
      <c r="X95" s="23">
        <v>99.512</v>
      </c>
      <c r="Z95" s="18" t="s">
        <v>85</v>
      </c>
      <c r="AB95" s="1"/>
      <c r="AC95" s="32">
        <v>49.159004519968846</v>
      </c>
      <c r="AD95" s="18">
        <v>50.395124257998923</v>
      </c>
      <c r="AE95" s="18">
        <v>3.9229721877126873E-2</v>
      </c>
      <c r="AF95" s="18">
        <v>0</v>
      </c>
      <c r="AG95" s="18">
        <v>0</v>
      </c>
      <c r="AH95" s="18">
        <v>0</v>
      </c>
      <c r="AI95" s="18">
        <v>0</v>
      </c>
      <c r="AJ95" s="18">
        <v>0.24327076842023321</v>
      </c>
      <c r="AK95" s="18">
        <v>9.0481752914574151E-2</v>
      </c>
      <c r="AL95" s="18">
        <v>7.2888978820305261E-2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100</v>
      </c>
      <c r="AT95" s="53" t="s">
        <v>134</v>
      </c>
      <c r="AU95" s="53" t="str">
        <f t="shared" si="7"/>
        <v>po</v>
      </c>
      <c r="AV95" s="18">
        <f t="shared" si="8"/>
        <v>0.97547144180651812</v>
      </c>
      <c r="AW95" s="18">
        <f t="shared" si="9"/>
        <v>0.98354050614840371</v>
      </c>
      <c r="AX95" s="18"/>
      <c r="AY95" s="62"/>
      <c r="AZ95" s="62"/>
      <c r="BA95" s="62"/>
      <c r="BC95" s="36"/>
    </row>
    <row r="96" spans="1:55" s="21" customFormat="1" x14ac:dyDescent="0.2">
      <c r="A96" s="26" t="s">
        <v>595</v>
      </c>
      <c r="B96" s="23" t="s">
        <v>606</v>
      </c>
      <c r="C96" s="21" t="s">
        <v>75</v>
      </c>
      <c r="D96" s="23" t="s">
        <v>60</v>
      </c>
      <c r="E96" s="23" t="s">
        <v>37</v>
      </c>
      <c r="F96" s="23" t="s">
        <v>55</v>
      </c>
      <c r="G96" s="24">
        <v>363</v>
      </c>
      <c r="H96" s="30">
        <v>61.801000000000002</v>
      </c>
      <c r="I96" s="23">
        <v>36.302999999999997</v>
      </c>
      <c r="J96" s="23">
        <v>7.4999999999999997E-2</v>
      </c>
      <c r="K96" s="23" t="s">
        <v>27</v>
      </c>
      <c r="L96" s="23" t="s">
        <v>27</v>
      </c>
      <c r="M96" s="23" t="s">
        <v>27</v>
      </c>
      <c r="N96" s="23" t="s">
        <v>27</v>
      </c>
      <c r="O96" s="23">
        <v>0.32900000000000001</v>
      </c>
      <c r="P96" s="23" t="s">
        <v>27</v>
      </c>
      <c r="Q96" s="23">
        <v>4.4999999999999998E-2</v>
      </c>
      <c r="R96" s="23" t="s">
        <v>27</v>
      </c>
      <c r="S96" s="23" t="s">
        <v>27</v>
      </c>
      <c r="T96" s="30" t="s">
        <v>27</v>
      </c>
      <c r="U96" s="23" t="s">
        <v>27</v>
      </c>
      <c r="V96" s="23" t="s">
        <v>27</v>
      </c>
      <c r="W96" s="30" t="s">
        <v>27</v>
      </c>
      <c r="X96" s="23">
        <v>98.552999999999997</v>
      </c>
      <c r="Z96" s="18" t="s">
        <v>85</v>
      </c>
      <c r="AB96" s="1"/>
      <c r="AC96" s="32">
        <v>49.224482169408859</v>
      </c>
      <c r="AD96" s="18">
        <v>50.368903093418737</v>
      </c>
      <c r="AE96" s="18">
        <v>0.11878791184616602</v>
      </c>
      <c r="AF96" s="18">
        <v>0</v>
      </c>
      <c r="AG96" s="18">
        <v>0</v>
      </c>
      <c r="AH96" s="18">
        <v>0</v>
      </c>
      <c r="AI96" s="18">
        <v>0</v>
      </c>
      <c r="AJ96" s="18">
        <v>0.2493311721950934</v>
      </c>
      <c r="AK96" s="18">
        <v>0</v>
      </c>
      <c r="AL96" s="18">
        <v>3.8495653131150907E-2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100.00000000000001</v>
      </c>
      <c r="AT96" s="53" t="s">
        <v>134</v>
      </c>
      <c r="AU96" s="53" t="str">
        <f t="shared" si="7"/>
        <v>po</v>
      </c>
      <c r="AV96" s="18">
        <f t="shared" si="8"/>
        <v>0.97727921686348163</v>
      </c>
      <c r="AW96" s="18">
        <f t="shared" si="9"/>
        <v>0.98299359235409756</v>
      </c>
      <c r="AX96" s="18"/>
      <c r="AY96" s="62"/>
      <c r="AZ96" s="62"/>
      <c r="BA96" s="62"/>
      <c r="BC96" s="36"/>
    </row>
    <row r="97" spans="1:55" s="21" customFormat="1" x14ac:dyDescent="0.2">
      <c r="A97" s="26" t="s">
        <v>595</v>
      </c>
      <c r="B97" s="23" t="s">
        <v>606</v>
      </c>
      <c r="C97" s="21" t="s">
        <v>75</v>
      </c>
      <c r="D97" s="23" t="s">
        <v>60</v>
      </c>
      <c r="E97" s="23" t="s">
        <v>37</v>
      </c>
      <c r="F97" s="23" t="s">
        <v>55</v>
      </c>
      <c r="G97" s="24">
        <v>366</v>
      </c>
      <c r="H97" s="30">
        <v>62.305</v>
      </c>
      <c r="I97" s="23">
        <v>36.537999999999997</v>
      </c>
      <c r="J97" s="23">
        <v>3.5000000000000003E-2</v>
      </c>
      <c r="K97" s="23" t="s">
        <v>27</v>
      </c>
      <c r="L97" s="23" t="s">
        <v>27</v>
      </c>
      <c r="M97" s="23" t="s">
        <v>27</v>
      </c>
      <c r="N97" s="23" t="s">
        <v>27</v>
      </c>
      <c r="O97" s="23">
        <v>0.44</v>
      </c>
      <c r="P97" s="23" t="s">
        <v>27</v>
      </c>
      <c r="Q97" s="23" t="s">
        <v>27</v>
      </c>
      <c r="R97" s="23" t="s">
        <v>27</v>
      </c>
      <c r="S97" s="23" t="s">
        <v>27</v>
      </c>
      <c r="T97" s="30" t="s">
        <v>27</v>
      </c>
      <c r="U97" s="23" t="s">
        <v>27</v>
      </c>
      <c r="V97" s="23" t="s">
        <v>27</v>
      </c>
      <c r="W97" s="30" t="s">
        <v>27</v>
      </c>
      <c r="X97" s="23">
        <v>99.317999999999984</v>
      </c>
      <c r="Z97" s="18" t="s">
        <v>85</v>
      </c>
      <c r="AB97" s="1"/>
      <c r="AC97" s="32">
        <v>49.276175343490628</v>
      </c>
      <c r="AD97" s="18">
        <v>50.337678982573472</v>
      </c>
      <c r="AE97" s="18">
        <v>5.5043680691678976E-2</v>
      </c>
      <c r="AF97" s="18">
        <v>0</v>
      </c>
      <c r="AG97" s="18">
        <v>0</v>
      </c>
      <c r="AH97" s="18">
        <v>0</v>
      </c>
      <c r="AI97" s="18">
        <v>0</v>
      </c>
      <c r="AJ97" s="18">
        <v>0.33110199324423883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100.00000000000001</v>
      </c>
      <c r="AT97" s="53" t="s">
        <v>134</v>
      </c>
      <c r="AU97" s="53" t="str">
        <f t="shared" si="7"/>
        <v>po</v>
      </c>
      <c r="AV97" s="18">
        <f t="shared" si="8"/>
        <v>0.978912344380234</v>
      </c>
      <c r="AW97" s="18">
        <f t="shared" si="9"/>
        <v>0.98548996178207848</v>
      </c>
      <c r="AX97" s="18"/>
      <c r="AY97" s="62"/>
      <c r="AZ97" s="62"/>
      <c r="BA97" s="62"/>
      <c r="BC97" s="36"/>
    </row>
    <row r="98" spans="1:55" s="21" customFormat="1" x14ac:dyDescent="0.2">
      <c r="A98" s="26" t="s">
        <v>595</v>
      </c>
      <c r="B98" s="23" t="s">
        <v>606</v>
      </c>
      <c r="C98" s="21" t="s">
        <v>75</v>
      </c>
      <c r="D98" s="23" t="s">
        <v>60</v>
      </c>
      <c r="E98" s="23" t="s">
        <v>29</v>
      </c>
      <c r="F98" s="23" t="s">
        <v>31</v>
      </c>
      <c r="G98" s="24">
        <v>409</v>
      </c>
      <c r="H98" s="30">
        <v>61.929000000000002</v>
      </c>
      <c r="I98" s="23">
        <v>36.25</v>
      </c>
      <c r="J98" s="23">
        <v>4.9000000000000002E-2</v>
      </c>
      <c r="K98" s="23" t="s">
        <v>27</v>
      </c>
      <c r="L98" s="23" t="s">
        <v>27</v>
      </c>
      <c r="M98" s="23">
        <v>9.9000000000000005E-2</v>
      </c>
      <c r="N98" s="23">
        <v>0.03</v>
      </c>
      <c r="O98" s="23">
        <v>0.26700000000000002</v>
      </c>
      <c r="P98" s="23" t="s">
        <v>27</v>
      </c>
      <c r="Q98" s="23">
        <v>0.16200000000000001</v>
      </c>
      <c r="R98" s="23" t="s">
        <v>27</v>
      </c>
      <c r="S98" s="23" t="s">
        <v>27</v>
      </c>
      <c r="T98" s="30" t="s">
        <v>27</v>
      </c>
      <c r="U98" s="23" t="s">
        <v>27</v>
      </c>
      <c r="V98" s="23" t="s">
        <v>27</v>
      </c>
      <c r="W98" s="30" t="s">
        <v>27</v>
      </c>
      <c r="X98" s="23">
        <v>98.786000000000016</v>
      </c>
      <c r="Z98" s="18" t="s">
        <v>85</v>
      </c>
      <c r="AB98" s="1"/>
      <c r="AC98" s="32">
        <v>49.250691539512928</v>
      </c>
      <c r="AD98" s="18">
        <v>50.218137362659462</v>
      </c>
      <c r="AE98" s="18">
        <v>7.7488932237539096E-2</v>
      </c>
      <c r="AF98" s="18">
        <v>0</v>
      </c>
      <c r="AG98" s="18">
        <v>0</v>
      </c>
      <c r="AH98" s="18">
        <v>8.0032228583815715E-2</v>
      </c>
      <c r="AI98" s="18">
        <v>3.3244344542820797E-2</v>
      </c>
      <c r="AJ98" s="18">
        <v>0.20203404269007816</v>
      </c>
      <c r="AK98" s="18">
        <v>0</v>
      </c>
      <c r="AL98" s="18">
        <v>0.13837154977336244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100.00000000000001</v>
      </c>
      <c r="AT98" s="53" t="s">
        <v>134</v>
      </c>
      <c r="AU98" s="53" t="str">
        <f t="shared" si="7"/>
        <v>po</v>
      </c>
      <c r="AV98" s="18">
        <f t="shared" si="8"/>
        <v>0.98073513129011647</v>
      </c>
      <c r="AW98" s="18">
        <f t="shared" si="9"/>
        <v>0.98751367008786473</v>
      </c>
      <c r="AX98" s="18"/>
      <c r="AY98" s="62"/>
      <c r="AZ98" s="62"/>
      <c r="BA98" s="62"/>
      <c r="BC98" s="36"/>
    </row>
    <row r="99" spans="1:55" s="21" customFormat="1" x14ac:dyDescent="0.2">
      <c r="A99" s="26" t="s">
        <v>595</v>
      </c>
      <c r="B99" s="23" t="s">
        <v>606</v>
      </c>
      <c r="C99" s="21" t="s">
        <v>75</v>
      </c>
      <c r="D99" s="23" t="s">
        <v>60</v>
      </c>
      <c r="E99" s="23" t="s">
        <v>32</v>
      </c>
      <c r="F99" s="23" t="s">
        <v>34</v>
      </c>
      <c r="G99" s="24">
        <v>356</v>
      </c>
      <c r="H99" s="30">
        <v>62.045000000000002</v>
      </c>
      <c r="I99" s="23">
        <v>36.305</v>
      </c>
      <c r="J99" s="23">
        <v>3.2000000000000001E-2</v>
      </c>
      <c r="K99" s="23" t="s">
        <v>27</v>
      </c>
      <c r="L99" s="23" t="s">
        <v>27</v>
      </c>
      <c r="M99" s="23" t="s">
        <v>27</v>
      </c>
      <c r="N99" s="23" t="s">
        <v>27</v>
      </c>
      <c r="O99" s="23">
        <v>0.94699999999999995</v>
      </c>
      <c r="P99" s="23">
        <v>0.161</v>
      </c>
      <c r="Q99" s="23" t="s">
        <v>27</v>
      </c>
      <c r="R99" s="23" t="s">
        <v>27</v>
      </c>
      <c r="S99" s="23" t="s">
        <v>27</v>
      </c>
      <c r="T99" s="30" t="s">
        <v>27</v>
      </c>
      <c r="U99" s="23" t="s">
        <v>27</v>
      </c>
      <c r="V99" s="23" t="s">
        <v>27</v>
      </c>
      <c r="W99" s="30" t="s">
        <v>27</v>
      </c>
      <c r="X99" s="23">
        <v>99.49</v>
      </c>
      <c r="Z99" s="18" t="s">
        <v>85</v>
      </c>
      <c r="AB99" s="1"/>
      <c r="AC99" s="32">
        <v>49.084861719153899</v>
      </c>
      <c r="AD99" s="18">
        <v>50.031272373567624</v>
      </c>
      <c r="AE99" s="18">
        <v>5.0340333940212666E-2</v>
      </c>
      <c r="AF99" s="18">
        <v>0</v>
      </c>
      <c r="AG99" s="18">
        <v>0</v>
      </c>
      <c r="AH99" s="18">
        <v>0</v>
      </c>
      <c r="AI99" s="18">
        <v>0</v>
      </c>
      <c r="AJ99" s="18">
        <v>0.71282970468301965</v>
      </c>
      <c r="AK99" s="18">
        <v>0.12069586865523461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99.999999999999986</v>
      </c>
      <c r="AT99" s="53" t="s">
        <v>134</v>
      </c>
      <c r="AU99" s="53" t="str">
        <f t="shared" si="7"/>
        <v>po</v>
      </c>
      <c r="AV99" s="18">
        <f t="shared" si="8"/>
        <v>0.9810836181149426</v>
      </c>
      <c r="AW99" s="18">
        <f t="shared" si="9"/>
        <v>0.99774370956963476</v>
      </c>
      <c r="AX99" s="18"/>
      <c r="AY99" s="62"/>
      <c r="AZ99" s="62"/>
      <c r="BA99" s="62"/>
      <c r="BC99" s="36"/>
    </row>
    <row r="100" spans="1:55" s="21" customFormat="1" x14ac:dyDescent="0.2">
      <c r="A100" s="26" t="s">
        <v>595</v>
      </c>
      <c r="B100" s="23" t="s">
        <v>606</v>
      </c>
      <c r="C100" s="21" t="s">
        <v>75</v>
      </c>
      <c r="D100" s="23" t="s">
        <v>60</v>
      </c>
      <c r="E100" s="23" t="s">
        <v>47</v>
      </c>
      <c r="F100" s="23" t="s">
        <v>34</v>
      </c>
      <c r="G100" s="24">
        <v>436</v>
      </c>
      <c r="H100" s="30">
        <v>62.194000000000003</v>
      </c>
      <c r="I100" s="23">
        <v>36.363</v>
      </c>
      <c r="J100" s="23">
        <v>0.06</v>
      </c>
      <c r="K100" s="23" t="s">
        <v>27</v>
      </c>
      <c r="L100" s="23" t="s">
        <v>27</v>
      </c>
      <c r="M100" s="23" t="s">
        <v>27</v>
      </c>
      <c r="N100" s="23">
        <v>8.8999999999999996E-2</v>
      </c>
      <c r="O100" s="23">
        <v>0.20200000000000001</v>
      </c>
      <c r="P100" s="23" t="s">
        <v>27</v>
      </c>
      <c r="Q100" s="23">
        <v>3.5000000000000003E-2</v>
      </c>
      <c r="R100" s="23" t="s">
        <v>27</v>
      </c>
      <c r="S100" s="23" t="s">
        <v>27</v>
      </c>
      <c r="T100" s="30" t="s">
        <v>27</v>
      </c>
      <c r="U100" s="23" t="s">
        <v>27</v>
      </c>
      <c r="V100" s="23" t="s">
        <v>27</v>
      </c>
      <c r="W100" s="30" t="s">
        <v>27</v>
      </c>
      <c r="X100" s="23">
        <v>98.942999999999998</v>
      </c>
      <c r="Z100" s="18" t="s">
        <v>85</v>
      </c>
      <c r="AB100" s="1"/>
      <c r="AC100" s="32">
        <v>49.356619539533916</v>
      </c>
      <c r="AD100" s="18">
        <v>50.267923721963314</v>
      </c>
      <c r="AE100" s="18">
        <v>9.4683324629951285E-2</v>
      </c>
      <c r="AF100" s="18">
        <v>0</v>
      </c>
      <c r="AG100" s="18">
        <v>0</v>
      </c>
      <c r="AH100" s="18">
        <v>0</v>
      </c>
      <c r="AI100" s="18">
        <v>9.8415879664975003E-2</v>
      </c>
      <c r="AJ100" s="18">
        <v>0.1525258009586897</v>
      </c>
      <c r="AK100" s="18">
        <v>0</v>
      </c>
      <c r="AL100" s="18">
        <v>2.9831733249148919E-2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99.999999999999986</v>
      </c>
      <c r="AT100" s="53" t="s">
        <v>134</v>
      </c>
      <c r="AU100" s="53" t="str">
        <f t="shared" si="7"/>
        <v>po</v>
      </c>
      <c r="AV100" s="18">
        <f t="shared" si="8"/>
        <v>0.98187105981400968</v>
      </c>
      <c r="AW100" s="18">
        <f t="shared" si="9"/>
        <v>0.9854987714978356</v>
      </c>
      <c r="AX100" s="18"/>
      <c r="AY100" s="62"/>
      <c r="AZ100" s="62"/>
      <c r="BA100" s="62"/>
      <c r="BC100" s="36"/>
    </row>
    <row r="101" spans="1:55" s="21" customFormat="1" x14ac:dyDescent="0.2">
      <c r="A101" s="26" t="s">
        <v>595</v>
      </c>
      <c r="B101" s="23" t="s">
        <v>606</v>
      </c>
      <c r="C101" s="21" t="s">
        <v>75</v>
      </c>
      <c r="D101" s="23" t="s">
        <v>60</v>
      </c>
      <c r="E101" s="23" t="s">
        <v>29</v>
      </c>
      <c r="F101" s="23" t="s">
        <v>31</v>
      </c>
      <c r="G101" s="24">
        <v>412</v>
      </c>
      <c r="H101" s="30">
        <v>62.381999999999998</v>
      </c>
      <c r="I101" s="23">
        <v>36.439</v>
      </c>
      <c r="J101" s="23">
        <v>2.7E-2</v>
      </c>
      <c r="K101" s="23" t="s">
        <v>27</v>
      </c>
      <c r="L101" s="23" t="s">
        <v>27</v>
      </c>
      <c r="M101" s="23">
        <v>9.1999999999999998E-2</v>
      </c>
      <c r="N101" s="23" t="s">
        <v>27</v>
      </c>
      <c r="O101" s="23">
        <v>0.17499999999999999</v>
      </c>
      <c r="P101" s="23" t="s">
        <v>27</v>
      </c>
      <c r="Q101" s="23">
        <v>0.16</v>
      </c>
      <c r="R101" s="23" t="s">
        <v>27</v>
      </c>
      <c r="S101" s="23" t="s">
        <v>27</v>
      </c>
      <c r="T101" s="30" t="s">
        <v>27</v>
      </c>
      <c r="U101" s="23" t="s">
        <v>27</v>
      </c>
      <c r="V101" s="23" t="s">
        <v>27</v>
      </c>
      <c r="W101" s="30" t="s">
        <v>27</v>
      </c>
      <c r="X101" s="23">
        <v>99.274999999999991</v>
      </c>
      <c r="Z101" s="18" t="s">
        <v>85</v>
      </c>
      <c r="AB101" s="1"/>
      <c r="AC101" s="32">
        <v>49.375396599943826</v>
      </c>
      <c r="AD101" s="18">
        <v>50.240282935750024</v>
      </c>
      <c r="AE101" s="18">
        <v>4.2495250902294494E-2</v>
      </c>
      <c r="AF101" s="18">
        <v>0</v>
      </c>
      <c r="AG101" s="18">
        <v>0</v>
      </c>
      <c r="AH101" s="18">
        <v>7.402025557651086E-2</v>
      </c>
      <c r="AI101" s="18">
        <v>0</v>
      </c>
      <c r="AJ101" s="18">
        <v>0.13179058280734623</v>
      </c>
      <c r="AK101" s="18">
        <v>0</v>
      </c>
      <c r="AL101" s="18">
        <v>0.13601437502001126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100.00000000000001</v>
      </c>
      <c r="AT101" s="53" t="s">
        <v>134</v>
      </c>
      <c r="AU101" s="53" t="str">
        <f t="shared" si="7"/>
        <v>po</v>
      </c>
      <c r="AV101" s="18">
        <f t="shared" si="8"/>
        <v>0.98278500268574798</v>
      </c>
      <c r="AW101" s="18">
        <f t="shared" si="9"/>
        <v>0.98811548536176796</v>
      </c>
      <c r="AX101" s="18"/>
      <c r="AY101" s="62"/>
      <c r="AZ101" s="62"/>
      <c r="BA101" s="62"/>
      <c r="BC101" s="36"/>
    </row>
    <row r="102" spans="1:55" s="21" customFormat="1" x14ac:dyDescent="0.2">
      <c r="A102" s="26" t="s">
        <v>595</v>
      </c>
      <c r="B102" s="23" t="s">
        <v>606</v>
      </c>
      <c r="C102" s="21" t="s">
        <v>75</v>
      </c>
      <c r="D102" s="23" t="s">
        <v>60</v>
      </c>
      <c r="E102" s="23" t="s">
        <v>37</v>
      </c>
      <c r="F102" s="23" t="s">
        <v>55</v>
      </c>
      <c r="G102" s="24">
        <v>364</v>
      </c>
      <c r="H102" s="30">
        <v>62.228000000000002</v>
      </c>
      <c r="I102" s="23">
        <v>36.348999999999997</v>
      </c>
      <c r="J102" s="23">
        <v>2.7E-2</v>
      </c>
      <c r="K102" s="23" t="s">
        <v>27</v>
      </c>
      <c r="L102" s="23" t="s">
        <v>27</v>
      </c>
      <c r="M102" s="23" t="s">
        <v>27</v>
      </c>
      <c r="N102" s="23" t="s">
        <v>27</v>
      </c>
      <c r="O102" s="23">
        <v>0.48299999999999998</v>
      </c>
      <c r="P102" s="23" t="s">
        <v>27</v>
      </c>
      <c r="Q102" s="23">
        <v>4.1000000000000002E-2</v>
      </c>
      <c r="R102" s="23" t="s">
        <v>27</v>
      </c>
      <c r="S102" s="23" t="s">
        <v>27</v>
      </c>
      <c r="T102" s="30" t="s">
        <v>27</v>
      </c>
      <c r="U102" s="23" t="s">
        <v>27</v>
      </c>
      <c r="V102" s="23" t="s">
        <v>27</v>
      </c>
      <c r="W102" s="30" t="s">
        <v>27</v>
      </c>
      <c r="X102" s="23">
        <v>99.128</v>
      </c>
      <c r="Z102" s="18" t="s">
        <v>85</v>
      </c>
      <c r="AB102" s="1"/>
      <c r="AC102" s="32">
        <v>49.346873803141783</v>
      </c>
      <c r="AD102" s="18">
        <v>50.211199091674466</v>
      </c>
      <c r="AE102" s="18">
        <v>4.2575807803888525E-2</v>
      </c>
      <c r="AF102" s="18">
        <v>0</v>
      </c>
      <c r="AG102" s="18">
        <v>0</v>
      </c>
      <c r="AH102" s="18">
        <v>0</v>
      </c>
      <c r="AI102" s="18">
        <v>0</v>
      </c>
      <c r="AJ102" s="18">
        <v>0.36443154275659473</v>
      </c>
      <c r="AK102" s="18">
        <v>0</v>
      </c>
      <c r="AL102" s="18">
        <v>3.4919754623292346E-2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100.00000000000001</v>
      </c>
      <c r="AT102" s="53" t="s">
        <v>134</v>
      </c>
      <c r="AU102" s="53" t="str">
        <f t="shared" si="7"/>
        <v>po</v>
      </c>
      <c r="AV102" s="18">
        <f t="shared" si="8"/>
        <v>0.98278620498676761</v>
      </c>
      <c r="AW102" s="18">
        <f t="shared" si="9"/>
        <v>0.99073963578715063</v>
      </c>
      <c r="AX102" s="18"/>
      <c r="AY102" s="62"/>
      <c r="AZ102" s="62"/>
      <c r="BA102" s="62"/>
      <c r="BC102" s="36"/>
    </row>
    <row r="103" spans="1:55" s="21" customFormat="1" x14ac:dyDescent="0.2">
      <c r="A103" s="26" t="s">
        <v>595</v>
      </c>
      <c r="B103" s="23" t="s">
        <v>606</v>
      </c>
      <c r="C103" s="21" t="s">
        <v>75</v>
      </c>
      <c r="D103" s="23" t="s">
        <v>60</v>
      </c>
      <c r="E103" s="23" t="s">
        <v>86</v>
      </c>
      <c r="F103" s="23" t="s">
        <v>34</v>
      </c>
      <c r="G103" s="24">
        <v>469</v>
      </c>
      <c r="H103" s="30">
        <v>62.587000000000003</v>
      </c>
      <c r="I103" s="23">
        <v>36.549999999999997</v>
      </c>
      <c r="J103" s="23">
        <v>0.03</v>
      </c>
      <c r="K103" s="23" t="s">
        <v>27</v>
      </c>
      <c r="L103" s="23" t="s">
        <v>27</v>
      </c>
      <c r="M103" s="23" t="s">
        <v>27</v>
      </c>
      <c r="N103" s="23">
        <v>3.5999999999999997E-2</v>
      </c>
      <c r="O103" s="23">
        <v>0.48199999999999998</v>
      </c>
      <c r="P103" s="23" t="s">
        <v>27</v>
      </c>
      <c r="Q103" s="23">
        <v>6.3E-2</v>
      </c>
      <c r="R103" s="23" t="s">
        <v>27</v>
      </c>
      <c r="S103" s="23" t="s">
        <v>27</v>
      </c>
      <c r="T103" s="30" t="s">
        <v>27</v>
      </c>
      <c r="U103" s="23" t="s">
        <v>27</v>
      </c>
      <c r="V103" s="23" t="s">
        <v>27</v>
      </c>
      <c r="W103" s="30" t="s">
        <v>27</v>
      </c>
      <c r="X103" s="23">
        <v>99.748000000000005</v>
      </c>
      <c r="Z103" s="18" t="s">
        <v>85</v>
      </c>
      <c r="AB103" s="1"/>
      <c r="AC103" s="32">
        <v>49.323371917816651</v>
      </c>
      <c r="AD103" s="18">
        <v>50.175340571050498</v>
      </c>
      <c r="AE103" s="18">
        <v>4.7012701684880122E-2</v>
      </c>
      <c r="AF103" s="18">
        <v>0</v>
      </c>
      <c r="AG103" s="18">
        <v>0</v>
      </c>
      <c r="AH103" s="18">
        <v>0</v>
      </c>
      <c r="AI103" s="18">
        <v>3.9532053918404308E-2</v>
      </c>
      <c r="AJ103" s="18">
        <v>0.36141875815961116</v>
      </c>
      <c r="AK103" s="18">
        <v>0</v>
      </c>
      <c r="AL103" s="18">
        <v>5.3323997369959755E-2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100</v>
      </c>
      <c r="AT103" s="53" t="s">
        <v>134</v>
      </c>
      <c r="AU103" s="53" t="str">
        <f t="shared" si="7"/>
        <v>po</v>
      </c>
      <c r="AV103" s="18">
        <f t="shared" si="8"/>
        <v>0.98302017199011493</v>
      </c>
      <c r="AW103" s="18">
        <f t="shared" si="9"/>
        <v>0.99128604025945477</v>
      </c>
      <c r="AX103" s="18"/>
      <c r="AY103" s="62"/>
      <c r="AZ103" s="62"/>
      <c r="BA103" s="62"/>
      <c r="BC103" s="36"/>
    </row>
    <row r="104" spans="1:55" s="21" customFormat="1" x14ac:dyDescent="0.2">
      <c r="A104" s="26" t="s">
        <v>595</v>
      </c>
      <c r="B104" s="23" t="s">
        <v>606</v>
      </c>
      <c r="C104" s="21" t="s">
        <v>75</v>
      </c>
      <c r="D104" s="23" t="s">
        <v>60</v>
      </c>
      <c r="E104" s="23" t="s">
        <v>70</v>
      </c>
      <c r="F104" s="23" t="s">
        <v>57</v>
      </c>
      <c r="G104" s="24">
        <v>510</v>
      </c>
      <c r="H104" s="30">
        <v>62.457999999999998</v>
      </c>
      <c r="I104" s="23">
        <v>36.46</v>
      </c>
      <c r="J104" s="23">
        <v>2.5999999999999999E-2</v>
      </c>
      <c r="K104" s="23" t="s">
        <v>27</v>
      </c>
      <c r="L104" s="23" t="s">
        <v>27</v>
      </c>
      <c r="M104" s="23" t="s">
        <v>27</v>
      </c>
      <c r="N104" s="23">
        <v>3.7999999999999999E-2</v>
      </c>
      <c r="O104" s="23">
        <v>0.61899999999999999</v>
      </c>
      <c r="P104" s="23">
        <v>0.14899999999999999</v>
      </c>
      <c r="Q104" s="23">
        <v>3.5999999999999997E-2</v>
      </c>
      <c r="R104" s="23" t="s">
        <v>27</v>
      </c>
      <c r="S104" s="23" t="s">
        <v>27</v>
      </c>
      <c r="T104" s="30" t="s">
        <v>27</v>
      </c>
      <c r="U104" s="23" t="s">
        <v>27</v>
      </c>
      <c r="V104" s="23" t="s">
        <v>27</v>
      </c>
      <c r="W104" s="30" t="s">
        <v>27</v>
      </c>
      <c r="X104" s="23">
        <v>99.786000000000001</v>
      </c>
      <c r="Z104" s="18" t="s">
        <v>85</v>
      </c>
      <c r="AB104" s="1"/>
      <c r="AC104" s="32">
        <v>49.240490517241994</v>
      </c>
      <c r="AD104" s="18">
        <v>50.070887043148204</v>
      </c>
      <c r="AE104" s="18">
        <v>4.0759887448991762E-2</v>
      </c>
      <c r="AF104" s="18">
        <v>0</v>
      </c>
      <c r="AG104" s="18">
        <v>0</v>
      </c>
      <c r="AH104" s="18">
        <v>0</v>
      </c>
      <c r="AI104" s="18">
        <v>4.1744200545920464E-2</v>
      </c>
      <c r="AJ104" s="18">
        <v>0.46432276121055355</v>
      </c>
      <c r="AK104" s="18">
        <v>0.11131310862041849</v>
      </c>
      <c r="AL104" s="18">
        <v>3.0482481783936637E-2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100.00000000000001</v>
      </c>
      <c r="AT104" s="53" t="s">
        <v>134</v>
      </c>
      <c r="AU104" s="53" t="str">
        <f t="shared" si="7"/>
        <v>po</v>
      </c>
      <c r="AV104" s="18">
        <f t="shared" si="8"/>
        <v>0.98341558188912004</v>
      </c>
      <c r="AW104" s="18">
        <f t="shared" si="9"/>
        <v>0.99552078687765144</v>
      </c>
      <c r="AX104" s="18"/>
      <c r="AY104" s="62"/>
      <c r="AZ104" s="62"/>
      <c r="BA104" s="62"/>
      <c r="BC104" s="36"/>
    </row>
    <row r="105" spans="1:55" s="21" customFormat="1" x14ac:dyDescent="0.2">
      <c r="A105" s="26" t="s">
        <v>595</v>
      </c>
      <c r="B105" s="23" t="s">
        <v>606</v>
      </c>
      <c r="C105" s="21" t="s">
        <v>75</v>
      </c>
      <c r="D105" s="23" t="s">
        <v>60</v>
      </c>
      <c r="E105" s="23" t="s">
        <v>37</v>
      </c>
      <c r="F105" s="23" t="s">
        <v>80</v>
      </c>
      <c r="G105" s="24">
        <v>401</v>
      </c>
      <c r="H105" s="30">
        <v>61.817</v>
      </c>
      <c r="I105" s="23">
        <v>36.052</v>
      </c>
      <c r="J105" s="23">
        <v>7.9000000000000001E-2</v>
      </c>
      <c r="K105" s="23" t="s">
        <v>27</v>
      </c>
      <c r="L105" s="23" t="s">
        <v>27</v>
      </c>
      <c r="M105" s="23" t="s">
        <v>27</v>
      </c>
      <c r="N105" s="23" t="s">
        <v>27</v>
      </c>
      <c r="O105" s="23">
        <v>0.90500000000000003</v>
      </c>
      <c r="P105" s="23">
        <v>0.16900000000000001</v>
      </c>
      <c r="Q105" s="23">
        <v>0.14199999999999999</v>
      </c>
      <c r="R105" s="23" t="s">
        <v>27</v>
      </c>
      <c r="S105" s="23" t="s">
        <v>27</v>
      </c>
      <c r="T105" s="30" t="s">
        <v>27</v>
      </c>
      <c r="U105" s="23" t="s">
        <v>27</v>
      </c>
      <c r="V105" s="23" t="s">
        <v>27</v>
      </c>
      <c r="W105" s="30" t="s">
        <v>27</v>
      </c>
      <c r="X105" s="23">
        <v>99.163999999999987</v>
      </c>
      <c r="Z105" s="18" t="s">
        <v>85</v>
      </c>
      <c r="AB105" s="1"/>
      <c r="AC105" s="32">
        <v>49.081206335908348</v>
      </c>
      <c r="AD105" s="18">
        <v>49.862148732206258</v>
      </c>
      <c r="AE105" s="18">
        <v>0.12472678439442161</v>
      </c>
      <c r="AF105" s="18">
        <v>0</v>
      </c>
      <c r="AG105" s="18">
        <v>0</v>
      </c>
      <c r="AH105" s="18">
        <v>0</v>
      </c>
      <c r="AI105" s="18">
        <v>0</v>
      </c>
      <c r="AJ105" s="18">
        <v>0.68367690592436481</v>
      </c>
      <c r="AK105" s="18">
        <v>0.12715099235962793</v>
      </c>
      <c r="AL105" s="18">
        <v>0.12109024920697604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100</v>
      </c>
      <c r="AT105" s="53" t="s">
        <v>134</v>
      </c>
      <c r="AU105" s="53" t="str">
        <f t="shared" si="7"/>
        <v>po</v>
      </c>
      <c r="AV105" s="18">
        <f t="shared" si="8"/>
        <v>0.98433797146424429</v>
      </c>
      <c r="AW105" s="18">
        <f t="shared" si="9"/>
        <v>1.0030278629187024</v>
      </c>
      <c r="AX105" s="18"/>
      <c r="AY105" s="62"/>
      <c r="AZ105" s="62"/>
      <c r="BA105" s="62"/>
      <c r="BC105" s="36"/>
    </row>
    <row r="106" spans="1:55" s="21" customFormat="1" x14ac:dyDescent="0.2">
      <c r="A106" s="26" t="s">
        <v>595</v>
      </c>
      <c r="B106" s="23" t="s">
        <v>606</v>
      </c>
      <c r="C106" s="21" t="s">
        <v>75</v>
      </c>
      <c r="D106" s="23" t="s">
        <v>60</v>
      </c>
      <c r="E106" s="23" t="s">
        <v>37</v>
      </c>
      <c r="F106" s="23" t="s">
        <v>55</v>
      </c>
      <c r="G106" s="24">
        <v>368</v>
      </c>
      <c r="H106" s="30">
        <v>62.319000000000003</v>
      </c>
      <c r="I106" s="23">
        <v>36.298999999999999</v>
      </c>
      <c r="J106" s="23">
        <v>3.7999999999999999E-2</v>
      </c>
      <c r="K106" s="23" t="s">
        <v>27</v>
      </c>
      <c r="L106" s="23" t="s">
        <v>27</v>
      </c>
      <c r="M106" s="23" t="s">
        <v>27</v>
      </c>
      <c r="N106" s="23" t="s">
        <v>27</v>
      </c>
      <c r="O106" s="23">
        <v>0.25600000000000001</v>
      </c>
      <c r="P106" s="23" t="s">
        <v>27</v>
      </c>
      <c r="Q106" s="23" t="s">
        <v>27</v>
      </c>
      <c r="R106" s="23" t="s">
        <v>27</v>
      </c>
      <c r="S106" s="23" t="s">
        <v>27</v>
      </c>
      <c r="T106" s="30" t="s">
        <v>27</v>
      </c>
      <c r="U106" s="23" t="s">
        <v>27</v>
      </c>
      <c r="V106" s="23" t="s">
        <v>27</v>
      </c>
      <c r="W106" s="30" t="s">
        <v>27</v>
      </c>
      <c r="X106" s="23">
        <v>98.911999999999992</v>
      </c>
      <c r="Z106" s="18" t="s">
        <v>85</v>
      </c>
      <c r="AB106" s="1"/>
      <c r="AC106" s="32">
        <v>49.511005792658558</v>
      </c>
      <c r="AD106" s="18">
        <v>50.235445459198182</v>
      </c>
      <c r="AE106" s="18">
        <v>6.0033021277052415E-2</v>
      </c>
      <c r="AF106" s="18">
        <v>0</v>
      </c>
      <c r="AG106" s="18">
        <v>0</v>
      </c>
      <c r="AH106" s="18">
        <v>0</v>
      </c>
      <c r="AI106" s="18">
        <v>0</v>
      </c>
      <c r="AJ106" s="18">
        <v>0.19351572686620258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100</v>
      </c>
      <c r="AT106" s="53" t="s">
        <v>134</v>
      </c>
      <c r="AU106" s="53" t="str">
        <f t="shared" si="7"/>
        <v>po</v>
      </c>
      <c r="AV106" s="18">
        <f t="shared" si="8"/>
        <v>0.98557911331495962</v>
      </c>
      <c r="AW106" s="18">
        <f t="shared" si="9"/>
        <v>0.98943128831007099</v>
      </c>
      <c r="AX106" s="18"/>
      <c r="AY106" s="62"/>
      <c r="AZ106" s="62"/>
      <c r="BA106" s="62"/>
      <c r="BC106" s="36"/>
    </row>
    <row r="107" spans="1:55" s="21" customFormat="1" x14ac:dyDescent="0.2">
      <c r="A107" s="26" t="s">
        <v>595</v>
      </c>
      <c r="B107" s="23" t="s">
        <v>606</v>
      </c>
      <c r="C107" s="21" t="s">
        <v>75</v>
      </c>
      <c r="D107" s="23" t="s">
        <v>60</v>
      </c>
      <c r="E107" s="23" t="s">
        <v>47</v>
      </c>
      <c r="F107" s="23" t="s">
        <v>43</v>
      </c>
      <c r="G107" s="24">
        <v>428</v>
      </c>
      <c r="H107" s="30">
        <v>62.103000000000002</v>
      </c>
      <c r="I107" s="23">
        <v>36.155000000000001</v>
      </c>
      <c r="J107" s="23">
        <v>2.9000000000000001E-2</v>
      </c>
      <c r="K107" s="23" t="s">
        <v>27</v>
      </c>
      <c r="L107" s="23" t="s">
        <v>27</v>
      </c>
      <c r="M107" s="23" t="s">
        <v>27</v>
      </c>
      <c r="N107" s="23" t="s">
        <v>27</v>
      </c>
      <c r="O107" s="23">
        <v>0.67500000000000004</v>
      </c>
      <c r="P107" s="23" t="s">
        <v>27</v>
      </c>
      <c r="Q107" s="23">
        <v>0.08</v>
      </c>
      <c r="R107" s="23" t="s">
        <v>27</v>
      </c>
      <c r="S107" s="23" t="s">
        <v>27</v>
      </c>
      <c r="T107" s="30" t="s">
        <v>27</v>
      </c>
      <c r="U107" s="23" t="s">
        <v>27</v>
      </c>
      <c r="V107" s="23" t="s">
        <v>27</v>
      </c>
      <c r="W107" s="30" t="s">
        <v>27</v>
      </c>
      <c r="X107" s="23">
        <v>99.042000000000002</v>
      </c>
      <c r="Z107" s="18" t="s">
        <v>85</v>
      </c>
      <c r="AB107" s="1"/>
      <c r="AC107" s="32">
        <v>49.339457115035337</v>
      </c>
      <c r="AD107" s="18">
        <v>50.036218019308208</v>
      </c>
      <c r="AE107" s="18">
        <v>4.5814728297621954E-2</v>
      </c>
      <c r="AF107" s="18">
        <v>0</v>
      </c>
      <c r="AG107" s="18">
        <v>0</v>
      </c>
      <c r="AH107" s="18">
        <v>0</v>
      </c>
      <c r="AI107" s="18">
        <v>0</v>
      </c>
      <c r="AJ107" s="18">
        <v>0.51024714869517152</v>
      </c>
      <c r="AK107" s="18">
        <v>0</v>
      </c>
      <c r="AL107" s="18">
        <v>6.8262988663694332E-2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100.00000000000003</v>
      </c>
      <c r="AT107" s="53" t="s">
        <v>134</v>
      </c>
      <c r="AU107" s="53" t="str">
        <f t="shared" si="7"/>
        <v>po</v>
      </c>
      <c r="AV107" s="18">
        <f t="shared" si="8"/>
        <v>0.98607486872800809</v>
      </c>
      <c r="AW107" s="18">
        <f t="shared" si="9"/>
        <v>0.9976366965451231</v>
      </c>
      <c r="AX107" s="18"/>
      <c r="AY107" s="62"/>
      <c r="AZ107" s="62"/>
      <c r="BA107" s="62"/>
      <c r="BC107" s="36"/>
    </row>
    <row r="108" spans="1:55" s="21" customFormat="1" x14ac:dyDescent="0.2">
      <c r="A108" s="26" t="s">
        <v>595</v>
      </c>
      <c r="B108" s="23" t="s">
        <v>606</v>
      </c>
      <c r="C108" s="21" t="s">
        <v>75</v>
      </c>
      <c r="D108" s="23" t="s">
        <v>60</v>
      </c>
      <c r="E108" s="23" t="s">
        <v>37</v>
      </c>
      <c r="F108" s="23" t="s">
        <v>31</v>
      </c>
      <c r="G108" s="24">
        <v>387</v>
      </c>
      <c r="H108" s="30">
        <v>62.628</v>
      </c>
      <c r="I108" s="23">
        <v>36.448999999999998</v>
      </c>
      <c r="J108" s="23">
        <v>2.9000000000000001E-2</v>
      </c>
      <c r="K108" s="23" t="s">
        <v>27</v>
      </c>
      <c r="L108" s="23" t="s">
        <v>27</v>
      </c>
      <c r="M108" s="23" t="s">
        <v>27</v>
      </c>
      <c r="N108" s="23">
        <v>3.9E-2</v>
      </c>
      <c r="O108" s="23">
        <v>0.376</v>
      </c>
      <c r="P108" s="23" t="s">
        <v>27</v>
      </c>
      <c r="Q108" s="23" t="s">
        <v>27</v>
      </c>
      <c r="R108" s="23" t="s">
        <v>27</v>
      </c>
      <c r="S108" s="23" t="s">
        <v>27</v>
      </c>
      <c r="T108" s="30" t="s">
        <v>27</v>
      </c>
      <c r="U108" s="23" t="s">
        <v>27</v>
      </c>
      <c r="V108" s="23" t="s">
        <v>27</v>
      </c>
      <c r="W108" s="30" t="s">
        <v>27</v>
      </c>
      <c r="X108" s="23">
        <v>99.521000000000001</v>
      </c>
      <c r="Z108" s="18" t="s">
        <v>85</v>
      </c>
      <c r="AB108" s="1"/>
      <c r="AC108" s="32">
        <v>49.473141784477335</v>
      </c>
      <c r="AD108" s="18">
        <v>50.155768549602712</v>
      </c>
      <c r="AE108" s="18">
        <v>4.5553764989526471E-2</v>
      </c>
      <c r="AF108" s="18">
        <v>0</v>
      </c>
      <c r="AG108" s="18">
        <v>0</v>
      </c>
      <c r="AH108" s="18">
        <v>0</v>
      </c>
      <c r="AI108" s="18">
        <v>4.2928311777093796E-2</v>
      </c>
      <c r="AJ108" s="18">
        <v>0.28260758915333833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100</v>
      </c>
      <c r="AT108" s="53" t="s">
        <v>134</v>
      </c>
      <c r="AU108" s="53" t="str">
        <f t="shared" si="7"/>
        <v>po</v>
      </c>
      <c r="AV108" s="18">
        <f t="shared" si="8"/>
        <v>0.98638986531628403</v>
      </c>
      <c r="AW108" s="18">
        <f t="shared" si="9"/>
        <v>0.99202446323643845</v>
      </c>
      <c r="AX108" s="18"/>
      <c r="AY108" s="62"/>
      <c r="AZ108" s="62"/>
      <c r="BA108" s="62"/>
      <c r="BC108" s="36"/>
    </row>
    <row r="109" spans="1:55" s="21" customFormat="1" x14ac:dyDescent="0.2">
      <c r="A109" s="26" t="s">
        <v>595</v>
      </c>
      <c r="B109" s="23" t="s">
        <v>606</v>
      </c>
      <c r="C109" s="21" t="s">
        <v>75</v>
      </c>
      <c r="D109" s="23" t="s">
        <v>60</v>
      </c>
      <c r="E109" s="23" t="s">
        <v>68</v>
      </c>
      <c r="F109" s="23" t="s">
        <v>77</v>
      </c>
      <c r="G109" s="24">
        <v>502</v>
      </c>
      <c r="H109" s="30">
        <v>62.945</v>
      </c>
      <c r="I109" s="23">
        <v>36.628</v>
      </c>
      <c r="J109" s="23" t="s">
        <v>27</v>
      </c>
      <c r="K109" s="23" t="s">
        <v>27</v>
      </c>
      <c r="L109" s="23" t="s">
        <v>27</v>
      </c>
      <c r="M109" s="23" t="s">
        <v>27</v>
      </c>
      <c r="N109" s="23" t="s">
        <v>27</v>
      </c>
      <c r="O109" s="23" t="s">
        <v>27</v>
      </c>
      <c r="P109" s="23" t="s">
        <v>27</v>
      </c>
      <c r="Q109" s="23">
        <v>0.16800000000000001</v>
      </c>
      <c r="R109" s="23" t="s">
        <v>27</v>
      </c>
      <c r="S109" s="23" t="s">
        <v>27</v>
      </c>
      <c r="T109" s="30" t="s">
        <v>27</v>
      </c>
      <c r="U109" s="23" t="s">
        <v>27</v>
      </c>
      <c r="V109" s="23" t="s">
        <v>27</v>
      </c>
      <c r="W109" s="30" t="s">
        <v>27</v>
      </c>
      <c r="X109" s="23">
        <v>99.741000000000014</v>
      </c>
      <c r="Z109" s="18" t="s">
        <v>85</v>
      </c>
      <c r="AB109" s="1"/>
      <c r="AC109" s="32">
        <v>49.590567432498091</v>
      </c>
      <c r="AD109" s="18">
        <v>50.267278056267962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0.14215451123394274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100</v>
      </c>
      <c r="AT109" s="53" t="s">
        <v>134</v>
      </c>
      <c r="AU109" s="53" t="str">
        <f t="shared" si="7"/>
        <v>po</v>
      </c>
      <c r="AV109" s="18">
        <f t="shared" si="8"/>
        <v>0.98653775080058292</v>
      </c>
      <c r="AW109" s="18">
        <f t="shared" si="9"/>
        <v>0.98936572392207989</v>
      </c>
      <c r="AX109" s="18"/>
      <c r="AY109" s="62"/>
      <c r="AZ109" s="62"/>
      <c r="BA109" s="62"/>
      <c r="BC109" s="74"/>
    </row>
    <row r="110" spans="1:55" s="21" customFormat="1" x14ac:dyDescent="0.2">
      <c r="A110" s="26" t="s">
        <v>595</v>
      </c>
      <c r="B110" s="23" t="s">
        <v>606</v>
      </c>
      <c r="C110" s="21" t="s">
        <v>75</v>
      </c>
      <c r="D110" s="23" t="s">
        <v>60</v>
      </c>
      <c r="E110" s="23" t="s">
        <v>32</v>
      </c>
      <c r="F110" s="23" t="s">
        <v>38</v>
      </c>
      <c r="G110" s="24">
        <v>361</v>
      </c>
      <c r="H110" s="30">
        <v>62.655000000000001</v>
      </c>
      <c r="I110" s="23">
        <v>36.451999999999998</v>
      </c>
      <c r="J110" s="23" t="s">
        <v>27</v>
      </c>
      <c r="K110" s="23" t="s">
        <v>27</v>
      </c>
      <c r="L110" s="23" t="s">
        <v>27</v>
      </c>
      <c r="M110" s="23" t="s">
        <v>27</v>
      </c>
      <c r="N110" s="23" t="s">
        <v>27</v>
      </c>
      <c r="O110" s="23">
        <v>0.77</v>
      </c>
      <c r="P110" s="23">
        <v>0.22600000000000001</v>
      </c>
      <c r="Q110" s="23" t="s">
        <v>27</v>
      </c>
      <c r="R110" s="23" t="s">
        <v>27</v>
      </c>
      <c r="S110" s="23" t="s">
        <v>27</v>
      </c>
      <c r="T110" s="30" t="s">
        <v>27</v>
      </c>
      <c r="U110" s="23" t="s">
        <v>27</v>
      </c>
      <c r="V110" s="23" t="s">
        <v>27</v>
      </c>
      <c r="W110" s="30" t="s">
        <v>27</v>
      </c>
      <c r="X110" s="23">
        <v>100.10299999999999</v>
      </c>
      <c r="Z110" s="18" t="s">
        <v>85</v>
      </c>
      <c r="AB110" s="1"/>
      <c r="AC110" s="32">
        <v>49.296158922421263</v>
      </c>
      <c r="AD110" s="18">
        <v>49.958918940356966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0.57642538601639393</v>
      </c>
      <c r="AK110" s="18">
        <v>0.16849675120536184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99.999999999999986</v>
      </c>
      <c r="AT110" s="53" t="s">
        <v>134</v>
      </c>
      <c r="AU110" s="53" t="str">
        <f t="shared" si="7"/>
        <v>po</v>
      </c>
      <c r="AV110" s="18">
        <f t="shared" si="8"/>
        <v>0.98673389993232374</v>
      </c>
      <c r="AW110" s="18">
        <f t="shared" si="9"/>
        <v>1.0016445936186917</v>
      </c>
      <c r="AX110" s="18"/>
      <c r="AY110" s="62"/>
      <c r="AZ110" s="62"/>
      <c r="BA110" s="62"/>
      <c r="BC110" s="36"/>
    </row>
    <row r="111" spans="1:55" s="21" customFormat="1" x14ac:dyDescent="0.2">
      <c r="A111" s="26" t="s">
        <v>595</v>
      </c>
      <c r="B111" s="23" t="s">
        <v>606</v>
      </c>
      <c r="C111" s="21" t="s">
        <v>75</v>
      </c>
      <c r="D111" s="23" t="s">
        <v>60</v>
      </c>
      <c r="E111" s="23" t="s">
        <v>86</v>
      </c>
      <c r="F111" s="23" t="s">
        <v>34</v>
      </c>
      <c r="G111" s="24">
        <v>467</v>
      </c>
      <c r="H111" s="30">
        <v>62.612000000000002</v>
      </c>
      <c r="I111" s="23">
        <v>36.414000000000001</v>
      </c>
      <c r="J111" s="23">
        <v>3.2000000000000001E-2</v>
      </c>
      <c r="K111" s="23" t="s">
        <v>27</v>
      </c>
      <c r="L111" s="23" t="s">
        <v>27</v>
      </c>
      <c r="M111" s="23" t="s">
        <v>27</v>
      </c>
      <c r="N111" s="23">
        <v>2.5000000000000001E-2</v>
      </c>
      <c r="O111" s="23">
        <v>0.17399999999999999</v>
      </c>
      <c r="P111" s="23" t="s">
        <v>27</v>
      </c>
      <c r="Q111" s="23">
        <v>6.3E-2</v>
      </c>
      <c r="R111" s="23" t="s">
        <v>27</v>
      </c>
      <c r="S111" s="23" t="s">
        <v>27</v>
      </c>
      <c r="T111" s="30" t="s">
        <v>27</v>
      </c>
      <c r="U111" s="23" t="s">
        <v>27</v>
      </c>
      <c r="V111" s="23" t="s">
        <v>27</v>
      </c>
      <c r="W111" s="30" t="s">
        <v>27</v>
      </c>
      <c r="X111" s="23">
        <v>99.320000000000022</v>
      </c>
      <c r="Z111" s="18" t="s">
        <v>85</v>
      </c>
      <c r="AB111" s="1"/>
      <c r="AC111" s="32">
        <v>49.544666214466403</v>
      </c>
      <c r="AD111" s="18">
        <v>50.192871485834367</v>
      </c>
      <c r="AE111" s="18">
        <v>5.0351758147846593E-2</v>
      </c>
      <c r="AF111" s="18">
        <v>0</v>
      </c>
      <c r="AG111" s="18">
        <v>0</v>
      </c>
      <c r="AH111" s="18">
        <v>0</v>
      </c>
      <c r="AI111" s="18">
        <v>2.7564974390253918E-2</v>
      </c>
      <c r="AJ111" s="18">
        <v>0.1310037132547045</v>
      </c>
      <c r="AK111" s="18">
        <v>0</v>
      </c>
      <c r="AL111" s="18">
        <v>5.3541853906422673E-2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100</v>
      </c>
      <c r="AT111" s="53" t="s">
        <v>134</v>
      </c>
      <c r="AU111" s="53" t="str">
        <f t="shared" si="7"/>
        <v>po</v>
      </c>
      <c r="AV111" s="18">
        <f t="shared" si="8"/>
        <v>0.98708571053658678</v>
      </c>
      <c r="AW111" s="18">
        <f t="shared" si="9"/>
        <v>0.99076243915756668</v>
      </c>
      <c r="AX111" s="18"/>
      <c r="AY111" s="62"/>
      <c r="AZ111" s="62"/>
      <c r="BA111" s="62"/>
      <c r="BC111" s="36"/>
    </row>
    <row r="112" spans="1:55" s="21" customFormat="1" x14ac:dyDescent="0.2">
      <c r="A112" s="26" t="s">
        <v>595</v>
      </c>
      <c r="B112" s="23" t="s">
        <v>606</v>
      </c>
      <c r="C112" s="21" t="s">
        <v>75</v>
      </c>
      <c r="D112" s="23" t="s">
        <v>60</v>
      </c>
      <c r="E112" s="23" t="s">
        <v>86</v>
      </c>
      <c r="F112" s="23" t="s">
        <v>43</v>
      </c>
      <c r="G112" s="24">
        <v>466</v>
      </c>
      <c r="H112" s="30">
        <v>62.588000000000001</v>
      </c>
      <c r="I112" s="23">
        <v>36.39</v>
      </c>
      <c r="J112" s="23" t="s">
        <v>27</v>
      </c>
      <c r="K112" s="23" t="s">
        <v>27</v>
      </c>
      <c r="L112" s="23" t="s">
        <v>27</v>
      </c>
      <c r="M112" s="23" t="s">
        <v>27</v>
      </c>
      <c r="N112" s="23" t="s">
        <v>27</v>
      </c>
      <c r="O112" s="23">
        <v>0.32900000000000001</v>
      </c>
      <c r="P112" s="23" t="s">
        <v>27</v>
      </c>
      <c r="Q112" s="23">
        <v>0.10299999999999999</v>
      </c>
      <c r="R112" s="23" t="s">
        <v>27</v>
      </c>
      <c r="S112" s="23" t="s">
        <v>27</v>
      </c>
      <c r="T112" s="30" t="s">
        <v>27</v>
      </c>
      <c r="U112" s="23" t="s">
        <v>27</v>
      </c>
      <c r="V112" s="23" t="s">
        <v>27</v>
      </c>
      <c r="W112" s="30" t="s">
        <v>27</v>
      </c>
      <c r="X112" s="23">
        <v>99.41</v>
      </c>
      <c r="Z112" s="18" t="s">
        <v>85</v>
      </c>
      <c r="AB112" s="1"/>
      <c r="AC112" s="32">
        <v>49.515423318318454</v>
      </c>
      <c r="AD112" s="18">
        <v>50.149406970795361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0.24765114912802688</v>
      </c>
      <c r="AK112" s="18">
        <v>0</v>
      </c>
      <c r="AL112" s="18">
        <v>8.7518561758146943E-2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99.999999999999986</v>
      </c>
      <c r="AT112" s="53" t="s">
        <v>134</v>
      </c>
      <c r="AU112" s="53" t="str">
        <f t="shared" si="7"/>
        <v>po</v>
      </c>
      <c r="AV112" s="18">
        <f t="shared" si="8"/>
        <v>0.9873581027020697</v>
      </c>
      <c r="AW112" s="18">
        <f t="shared" si="9"/>
        <v>0.99404152591944406</v>
      </c>
      <c r="AX112" s="18"/>
      <c r="AY112" s="62"/>
      <c r="AZ112" s="62"/>
      <c r="BA112" s="62"/>
      <c r="BC112" s="36"/>
    </row>
    <row r="113" spans="1:55" s="21" customFormat="1" x14ac:dyDescent="0.2">
      <c r="A113" s="26" t="s">
        <v>595</v>
      </c>
      <c r="B113" s="23" t="s">
        <v>606</v>
      </c>
      <c r="C113" s="21" t="s">
        <v>75</v>
      </c>
      <c r="D113" s="23" t="s">
        <v>60</v>
      </c>
      <c r="E113" s="23" t="s">
        <v>37</v>
      </c>
      <c r="F113" s="23" t="s">
        <v>31</v>
      </c>
      <c r="G113" s="24">
        <v>388</v>
      </c>
      <c r="H113" s="30">
        <v>62.293999999999997</v>
      </c>
      <c r="I113" s="23">
        <v>36.206000000000003</v>
      </c>
      <c r="J113" s="23">
        <v>3.9E-2</v>
      </c>
      <c r="K113" s="23" t="s">
        <v>27</v>
      </c>
      <c r="L113" s="23" t="s">
        <v>27</v>
      </c>
      <c r="M113" s="23" t="s">
        <v>27</v>
      </c>
      <c r="N113" s="23" t="s">
        <v>27</v>
      </c>
      <c r="O113" s="23">
        <v>0.91300000000000003</v>
      </c>
      <c r="P113" s="23">
        <v>0.15</v>
      </c>
      <c r="Q113" s="23" t="s">
        <v>27</v>
      </c>
      <c r="R113" s="23" t="s">
        <v>27</v>
      </c>
      <c r="S113" s="23" t="s">
        <v>27</v>
      </c>
      <c r="T113" s="30" t="s">
        <v>27</v>
      </c>
      <c r="U113" s="23" t="s">
        <v>27</v>
      </c>
      <c r="V113" s="23" t="s">
        <v>27</v>
      </c>
      <c r="W113" s="30" t="s">
        <v>27</v>
      </c>
      <c r="X113" s="23">
        <v>99.602000000000004</v>
      </c>
      <c r="Z113" s="18" t="s">
        <v>85</v>
      </c>
      <c r="AB113" s="1"/>
      <c r="AC113" s="32">
        <v>49.263262331985672</v>
      </c>
      <c r="AD113" s="18">
        <v>49.876023489590601</v>
      </c>
      <c r="AE113" s="18">
        <v>6.1329141855549545E-2</v>
      </c>
      <c r="AF113" s="18">
        <v>0</v>
      </c>
      <c r="AG113" s="18">
        <v>0</v>
      </c>
      <c r="AH113" s="18">
        <v>0</v>
      </c>
      <c r="AI113" s="18">
        <v>0</v>
      </c>
      <c r="AJ113" s="18">
        <v>0.68697788190680875</v>
      </c>
      <c r="AK113" s="18">
        <v>0.11240715466137254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100</v>
      </c>
      <c r="AT113" s="53" t="s">
        <v>134</v>
      </c>
      <c r="AU113" s="53" t="str">
        <f t="shared" si="7"/>
        <v>po</v>
      </c>
      <c r="AV113" s="18">
        <f t="shared" si="8"/>
        <v>0.98771431411863031</v>
      </c>
      <c r="AW113" s="18">
        <f t="shared" si="9"/>
        <v>1.0037417553747483</v>
      </c>
      <c r="AX113" s="18"/>
      <c r="AY113" s="62"/>
      <c r="AZ113" s="62"/>
      <c r="BA113" s="62"/>
      <c r="BC113" s="36"/>
    </row>
    <row r="114" spans="1:55" s="21" customFormat="1" x14ac:dyDescent="0.2">
      <c r="A114" s="26" t="s">
        <v>595</v>
      </c>
      <c r="B114" s="23" t="s">
        <v>606</v>
      </c>
      <c r="C114" s="21" t="s">
        <v>75</v>
      </c>
      <c r="D114" s="23" t="s">
        <v>60</v>
      </c>
      <c r="E114" s="23" t="s">
        <v>70</v>
      </c>
      <c r="F114" s="23" t="s">
        <v>43</v>
      </c>
      <c r="G114" s="24">
        <v>508</v>
      </c>
      <c r="H114" s="30">
        <v>62.220999999999997</v>
      </c>
      <c r="I114" s="23">
        <v>36.131999999999998</v>
      </c>
      <c r="J114" s="23">
        <v>3.5000000000000003E-2</v>
      </c>
      <c r="K114" s="23" t="s">
        <v>27</v>
      </c>
      <c r="L114" s="23" t="s">
        <v>27</v>
      </c>
      <c r="M114" s="23" t="s">
        <v>27</v>
      </c>
      <c r="N114" s="23">
        <v>0.03</v>
      </c>
      <c r="O114" s="23">
        <v>0.66700000000000004</v>
      </c>
      <c r="P114" s="23" t="s">
        <v>27</v>
      </c>
      <c r="Q114" s="23" t="s">
        <v>27</v>
      </c>
      <c r="R114" s="23" t="s">
        <v>27</v>
      </c>
      <c r="S114" s="23" t="s">
        <v>27</v>
      </c>
      <c r="T114" s="30" t="s">
        <v>27</v>
      </c>
      <c r="U114" s="23" t="s">
        <v>27</v>
      </c>
      <c r="V114" s="23" t="s">
        <v>27</v>
      </c>
      <c r="W114" s="30" t="s">
        <v>27</v>
      </c>
      <c r="X114" s="23">
        <v>99.084999999999994</v>
      </c>
      <c r="Z114" s="18" t="s">
        <v>85</v>
      </c>
      <c r="AB114" s="1"/>
      <c r="AC114" s="32">
        <v>49.418233086763379</v>
      </c>
      <c r="AD114" s="18">
        <v>49.989242070100659</v>
      </c>
      <c r="AE114" s="18">
        <v>5.5276890169927963E-2</v>
      </c>
      <c r="AF114" s="18">
        <v>0</v>
      </c>
      <c r="AG114" s="18">
        <v>0</v>
      </c>
      <c r="AH114" s="18">
        <v>0</v>
      </c>
      <c r="AI114" s="18">
        <v>3.3200890767266462E-2</v>
      </c>
      <c r="AJ114" s="18">
        <v>0.50404706219877482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100</v>
      </c>
      <c r="AT114" s="53" t="s">
        <v>134</v>
      </c>
      <c r="AU114" s="53" t="str">
        <f t="shared" si="7"/>
        <v>po</v>
      </c>
      <c r="AV114" s="18">
        <f t="shared" si="8"/>
        <v>0.98857736265461782</v>
      </c>
      <c r="AW114" s="18">
        <f t="shared" si="9"/>
        <v>0.9986604733665575</v>
      </c>
      <c r="AX114" s="18"/>
      <c r="AY114" s="62"/>
      <c r="AZ114" s="62"/>
      <c r="BA114" s="62"/>
      <c r="BC114" s="36"/>
    </row>
    <row r="115" spans="1:55" s="21" customFormat="1" x14ac:dyDescent="0.2">
      <c r="A115" s="26" t="s">
        <v>595</v>
      </c>
      <c r="B115" s="23" t="s">
        <v>606</v>
      </c>
      <c r="C115" s="21" t="s">
        <v>75</v>
      </c>
      <c r="D115" s="23" t="s">
        <v>60</v>
      </c>
      <c r="E115" s="23" t="s">
        <v>32</v>
      </c>
      <c r="F115" s="23" t="s">
        <v>43</v>
      </c>
      <c r="G115" s="24">
        <v>347</v>
      </c>
      <c r="H115" s="30">
        <v>62.451999999999998</v>
      </c>
      <c r="I115" s="23">
        <v>36.265999999999998</v>
      </c>
      <c r="J115" s="23" t="s">
        <v>27</v>
      </c>
      <c r="K115" s="23" t="s">
        <v>27</v>
      </c>
      <c r="L115" s="23" t="s">
        <v>27</v>
      </c>
      <c r="M115" s="23" t="s">
        <v>27</v>
      </c>
      <c r="N115" s="23" t="s">
        <v>27</v>
      </c>
      <c r="O115" s="23">
        <v>0.90500000000000003</v>
      </c>
      <c r="P115" s="23" t="s">
        <v>27</v>
      </c>
      <c r="Q115" s="23" t="s">
        <v>27</v>
      </c>
      <c r="R115" s="23" t="s">
        <v>27</v>
      </c>
      <c r="S115" s="23" t="s">
        <v>27</v>
      </c>
      <c r="T115" s="30" t="s">
        <v>27</v>
      </c>
      <c r="U115" s="23" t="s">
        <v>27</v>
      </c>
      <c r="V115" s="23" t="s">
        <v>27</v>
      </c>
      <c r="W115" s="30" t="s">
        <v>27</v>
      </c>
      <c r="X115" s="23">
        <v>99.62299999999999</v>
      </c>
      <c r="Z115" s="18" t="s">
        <v>85</v>
      </c>
      <c r="AB115" s="1"/>
      <c r="AC115" s="32">
        <v>49.374462245002363</v>
      </c>
      <c r="AD115" s="18">
        <v>49.944768970133659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0.68076878486398373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100.00000000000001</v>
      </c>
      <c r="AT115" s="53" t="s">
        <v>134</v>
      </c>
      <c r="AU115" s="53" t="str">
        <f t="shared" si="7"/>
        <v>po</v>
      </c>
      <c r="AV115" s="18">
        <f t="shared" si="8"/>
        <v>0.98858125211326275</v>
      </c>
      <c r="AW115" s="18">
        <f t="shared" si="9"/>
        <v>1.0022116842666495</v>
      </c>
      <c r="AX115" s="18"/>
      <c r="AY115" s="62"/>
      <c r="AZ115" s="62"/>
      <c r="BA115" s="62"/>
      <c r="BC115" s="36"/>
    </row>
    <row r="116" spans="1:55" s="21" customFormat="1" x14ac:dyDescent="0.2">
      <c r="A116" s="26" t="s">
        <v>595</v>
      </c>
      <c r="B116" s="23" t="s">
        <v>606</v>
      </c>
      <c r="C116" s="21" t="s">
        <v>75</v>
      </c>
      <c r="D116" s="23" t="s">
        <v>60</v>
      </c>
      <c r="E116" s="23" t="s">
        <v>32</v>
      </c>
      <c r="F116" s="23" t="s">
        <v>34</v>
      </c>
      <c r="G116" s="24">
        <v>357</v>
      </c>
      <c r="H116" s="30">
        <v>62.557000000000002</v>
      </c>
      <c r="I116" s="23">
        <v>36.295000000000002</v>
      </c>
      <c r="J116" s="23">
        <v>2.5000000000000001E-2</v>
      </c>
      <c r="K116" s="23" t="s">
        <v>27</v>
      </c>
      <c r="L116" s="23" t="s">
        <v>27</v>
      </c>
      <c r="M116" s="23" t="s">
        <v>27</v>
      </c>
      <c r="N116" s="23" t="s">
        <v>27</v>
      </c>
      <c r="O116" s="23">
        <v>0.32200000000000001</v>
      </c>
      <c r="P116" s="23">
        <v>9.5000000000000001E-2</v>
      </c>
      <c r="Q116" s="23" t="s">
        <v>27</v>
      </c>
      <c r="R116" s="23" t="s">
        <v>27</v>
      </c>
      <c r="S116" s="23" t="s">
        <v>27</v>
      </c>
      <c r="T116" s="30" t="s">
        <v>27</v>
      </c>
      <c r="U116" s="23" t="s">
        <v>27</v>
      </c>
      <c r="V116" s="23" t="s">
        <v>27</v>
      </c>
      <c r="W116" s="30" t="s">
        <v>27</v>
      </c>
      <c r="X116" s="23">
        <v>99.294000000000011</v>
      </c>
      <c r="Z116" s="18" t="s">
        <v>85</v>
      </c>
      <c r="AB116" s="1"/>
      <c r="AC116" s="32">
        <v>49.559133503365302</v>
      </c>
      <c r="AD116" s="18">
        <v>50.087449275578777</v>
      </c>
      <c r="AE116" s="18">
        <v>3.9383393134457739E-2</v>
      </c>
      <c r="AF116" s="18">
        <v>0</v>
      </c>
      <c r="AG116" s="18">
        <v>0</v>
      </c>
      <c r="AH116" s="18">
        <v>0</v>
      </c>
      <c r="AI116" s="18">
        <v>0</v>
      </c>
      <c r="AJ116" s="18">
        <v>0.24271615855804693</v>
      </c>
      <c r="AK116" s="18">
        <v>7.1317669363426636E-2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100.00000000000001</v>
      </c>
      <c r="AT116" s="53" t="s">
        <v>134</v>
      </c>
      <c r="AU116" s="53" t="str">
        <f t="shared" si="7"/>
        <v>po</v>
      </c>
      <c r="AV116" s="18">
        <f t="shared" si="8"/>
        <v>0.98945213262295095</v>
      </c>
      <c r="AW116" s="18">
        <f t="shared" si="9"/>
        <v>0.99572184354781101</v>
      </c>
      <c r="AX116" s="18"/>
      <c r="AY116" s="62"/>
      <c r="AZ116" s="62"/>
      <c r="BA116" s="62"/>
      <c r="BC116" s="36"/>
    </row>
    <row r="117" spans="1:55" s="21" customFormat="1" x14ac:dyDescent="0.2">
      <c r="A117" s="26" t="s">
        <v>595</v>
      </c>
      <c r="B117" s="23" t="s">
        <v>606</v>
      </c>
      <c r="C117" s="21" t="s">
        <v>75</v>
      </c>
      <c r="D117" s="23" t="s">
        <v>60</v>
      </c>
      <c r="E117" s="23" t="s">
        <v>32</v>
      </c>
      <c r="F117" s="23" t="s">
        <v>43</v>
      </c>
      <c r="G117" s="24">
        <v>352</v>
      </c>
      <c r="H117" s="30">
        <v>62.37</v>
      </c>
      <c r="I117" s="23">
        <v>36.161000000000001</v>
      </c>
      <c r="J117" s="23" t="s">
        <v>27</v>
      </c>
      <c r="K117" s="23" t="s">
        <v>27</v>
      </c>
      <c r="L117" s="23" t="s">
        <v>27</v>
      </c>
      <c r="M117" s="23" t="s">
        <v>27</v>
      </c>
      <c r="N117" s="23" t="s">
        <v>27</v>
      </c>
      <c r="O117" s="23">
        <v>0.66800000000000004</v>
      </c>
      <c r="P117" s="23">
        <v>0.17199999999999999</v>
      </c>
      <c r="Q117" s="23">
        <v>0.05</v>
      </c>
      <c r="R117" s="23" t="s">
        <v>27</v>
      </c>
      <c r="S117" s="23" t="s">
        <v>27</v>
      </c>
      <c r="T117" s="30" t="s">
        <v>27</v>
      </c>
      <c r="U117" s="23" t="s">
        <v>27</v>
      </c>
      <c r="V117" s="23" t="s">
        <v>27</v>
      </c>
      <c r="W117" s="30" t="s">
        <v>27</v>
      </c>
      <c r="X117" s="23">
        <v>99.421000000000006</v>
      </c>
      <c r="Z117" s="18" t="s">
        <v>85</v>
      </c>
      <c r="AB117" s="1"/>
      <c r="AC117" s="32">
        <v>49.416569550854156</v>
      </c>
      <c r="AD117" s="18">
        <v>49.908165380388134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0.50357984451240512</v>
      </c>
      <c r="AK117" s="18">
        <v>0.12913710389011621</v>
      </c>
      <c r="AL117" s="18">
        <v>4.2548120355204083E-2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100.00000000000001</v>
      </c>
      <c r="AT117" s="53" t="s">
        <v>134</v>
      </c>
      <c r="AU117" s="53" t="str">
        <f t="shared" si="7"/>
        <v>po</v>
      </c>
      <c r="AV117" s="18">
        <f t="shared" si="8"/>
        <v>0.99014999197451659</v>
      </c>
      <c r="AW117" s="18">
        <f t="shared" si="9"/>
        <v>1.0036801440771039</v>
      </c>
      <c r="AX117" s="18"/>
      <c r="AY117" s="62"/>
      <c r="AZ117" s="62"/>
      <c r="BA117" s="62"/>
      <c r="BC117" s="36"/>
    </row>
    <row r="118" spans="1:55" s="21" customFormat="1" x14ac:dyDescent="0.2">
      <c r="A118" s="26" t="s">
        <v>595</v>
      </c>
      <c r="B118" s="23" t="s">
        <v>606</v>
      </c>
      <c r="C118" s="21" t="s">
        <v>75</v>
      </c>
      <c r="D118" s="23" t="s">
        <v>60</v>
      </c>
      <c r="E118" s="23" t="s">
        <v>70</v>
      </c>
      <c r="F118" s="23" t="s">
        <v>34</v>
      </c>
      <c r="G118" s="24">
        <v>512</v>
      </c>
      <c r="H118" s="30">
        <v>62.957000000000001</v>
      </c>
      <c r="I118" s="23">
        <v>36.466999999999999</v>
      </c>
      <c r="J118" s="23">
        <v>8.3000000000000004E-2</v>
      </c>
      <c r="K118" s="23" t="s">
        <v>27</v>
      </c>
      <c r="L118" s="23" t="s">
        <v>27</v>
      </c>
      <c r="M118" s="23" t="s">
        <v>27</v>
      </c>
      <c r="N118" s="23">
        <v>0.112</v>
      </c>
      <c r="O118" s="23">
        <v>0.125</v>
      </c>
      <c r="P118" s="23" t="s">
        <v>27</v>
      </c>
      <c r="Q118" s="23" t="s">
        <v>27</v>
      </c>
      <c r="R118" s="23" t="s">
        <v>27</v>
      </c>
      <c r="S118" s="23" t="s">
        <v>27</v>
      </c>
      <c r="T118" s="30" t="s">
        <v>27</v>
      </c>
      <c r="U118" s="23" t="s">
        <v>27</v>
      </c>
      <c r="V118" s="23" t="s">
        <v>27</v>
      </c>
      <c r="W118" s="30" t="s">
        <v>27</v>
      </c>
      <c r="X118" s="23">
        <v>99.744</v>
      </c>
      <c r="Z118" s="18" t="s">
        <v>85</v>
      </c>
      <c r="AB118" s="1"/>
      <c r="AC118" s="32">
        <v>49.603479310197116</v>
      </c>
      <c r="AD118" s="18">
        <v>50.049814919410217</v>
      </c>
      <c r="AE118" s="18">
        <v>0.1300383763540536</v>
      </c>
      <c r="AF118" s="18">
        <v>0</v>
      </c>
      <c r="AG118" s="18">
        <v>0</v>
      </c>
      <c r="AH118" s="18">
        <v>0</v>
      </c>
      <c r="AI118" s="18">
        <v>0.12296015218848876</v>
      </c>
      <c r="AJ118" s="18">
        <v>9.3707241850124315E-2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99.999999999999986</v>
      </c>
      <c r="AT118" s="53" t="s">
        <v>134</v>
      </c>
      <c r="AU118" s="53" t="str">
        <f t="shared" si="7"/>
        <v>po</v>
      </c>
      <c r="AV118" s="18">
        <f t="shared" si="8"/>
        <v>0.99108217263277021</v>
      </c>
      <c r="AW118" s="18">
        <f t="shared" si="9"/>
        <v>0.99295445212073663</v>
      </c>
      <c r="AX118" s="18"/>
      <c r="AY118" s="62"/>
      <c r="AZ118" s="62"/>
      <c r="BA118" s="62"/>
      <c r="BC118" s="36"/>
    </row>
    <row r="119" spans="1:55" s="21" customFormat="1" x14ac:dyDescent="0.2">
      <c r="A119" s="26" t="s">
        <v>595</v>
      </c>
      <c r="B119" s="23" t="s">
        <v>606</v>
      </c>
      <c r="C119" s="21" t="s">
        <v>75</v>
      </c>
      <c r="D119" s="23" t="s">
        <v>60</v>
      </c>
      <c r="E119" s="23" t="s">
        <v>68</v>
      </c>
      <c r="F119" s="23" t="s">
        <v>77</v>
      </c>
      <c r="G119" s="24">
        <v>503</v>
      </c>
      <c r="H119" s="30">
        <v>63.194000000000003</v>
      </c>
      <c r="I119" s="23">
        <v>36.597999999999999</v>
      </c>
      <c r="J119" s="23" t="s">
        <v>27</v>
      </c>
      <c r="K119" s="23" t="s">
        <v>27</v>
      </c>
      <c r="L119" s="23" t="s">
        <v>27</v>
      </c>
      <c r="M119" s="23" t="s">
        <v>27</v>
      </c>
      <c r="N119" s="23" t="s">
        <v>27</v>
      </c>
      <c r="O119" s="23">
        <v>0.13500000000000001</v>
      </c>
      <c r="P119" s="23" t="s">
        <v>27</v>
      </c>
      <c r="Q119" s="23">
        <v>0.16200000000000001</v>
      </c>
      <c r="R119" s="23" t="s">
        <v>27</v>
      </c>
      <c r="S119" s="23" t="s">
        <v>27</v>
      </c>
      <c r="T119" s="30" t="s">
        <v>27</v>
      </c>
      <c r="U119" s="23" t="s">
        <v>27</v>
      </c>
      <c r="V119" s="23" t="s">
        <v>27</v>
      </c>
      <c r="W119" s="30" t="s">
        <v>27</v>
      </c>
      <c r="X119" s="23">
        <v>100.08900000000001</v>
      </c>
      <c r="Z119" s="18" t="s">
        <v>85</v>
      </c>
      <c r="AB119" s="1"/>
      <c r="AC119" s="32">
        <v>49.662027873362938</v>
      </c>
      <c r="AD119" s="18">
        <v>50.100294653184754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0.10094327692672062</v>
      </c>
      <c r="AK119" s="18">
        <v>0</v>
      </c>
      <c r="AL119" s="18">
        <v>0.13673419652560365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100.00000000000001</v>
      </c>
      <c r="AT119" s="53" t="s">
        <v>134</v>
      </c>
      <c r="AU119" s="53" t="str">
        <f t="shared" si="7"/>
        <v>po</v>
      </c>
      <c r="AV119" s="18">
        <f t="shared" si="8"/>
        <v>0.99125221153177479</v>
      </c>
      <c r="AW119" s="18">
        <f t="shared" si="9"/>
        <v>0.99599624497703942</v>
      </c>
      <c r="AX119" s="18"/>
      <c r="AY119" s="62"/>
      <c r="AZ119" s="62"/>
      <c r="BA119" s="62"/>
      <c r="BC119" s="74"/>
    </row>
    <row r="120" spans="1:55" s="21" customFormat="1" x14ac:dyDescent="0.2">
      <c r="A120" s="26" t="s">
        <v>595</v>
      </c>
      <c r="B120" s="23" t="s">
        <v>606</v>
      </c>
      <c r="C120" s="21" t="s">
        <v>75</v>
      </c>
      <c r="D120" s="23" t="s">
        <v>60</v>
      </c>
      <c r="E120" s="23" t="s">
        <v>47</v>
      </c>
      <c r="F120" s="23" t="s">
        <v>34</v>
      </c>
      <c r="G120" s="24">
        <v>435</v>
      </c>
      <c r="H120" s="30">
        <v>62.536999999999999</v>
      </c>
      <c r="I120" s="23">
        <v>36.213999999999999</v>
      </c>
      <c r="J120" s="23">
        <v>7.3999999999999996E-2</v>
      </c>
      <c r="K120" s="23" t="s">
        <v>27</v>
      </c>
      <c r="L120" s="23" t="s">
        <v>27</v>
      </c>
      <c r="M120" s="23" t="s">
        <v>27</v>
      </c>
      <c r="N120" s="23">
        <v>7.0999999999999994E-2</v>
      </c>
      <c r="O120" s="23" t="s">
        <v>27</v>
      </c>
      <c r="P120" s="23" t="s">
        <v>27</v>
      </c>
      <c r="Q120" s="23">
        <v>8.5999999999999993E-2</v>
      </c>
      <c r="R120" s="23" t="s">
        <v>27</v>
      </c>
      <c r="S120" s="23" t="s">
        <v>27</v>
      </c>
      <c r="T120" s="30" t="s">
        <v>27</v>
      </c>
      <c r="U120" s="23" t="s">
        <v>27</v>
      </c>
      <c r="V120" s="23" t="s">
        <v>27</v>
      </c>
      <c r="W120" s="30" t="s">
        <v>27</v>
      </c>
      <c r="X120" s="23">
        <v>98.981999999999999</v>
      </c>
      <c r="Z120" s="18" t="s">
        <v>85</v>
      </c>
      <c r="AB120" s="1"/>
      <c r="AC120" s="32">
        <v>49.649000139975094</v>
      </c>
      <c r="AD120" s="18">
        <v>50.082302178511654</v>
      </c>
      <c r="AE120" s="18">
        <v>0.11682358081813674</v>
      </c>
      <c r="AF120" s="18">
        <v>0</v>
      </c>
      <c r="AG120" s="18">
        <v>0</v>
      </c>
      <c r="AH120" s="18">
        <v>0</v>
      </c>
      <c r="AI120" s="18">
        <v>7.8543466760915948E-2</v>
      </c>
      <c r="AJ120" s="18">
        <v>0</v>
      </c>
      <c r="AK120" s="18">
        <v>0</v>
      </c>
      <c r="AL120" s="18">
        <v>7.3330633934214379E-2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100.00000000000001</v>
      </c>
      <c r="AT120" s="53" t="s">
        <v>134</v>
      </c>
      <c r="AU120" s="53" t="str">
        <f t="shared" si="7"/>
        <v>po</v>
      </c>
      <c r="AV120" s="18">
        <f t="shared" si="8"/>
        <v>0.991348200468259</v>
      </c>
      <c r="AW120" s="18">
        <f t="shared" si="9"/>
        <v>0.99281240300577078</v>
      </c>
      <c r="AX120" s="18"/>
      <c r="AY120" s="62"/>
      <c r="AZ120" s="62"/>
      <c r="BA120" s="62"/>
      <c r="BC120" s="36"/>
    </row>
    <row r="121" spans="1:55" s="21" customFormat="1" x14ac:dyDescent="0.2">
      <c r="A121" s="26" t="s">
        <v>595</v>
      </c>
      <c r="B121" s="23" t="s">
        <v>606</v>
      </c>
      <c r="C121" s="21" t="s">
        <v>75</v>
      </c>
      <c r="D121" s="23" t="s">
        <v>60</v>
      </c>
      <c r="E121" s="23" t="s">
        <v>68</v>
      </c>
      <c r="F121" s="23" t="s">
        <v>51</v>
      </c>
      <c r="G121" s="24">
        <v>504</v>
      </c>
      <c r="H121" s="30">
        <v>63.231000000000002</v>
      </c>
      <c r="I121" s="23">
        <v>36.545000000000002</v>
      </c>
      <c r="J121" s="23" t="s">
        <v>27</v>
      </c>
      <c r="K121" s="23" t="s">
        <v>27</v>
      </c>
      <c r="L121" s="23" t="s">
        <v>27</v>
      </c>
      <c r="M121" s="23" t="s">
        <v>27</v>
      </c>
      <c r="N121" s="23" t="s">
        <v>27</v>
      </c>
      <c r="O121" s="23">
        <v>0.217</v>
      </c>
      <c r="P121" s="23" t="s">
        <v>27</v>
      </c>
      <c r="Q121" s="23">
        <v>0.191</v>
      </c>
      <c r="R121" s="23" t="s">
        <v>27</v>
      </c>
      <c r="S121" s="23" t="s">
        <v>27</v>
      </c>
      <c r="T121" s="30" t="s">
        <v>27</v>
      </c>
      <c r="U121" s="23" t="s">
        <v>27</v>
      </c>
      <c r="V121" s="23" t="s">
        <v>27</v>
      </c>
      <c r="W121" s="30" t="s">
        <v>27</v>
      </c>
      <c r="X121" s="23">
        <v>100.18400000000001</v>
      </c>
      <c r="Z121" s="18" t="s">
        <v>85</v>
      </c>
      <c r="AB121" s="1"/>
      <c r="AC121" s="32">
        <v>49.670087382138526</v>
      </c>
      <c r="AD121" s="18">
        <v>50.006581156403342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0.16218834222967551</v>
      </c>
      <c r="AK121" s="18">
        <v>0</v>
      </c>
      <c r="AL121" s="18">
        <v>0.16114311922846875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100</v>
      </c>
      <c r="AT121" s="53" t="s">
        <v>134</v>
      </c>
      <c r="AU121" s="53" t="str">
        <f t="shared" si="7"/>
        <v>po</v>
      </c>
      <c r="AV121" s="18">
        <f t="shared" si="8"/>
        <v>0.99327101020538922</v>
      </c>
      <c r="AW121" s="18">
        <f t="shared" si="9"/>
        <v>0.99973678838860225</v>
      </c>
      <c r="AX121" s="18"/>
      <c r="AY121" s="62"/>
      <c r="AZ121" s="62"/>
      <c r="BA121" s="62"/>
      <c r="BC121" s="74"/>
    </row>
    <row r="122" spans="1:55" s="21" customFormat="1" x14ac:dyDescent="0.2">
      <c r="A122" s="26" t="s">
        <v>595</v>
      </c>
      <c r="B122" s="23" t="s">
        <v>606</v>
      </c>
      <c r="C122" s="21" t="s">
        <v>75</v>
      </c>
      <c r="D122" s="23" t="s">
        <v>60</v>
      </c>
      <c r="E122" s="23" t="s">
        <v>70</v>
      </c>
      <c r="F122" s="23" t="s">
        <v>43</v>
      </c>
      <c r="G122" s="24">
        <v>509</v>
      </c>
      <c r="H122" s="30">
        <v>63.101999999999997</v>
      </c>
      <c r="I122" s="23">
        <v>36.423999999999999</v>
      </c>
      <c r="J122" s="23">
        <v>0.04</v>
      </c>
      <c r="K122" s="23" t="s">
        <v>27</v>
      </c>
      <c r="L122" s="23" t="s">
        <v>27</v>
      </c>
      <c r="M122" s="23" t="s">
        <v>27</v>
      </c>
      <c r="N122" s="23">
        <v>3.7999999999999999E-2</v>
      </c>
      <c r="O122" s="23">
        <v>0.25900000000000001</v>
      </c>
      <c r="P122" s="23" t="s">
        <v>27</v>
      </c>
      <c r="Q122" s="23" t="s">
        <v>27</v>
      </c>
      <c r="R122" s="23" t="s">
        <v>27</v>
      </c>
      <c r="S122" s="23" t="s">
        <v>27</v>
      </c>
      <c r="T122" s="30" t="s">
        <v>27</v>
      </c>
      <c r="U122" s="23" t="s">
        <v>27</v>
      </c>
      <c r="V122" s="23" t="s">
        <v>27</v>
      </c>
      <c r="W122" s="30" t="s">
        <v>27</v>
      </c>
      <c r="X122" s="23">
        <v>99.863</v>
      </c>
      <c r="Z122" s="18" t="s">
        <v>85</v>
      </c>
      <c r="AB122" s="1"/>
      <c r="AC122" s="32">
        <v>49.714208277425485</v>
      </c>
      <c r="AD122" s="18">
        <v>49.987263709011579</v>
      </c>
      <c r="AE122" s="18">
        <v>6.2664665445131842E-2</v>
      </c>
      <c r="AF122" s="18">
        <v>0</v>
      </c>
      <c r="AG122" s="18">
        <v>0</v>
      </c>
      <c r="AH122" s="18">
        <v>0</v>
      </c>
      <c r="AI122" s="18">
        <v>4.1715672966291445E-2</v>
      </c>
      <c r="AJ122" s="18">
        <v>0.19414767515151637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100</v>
      </c>
      <c r="AT122" s="53" t="s">
        <v>134</v>
      </c>
      <c r="AU122" s="53" t="str">
        <f t="shared" si="7"/>
        <v>po</v>
      </c>
      <c r="AV122" s="18">
        <f t="shared" si="8"/>
        <v>0.9945374999284694</v>
      </c>
      <c r="AW122" s="18">
        <f t="shared" si="9"/>
        <v>0.9984214427720246</v>
      </c>
      <c r="AX122" s="18"/>
      <c r="AY122" s="62"/>
      <c r="AZ122" s="62"/>
      <c r="BA122" s="62"/>
      <c r="BC122" s="36"/>
    </row>
    <row r="123" spans="1:55" s="21" customFormat="1" x14ac:dyDescent="0.2">
      <c r="A123" s="26" t="s">
        <v>595</v>
      </c>
      <c r="B123" s="23" t="s">
        <v>606</v>
      </c>
      <c r="C123" s="21" t="s">
        <v>75</v>
      </c>
      <c r="D123" s="23" t="s">
        <v>60</v>
      </c>
      <c r="E123" s="23" t="s">
        <v>37</v>
      </c>
      <c r="F123" s="23" t="s">
        <v>34</v>
      </c>
      <c r="G123" s="24">
        <v>374</v>
      </c>
      <c r="H123" s="30">
        <v>62.906999999999996</v>
      </c>
      <c r="I123" s="23">
        <v>36.298000000000002</v>
      </c>
      <c r="J123" s="23">
        <v>3.2000000000000001E-2</v>
      </c>
      <c r="K123" s="23" t="s">
        <v>27</v>
      </c>
      <c r="L123" s="23" t="s">
        <v>27</v>
      </c>
      <c r="M123" s="23" t="s">
        <v>27</v>
      </c>
      <c r="N123" s="23">
        <v>4.2000000000000003E-2</v>
      </c>
      <c r="O123" s="23">
        <v>0.64500000000000002</v>
      </c>
      <c r="P123" s="23">
        <v>0.10199999999999999</v>
      </c>
      <c r="Q123" s="23">
        <v>5.0999999999999997E-2</v>
      </c>
      <c r="R123" s="23" t="s">
        <v>27</v>
      </c>
      <c r="S123" s="23" t="s">
        <v>27</v>
      </c>
      <c r="T123" s="30" t="s">
        <v>27</v>
      </c>
      <c r="U123" s="23" t="s">
        <v>27</v>
      </c>
      <c r="V123" s="23" t="s">
        <v>27</v>
      </c>
      <c r="W123" s="30" t="s">
        <v>27</v>
      </c>
      <c r="X123" s="23">
        <v>100.077</v>
      </c>
      <c r="Z123" s="18" t="s">
        <v>85</v>
      </c>
      <c r="AB123" s="1"/>
      <c r="AC123" s="32">
        <v>49.523951220348209</v>
      </c>
      <c r="AD123" s="18">
        <v>49.777528858872607</v>
      </c>
      <c r="AE123" s="18">
        <v>5.0094681759577778E-2</v>
      </c>
      <c r="AF123" s="18">
        <v>0</v>
      </c>
      <c r="AG123" s="18">
        <v>0</v>
      </c>
      <c r="AH123" s="18">
        <v>0</v>
      </c>
      <c r="AI123" s="18">
        <v>4.6072720528181975E-2</v>
      </c>
      <c r="AJ123" s="18">
        <v>0.48313784132655285</v>
      </c>
      <c r="AK123" s="18">
        <v>7.6092566101902903E-2</v>
      </c>
      <c r="AL123" s="18">
        <v>4.3122111062978224E-2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100.00000000000003</v>
      </c>
      <c r="AT123" s="53" t="s">
        <v>134</v>
      </c>
      <c r="AU123" s="53" t="str">
        <f t="shared" si="7"/>
        <v>po</v>
      </c>
      <c r="AV123" s="18">
        <f t="shared" si="8"/>
        <v>0.99490578089476212</v>
      </c>
      <c r="AW123" s="18">
        <f t="shared" si="9"/>
        <v>1.0070066732512148</v>
      </c>
      <c r="AX123" s="18"/>
      <c r="AY123" s="62"/>
      <c r="AZ123" s="62"/>
      <c r="BA123" s="62"/>
      <c r="BC123" s="36"/>
    </row>
    <row r="124" spans="1:55" s="21" customFormat="1" x14ac:dyDescent="0.2">
      <c r="A124" s="26" t="s">
        <v>595</v>
      </c>
      <c r="B124" s="23" t="s">
        <v>606</v>
      </c>
      <c r="C124" s="21" t="s">
        <v>75</v>
      </c>
      <c r="D124" s="23" t="s">
        <v>60</v>
      </c>
      <c r="E124" s="23" t="s">
        <v>47</v>
      </c>
      <c r="F124" s="23" t="s">
        <v>43</v>
      </c>
      <c r="G124" s="24">
        <v>429</v>
      </c>
      <c r="H124" s="30">
        <v>62.814</v>
      </c>
      <c r="I124" s="23">
        <v>36.244</v>
      </c>
      <c r="J124" s="23">
        <v>3.1E-2</v>
      </c>
      <c r="K124" s="23" t="s">
        <v>27</v>
      </c>
      <c r="L124" s="23" t="s">
        <v>27</v>
      </c>
      <c r="M124" s="23" t="s">
        <v>27</v>
      </c>
      <c r="N124" s="23" t="s">
        <v>27</v>
      </c>
      <c r="O124" s="23">
        <v>0.20200000000000001</v>
      </c>
      <c r="P124" s="23" t="s">
        <v>27</v>
      </c>
      <c r="Q124" s="23">
        <v>6.8000000000000005E-2</v>
      </c>
      <c r="R124" s="23" t="s">
        <v>27</v>
      </c>
      <c r="S124" s="23" t="s">
        <v>27</v>
      </c>
      <c r="T124" s="30" t="s">
        <v>27</v>
      </c>
      <c r="U124" s="23" t="s">
        <v>27</v>
      </c>
      <c r="V124" s="23" t="s">
        <v>27</v>
      </c>
      <c r="W124" s="30" t="s">
        <v>27</v>
      </c>
      <c r="X124" s="23">
        <v>99.358999999999995</v>
      </c>
      <c r="Z124" s="18" t="s">
        <v>85</v>
      </c>
      <c r="AB124" s="1"/>
      <c r="AC124" s="32">
        <v>49.743453911983082</v>
      </c>
      <c r="AD124" s="18">
        <v>49.997689176838627</v>
      </c>
      <c r="AE124" s="18">
        <v>4.8816485725129026E-2</v>
      </c>
      <c r="AF124" s="18">
        <v>0</v>
      </c>
      <c r="AG124" s="18">
        <v>0</v>
      </c>
      <c r="AH124" s="18">
        <v>0</v>
      </c>
      <c r="AI124" s="18">
        <v>0</v>
      </c>
      <c r="AJ124" s="18">
        <v>0.15220393598747969</v>
      </c>
      <c r="AK124" s="18">
        <v>0</v>
      </c>
      <c r="AL124" s="18">
        <v>5.7836489465684864E-2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100</v>
      </c>
      <c r="AT124" s="53" t="s">
        <v>134</v>
      </c>
      <c r="AU124" s="53" t="str">
        <f t="shared" si="7"/>
        <v>po</v>
      </c>
      <c r="AV124" s="18">
        <f t="shared" si="8"/>
        <v>0.99491505969493244</v>
      </c>
      <c r="AW124" s="18">
        <f t="shared" si="9"/>
        <v>0.99911606235948092</v>
      </c>
      <c r="AX124" s="18"/>
      <c r="AY124" s="62"/>
      <c r="AZ124" s="62"/>
      <c r="BA124" s="62"/>
      <c r="BC124" s="36"/>
    </row>
    <row r="125" spans="1:55" s="21" customFormat="1" x14ac:dyDescent="0.2">
      <c r="A125" s="26" t="s">
        <v>595</v>
      </c>
      <c r="B125" s="23" t="s">
        <v>606</v>
      </c>
      <c r="C125" s="21" t="s">
        <v>75</v>
      </c>
      <c r="D125" s="23" t="s">
        <v>60</v>
      </c>
      <c r="E125" s="23" t="s">
        <v>37</v>
      </c>
      <c r="F125" s="23" t="s">
        <v>31</v>
      </c>
      <c r="G125" s="24">
        <v>386</v>
      </c>
      <c r="H125" s="30">
        <v>62.94</v>
      </c>
      <c r="I125" s="23">
        <v>36.31</v>
      </c>
      <c r="J125" s="23">
        <v>0.04</v>
      </c>
      <c r="K125" s="23" t="s">
        <v>27</v>
      </c>
      <c r="L125" s="23" t="s">
        <v>27</v>
      </c>
      <c r="M125" s="23" t="s">
        <v>27</v>
      </c>
      <c r="N125" s="23">
        <v>2.7E-2</v>
      </c>
      <c r="O125" s="23">
        <v>0.28499999999999998</v>
      </c>
      <c r="P125" s="23" t="s">
        <v>27</v>
      </c>
      <c r="Q125" s="23" t="s">
        <v>27</v>
      </c>
      <c r="R125" s="23" t="s">
        <v>27</v>
      </c>
      <c r="S125" s="23" t="s">
        <v>27</v>
      </c>
      <c r="T125" s="30" t="s">
        <v>27</v>
      </c>
      <c r="U125" s="23" t="s">
        <v>27</v>
      </c>
      <c r="V125" s="23" t="s">
        <v>27</v>
      </c>
      <c r="W125" s="30" t="s">
        <v>27</v>
      </c>
      <c r="X125" s="23">
        <v>99.602000000000004</v>
      </c>
      <c r="Z125" s="18" t="s">
        <v>85</v>
      </c>
      <c r="AB125" s="1"/>
      <c r="AC125" s="32">
        <v>49.724148253579493</v>
      </c>
      <c r="AD125" s="18">
        <v>49.969060807799352</v>
      </c>
      <c r="AE125" s="18">
        <v>6.2838518337156729E-2</v>
      </c>
      <c r="AF125" s="18">
        <v>0</v>
      </c>
      <c r="AG125" s="18">
        <v>0</v>
      </c>
      <c r="AH125" s="18">
        <v>0</v>
      </c>
      <c r="AI125" s="18">
        <v>2.9722314999799861E-2</v>
      </c>
      <c r="AJ125" s="18">
        <v>0.21423010528419817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100</v>
      </c>
      <c r="AT125" s="53" t="s">
        <v>134</v>
      </c>
      <c r="AU125" s="53" t="str">
        <f t="shared" si="7"/>
        <v>po</v>
      </c>
      <c r="AV125" s="18">
        <f t="shared" si="8"/>
        <v>0.99509871608029843</v>
      </c>
      <c r="AW125" s="18">
        <f t="shared" si="9"/>
        <v>0.99938597107010529</v>
      </c>
      <c r="AX125" s="18"/>
      <c r="AY125" s="62"/>
      <c r="AZ125" s="62"/>
      <c r="BA125" s="62"/>
      <c r="BC125" s="36"/>
    </row>
    <row r="126" spans="1:55" s="21" customFormat="1" x14ac:dyDescent="0.2">
      <c r="A126" s="26" t="s">
        <v>595</v>
      </c>
      <c r="B126" s="23" t="s">
        <v>606</v>
      </c>
      <c r="C126" s="21" t="s">
        <v>75</v>
      </c>
      <c r="D126" s="23" t="s">
        <v>60</v>
      </c>
      <c r="E126" s="23" t="s">
        <v>86</v>
      </c>
      <c r="F126" s="23" t="s">
        <v>43</v>
      </c>
      <c r="G126" s="24">
        <v>464</v>
      </c>
      <c r="H126" s="30">
        <v>62.866999999999997</v>
      </c>
      <c r="I126" s="23">
        <v>36.197000000000003</v>
      </c>
      <c r="J126" s="23" t="s">
        <v>27</v>
      </c>
      <c r="K126" s="23" t="s">
        <v>27</v>
      </c>
      <c r="L126" s="23" t="s">
        <v>27</v>
      </c>
      <c r="M126" s="23" t="s">
        <v>27</v>
      </c>
      <c r="N126" s="23" t="s">
        <v>27</v>
      </c>
      <c r="O126" s="23" t="s">
        <v>27</v>
      </c>
      <c r="P126" s="23" t="s">
        <v>27</v>
      </c>
      <c r="Q126" s="23">
        <v>8.6999999999999994E-2</v>
      </c>
      <c r="R126" s="23" t="s">
        <v>27</v>
      </c>
      <c r="S126" s="23" t="s">
        <v>27</v>
      </c>
      <c r="T126" s="30" t="s">
        <v>27</v>
      </c>
      <c r="U126" s="23" t="s">
        <v>27</v>
      </c>
      <c r="V126" s="23" t="s">
        <v>27</v>
      </c>
      <c r="W126" s="30" t="s">
        <v>27</v>
      </c>
      <c r="X126" s="23">
        <v>99.150999999999996</v>
      </c>
      <c r="Z126" s="18" t="s">
        <v>85</v>
      </c>
      <c r="AB126" s="1"/>
      <c r="AC126" s="32">
        <v>49.889057022470595</v>
      </c>
      <c r="AD126" s="18">
        <v>50.036792263675636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7.4150713853772907E-2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100</v>
      </c>
      <c r="AT126" s="53" t="s">
        <v>134</v>
      </c>
      <c r="AU126" s="53" t="str">
        <f t="shared" si="7"/>
        <v>po</v>
      </c>
      <c r="AV126" s="18">
        <f t="shared" si="8"/>
        <v>0.99704746778277609</v>
      </c>
      <c r="AW126" s="18">
        <f t="shared" si="9"/>
        <v>0.99852939159321996</v>
      </c>
      <c r="AX126" s="18"/>
      <c r="AY126" s="62"/>
      <c r="AZ126" s="62"/>
      <c r="BA126" s="62"/>
      <c r="BC126" s="36"/>
    </row>
    <row r="127" spans="1:55" s="21" customFormat="1" x14ac:dyDescent="0.2">
      <c r="A127" s="26" t="s">
        <v>595</v>
      </c>
      <c r="B127" s="23" t="s">
        <v>606</v>
      </c>
      <c r="C127" s="21" t="s">
        <v>75</v>
      </c>
      <c r="D127" s="23" t="s">
        <v>60</v>
      </c>
      <c r="E127" s="23" t="s">
        <v>37</v>
      </c>
      <c r="F127" s="23" t="s">
        <v>38</v>
      </c>
      <c r="G127" s="24">
        <v>395</v>
      </c>
      <c r="H127" s="30">
        <v>63.143000000000001</v>
      </c>
      <c r="I127" s="23">
        <v>36.276000000000003</v>
      </c>
      <c r="J127" s="23">
        <v>2.5999999999999999E-2</v>
      </c>
      <c r="K127" s="23" t="s">
        <v>27</v>
      </c>
      <c r="L127" s="23" t="s">
        <v>27</v>
      </c>
      <c r="M127" s="23" t="s">
        <v>27</v>
      </c>
      <c r="N127" s="23" t="s">
        <v>27</v>
      </c>
      <c r="O127" s="23">
        <v>0.47899999999999998</v>
      </c>
      <c r="P127" s="23">
        <v>0.11799999999999999</v>
      </c>
      <c r="Q127" s="23" t="s">
        <v>27</v>
      </c>
      <c r="R127" s="23" t="s">
        <v>27</v>
      </c>
      <c r="S127" s="23" t="s">
        <v>27</v>
      </c>
      <c r="T127" s="30" t="s">
        <v>27</v>
      </c>
      <c r="U127" s="23" t="s">
        <v>27</v>
      </c>
      <c r="V127" s="23" t="s">
        <v>27</v>
      </c>
      <c r="W127" s="30" t="s">
        <v>27</v>
      </c>
      <c r="X127" s="23">
        <v>100.042</v>
      </c>
      <c r="Z127" s="18" t="s">
        <v>85</v>
      </c>
      <c r="AB127" s="1"/>
      <c r="AC127" s="32">
        <v>49.737283935193766</v>
      </c>
      <c r="AD127" s="18">
        <v>49.774919993048385</v>
      </c>
      <c r="AE127" s="18">
        <v>4.0724478582789651E-2</v>
      </c>
      <c r="AF127" s="18">
        <v>0</v>
      </c>
      <c r="AG127" s="18">
        <v>0</v>
      </c>
      <c r="AH127" s="18">
        <v>0</v>
      </c>
      <c r="AI127" s="18">
        <v>0</v>
      </c>
      <c r="AJ127" s="18">
        <v>0.35899416870133732</v>
      </c>
      <c r="AK127" s="18">
        <v>8.8077424473717608E-2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100</v>
      </c>
      <c r="AT127" s="53" t="s">
        <v>134</v>
      </c>
      <c r="AU127" s="53" t="str">
        <f t="shared" si="7"/>
        <v>po</v>
      </c>
      <c r="AV127" s="18">
        <f t="shared" si="8"/>
        <v>0.99924387507082124</v>
      </c>
      <c r="AW127" s="18">
        <f t="shared" si="9"/>
        <v>1.0082257396973739</v>
      </c>
      <c r="AX127" s="18"/>
      <c r="AY127" s="62"/>
      <c r="AZ127" s="62"/>
      <c r="BA127" s="62"/>
      <c r="BC127" s="36"/>
    </row>
    <row r="128" spans="1:55" s="21" customFormat="1" x14ac:dyDescent="0.2">
      <c r="A128" s="26" t="s">
        <v>595</v>
      </c>
      <c r="B128" s="23" t="s">
        <v>606</v>
      </c>
      <c r="C128" s="21" t="s">
        <v>75</v>
      </c>
      <c r="D128" s="23" t="s">
        <v>60</v>
      </c>
      <c r="E128" s="23" t="s">
        <v>37</v>
      </c>
      <c r="F128" s="23" t="s">
        <v>69</v>
      </c>
      <c r="G128" s="24">
        <v>405</v>
      </c>
      <c r="H128" s="30">
        <v>62.725999999999999</v>
      </c>
      <c r="I128" s="23">
        <v>36.027000000000001</v>
      </c>
      <c r="J128" s="23" t="s">
        <v>27</v>
      </c>
      <c r="K128" s="23" t="s">
        <v>27</v>
      </c>
      <c r="L128" s="23" t="s">
        <v>27</v>
      </c>
      <c r="M128" s="23" t="s">
        <v>27</v>
      </c>
      <c r="N128" s="23" t="s">
        <v>27</v>
      </c>
      <c r="O128" s="23">
        <v>0.68899999999999995</v>
      </c>
      <c r="P128" s="23">
        <v>0.111</v>
      </c>
      <c r="Q128" s="23">
        <v>5.7000000000000002E-2</v>
      </c>
      <c r="R128" s="23" t="s">
        <v>27</v>
      </c>
      <c r="S128" s="23" t="s">
        <v>27</v>
      </c>
      <c r="T128" s="30" t="s">
        <v>27</v>
      </c>
      <c r="U128" s="23" t="s">
        <v>27</v>
      </c>
      <c r="V128" s="23" t="s">
        <v>27</v>
      </c>
      <c r="W128" s="30" t="s">
        <v>27</v>
      </c>
      <c r="X128" s="23">
        <v>99.61</v>
      </c>
      <c r="Z128" s="18" t="s">
        <v>85</v>
      </c>
      <c r="AB128" s="1"/>
      <c r="AC128" s="32">
        <v>49.662324645129516</v>
      </c>
      <c r="AD128" s="18">
        <v>49.686896857886843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0.51903148085562745</v>
      </c>
      <c r="AK128" s="18">
        <v>8.3277595163062407E-2</v>
      </c>
      <c r="AL128" s="18">
        <v>4.8469420964966543E-2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100.00000000000003</v>
      </c>
      <c r="AT128" s="53" t="s">
        <v>134</v>
      </c>
      <c r="AU128" s="53" t="str">
        <f t="shared" si="7"/>
        <v>po</v>
      </c>
      <c r="AV128" s="18">
        <f t="shared" si="8"/>
        <v>0.99950545889739084</v>
      </c>
      <c r="AW128" s="18">
        <f t="shared" si="9"/>
        <v>1.0126030467553122</v>
      </c>
      <c r="AX128" s="18"/>
      <c r="AY128" s="62"/>
      <c r="AZ128" s="62"/>
      <c r="BA128" s="62"/>
      <c r="BC128" s="36"/>
    </row>
    <row r="129" spans="1:55" s="21" customFormat="1" ht="13" x14ac:dyDescent="0.15">
      <c r="A129" s="26"/>
      <c r="D129" s="23"/>
      <c r="E129" s="23"/>
      <c r="F129" s="23"/>
      <c r="G129" s="24"/>
      <c r="H129" s="30"/>
      <c r="I129" s="23"/>
      <c r="J129" s="23"/>
      <c r="K129" s="23"/>
      <c r="L129" s="23"/>
      <c r="M129" s="23"/>
      <c r="N129" s="23"/>
      <c r="O129" s="30"/>
      <c r="P129" s="23"/>
      <c r="Q129" s="23"/>
      <c r="R129" s="23"/>
      <c r="S129" s="23"/>
      <c r="T129" s="30"/>
      <c r="U129" s="23"/>
      <c r="V129" s="23"/>
      <c r="W129" s="30"/>
      <c r="X129" s="23"/>
      <c r="AC129" s="289"/>
      <c r="AX129" s="34" t="s">
        <v>84</v>
      </c>
    </row>
    <row r="130" spans="1:55" s="21" customFormat="1" x14ac:dyDescent="0.2">
      <c r="A130" s="26"/>
      <c r="D130" s="23"/>
      <c r="E130" s="23"/>
      <c r="F130" s="23"/>
      <c r="G130" s="24"/>
      <c r="H130" s="30"/>
      <c r="I130" s="24"/>
      <c r="J130" s="24"/>
      <c r="K130" s="24"/>
      <c r="L130" s="24"/>
      <c r="M130" s="24"/>
      <c r="N130" s="24"/>
      <c r="O130" s="30"/>
      <c r="P130" s="23"/>
      <c r="Q130" s="24"/>
      <c r="R130" s="24"/>
      <c r="S130" s="24"/>
      <c r="T130" s="30"/>
      <c r="U130" s="24"/>
      <c r="V130" s="24"/>
      <c r="W130" s="30"/>
      <c r="X130" s="24"/>
      <c r="AC130" s="289"/>
      <c r="AT130" s="65" t="s">
        <v>60</v>
      </c>
      <c r="AU130" s="315" t="s">
        <v>129</v>
      </c>
      <c r="AV130" s="279">
        <f>AVERAGE(AV88:AV128)</f>
        <v>0.9840820710253555</v>
      </c>
      <c r="AW130" s="279">
        <f>AVERAGE(AW88:AW128)</f>
        <v>0.99253596521683718</v>
      </c>
      <c r="AX130" s="321">
        <f>COUNT(AV88:AV128)</f>
        <v>41</v>
      </c>
    </row>
    <row r="131" spans="1:55" s="21" customFormat="1" ht="13" x14ac:dyDescent="0.15">
      <c r="A131" s="26"/>
      <c r="D131" s="23"/>
      <c r="E131" s="23"/>
      <c r="F131" s="23"/>
      <c r="G131" s="24"/>
      <c r="H131" s="30"/>
      <c r="I131" s="24"/>
      <c r="J131" s="24"/>
      <c r="K131" s="24"/>
      <c r="L131" s="24"/>
      <c r="M131" s="24"/>
      <c r="N131" s="24"/>
      <c r="O131" s="30"/>
      <c r="P131" s="23"/>
      <c r="Q131" s="24"/>
      <c r="R131" s="24"/>
      <c r="S131" s="24"/>
      <c r="T131" s="30"/>
      <c r="U131" s="24"/>
      <c r="V131" s="24"/>
      <c r="W131" s="30"/>
      <c r="X131" s="24"/>
      <c r="AC131" s="289"/>
      <c r="AU131" s="34" t="s">
        <v>83</v>
      </c>
      <c r="AV131" s="279">
        <f>STDEV(AV88:AV128)</f>
        <v>1.0904555508999459E-2</v>
      </c>
      <c r="AW131" s="279">
        <f>STDEV(AW88:AW128)</f>
        <v>1.1855717642773368E-2</v>
      </c>
    </row>
    <row r="132" spans="1:55" s="21" customFormat="1" ht="13" x14ac:dyDescent="0.15">
      <c r="A132" s="26"/>
      <c r="D132" s="23"/>
      <c r="E132" s="23"/>
      <c r="F132" s="23"/>
      <c r="G132" s="24"/>
      <c r="H132" s="30"/>
      <c r="I132" s="24"/>
      <c r="J132" s="24"/>
      <c r="K132" s="24"/>
      <c r="L132" s="24"/>
      <c r="M132" s="24"/>
      <c r="N132" s="24"/>
      <c r="O132" s="30"/>
      <c r="P132" s="23"/>
      <c r="Q132" s="24"/>
      <c r="R132" s="24"/>
      <c r="S132" s="24"/>
      <c r="T132" s="30"/>
      <c r="U132" s="24"/>
      <c r="V132" s="24"/>
      <c r="W132" s="30"/>
      <c r="X132" s="24"/>
      <c r="AC132" s="289"/>
      <c r="AU132" s="34" t="s">
        <v>82</v>
      </c>
      <c r="AV132" s="279">
        <f>MIN(AV88:AV128)</f>
        <v>0.94401983115052035</v>
      </c>
      <c r="AW132" s="279">
        <f>MIN(AW88:AW128)</f>
        <v>0.94401983115052035</v>
      </c>
    </row>
    <row r="133" spans="1:55" s="21" customFormat="1" ht="13" x14ac:dyDescent="0.15">
      <c r="A133" s="42"/>
      <c r="B133" s="37"/>
      <c r="C133" s="37"/>
      <c r="D133" s="39"/>
      <c r="E133" s="39"/>
      <c r="F133" s="39"/>
      <c r="G133" s="41"/>
      <c r="H133" s="40"/>
      <c r="I133" s="41"/>
      <c r="J133" s="41"/>
      <c r="K133" s="41"/>
      <c r="L133" s="41"/>
      <c r="M133" s="41"/>
      <c r="N133" s="41"/>
      <c r="O133" s="40"/>
      <c r="P133" s="39"/>
      <c r="Q133" s="41"/>
      <c r="R133" s="41"/>
      <c r="S133" s="41"/>
      <c r="T133" s="40"/>
      <c r="U133" s="41"/>
      <c r="V133" s="41"/>
      <c r="W133" s="40"/>
      <c r="X133" s="41"/>
      <c r="Y133" s="37"/>
      <c r="Z133" s="37"/>
      <c r="AA133" s="37"/>
      <c r="AB133" s="37"/>
      <c r="AC133" s="290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276" t="s">
        <v>81</v>
      </c>
      <c r="AV133" s="280">
        <f>MAX(AV88:AV128)</f>
        <v>0.99950545889739084</v>
      </c>
      <c r="AW133" s="280">
        <f>MAX(AW88:AW128)</f>
        <v>1.0126030467553122</v>
      </c>
      <c r="AX133" s="37"/>
    </row>
    <row r="134" spans="1:55" s="21" customFormat="1" ht="13" x14ac:dyDescent="0.15">
      <c r="A134" s="26"/>
      <c r="D134" s="23"/>
      <c r="E134" s="23"/>
      <c r="F134" s="23"/>
      <c r="G134" s="24"/>
      <c r="H134" s="30"/>
      <c r="I134" s="24"/>
      <c r="J134" s="24"/>
      <c r="K134" s="24"/>
      <c r="L134" s="24"/>
      <c r="M134" s="24"/>
      <c r="N134" s="24"/>
      <c r="O134" s="30"/>
      <c r="P134" s="23"/>
      <c r="Q134" s="24"/>
      <c r="R134" s="24"/>
      <c r="S134" s="24"/>
      <c r="T134" s="30"/>
      <c r="U134" s="24"/>
      <c r="V134" s="24"/>
      <c r="W134" s="30"/>
      <c r="X134" s="24"/>
      <c r="AC134" s="289"/>
      <c r="AV134" s="330"/>
    </row>
    <row r="135" spans="1:55" s="21" customFormat="1" x14ac:dyDescent="0.2">
      <c r="A135" s="26" t="s">
        <v>595</v>
      </c>
      <c r="B135" s="23" t="s">
        <v>606</v>
      </c>
      <c r="C135" s="21" t="s">
        <v>75</v>
      </c>
      <c r="D135" s="23" t="s">
        <v>36</v>
      </c>
      <c r="E135" s="23" t="s">
        <v>32</v>
      </c>
      <c r="F135" s="23" t="s">
        <v>39</v>
      </c>
      <c r="G135" s="24">
        <v>32</v>
      </c>
      <c r="H135" s="30">
        <v>61.238999999999997</v>
      </c>
      <c r="I135" s="23">
        <v>36.481999999999999</v>
      </c>
      <c r="J135" s="23" t="s">
        <v>27</v>
      </c>
      <c r="K135" s="23">
        <v>6.3E-2</v>
      </c>
      <c r="L135" s="23" t="s">
        <v>27</v>
      </c>
      <c r="M135" s="23" t="s">
        <v>27</v>
      </c>
      <c r="N135" s="23" t="s">
        <v>27</v>
      </c>
      <c r="O135" s="23">
        <v>0.75700000000000001</v>
      </c>
      <c r="P135" s="23" t="s">
        <v>27</v>
      </c>
      <c r="Q135" s="23" t="s">
        <v>27</v>
      </c>
      <c r="R135" s="23" t="s">
        <v>27</v>
      </c>
      <c r="S135" s="23">
        <v>2.9000000000000001E-2</v>
      </c>
      <c r="T135" s="30" t="s">
        <v>27</v>
      </c>
      <c r="U135" s="23">
        <v>6.8000000000000005E-2</v>
      </c>
      <c r="V135" s="23" t="s">
        <v>27</v>
      </c>
      <c r="W135" s="30" t="s">
        <v>27</v>
      </c>
      <c r="X135" s="23">
        <v>98.638000000000005</v>
      </c>
      <c r="Z135" s="18" t="s">
        <v>85</v>
      </c>
      <c r="AB135" s="1"/>
      <c r="AC135" s="32">
        <v>48.661205545503414</v>
      </c>
      <c r="AD135" s="18">
        <v>50.497251019597776</v>
      </c>
      <c r="AE135" s="18">
        <v>0</v>
      </c>
      <c r="AF135" s="18">
        <v>9.0260211318830663E-2</v>
      </c>
      <c r="AG135" s="18">
        <v>0</v>
      </c>
      <c r="AH135" s="18">
        <v>0</v>
      </c>
      <c r="AI135" s="18">
        <v>0</v>
      </c>
      <c r="AJ135" s="18">
        <v>0.57232890536186232</v>
      </c>
      <c r="AK135" s="18">
        <v>0</v>
      </c>
      <c r="AL135" s="18">
        <v>0</v>
      </c>
      <c r="AM135" s="18">
        <v>0</v>
      </c>
      <c r="AN135" s="18">
        <v>4.7695677810996977E-2</v>
      </c>
      <c r="AO135" s="18">
        <v>0</v>
      </c>
      <c r="AP135" s="18">
        <v>0.13125864040711921</v>
      </c>
      <c r="AQ135" s="18">
        <v>0</v>
      </c>
      <c r="AR135" s="18">
        <v>100</v>
      </c>
      <c r="AT135" s="53" t="s">
        <v>134</v>
      </c>
      <c r="AU135" s="53" t="str">
        <f t="shared" ref="AU135:AU162" si="10">Z135</f>
        <v>po</v>
      </c>
      <c r="AV135" s="18">
        <f t="shared" ref="AV135:AV162" si="11">AC135/AD135</f>
        <v>0.96364068465069908</v>
      </c>
      <c r="AW135" s="18">
        <f t="shared" ref="AW135:AW162" si="12">SUM(AC135,AG135,AJ135,AK135,AL135,AO135)/AD135</f>
        <v>0.97497454726313604</v>
      </c>
      <c r="AX135" s="18"/>
      <c r="AY135" s="62"/>
      <c r="AZ135" s="62"/>
      <c r="BA135" s="62"/>
      <c r="BC135" s="74"/>
    </row>
    <row r="136" spans="1:55" s="21" customFormat="1" x14ac:dyDescent="0.2">
      <c r="A136" s="26" t="s">
        <v>595</v>
      </c>
      <c r="B136" s="23" t="s">
        <v>606</v>
      </c>
      <c r="C136" s="21" t="s">
        <v>75</v>
      </c>
      <c r="D136" s="23" t="s">
        <v>36</v>
      </c>
      <c r="E136" s="23" t="s">
        <v>71</v>
      </c>
      <c r="F136" s="23" t="s">
        <v>100</v>
      </c>
      <c r="G136" s="24">
        <v>109</v>
      </c>
      <c r="H136" s="30">
        <v>61.408999999999999</v>
      </c>
      <c r="I136" s="23">
        <v>36.442999999999998</v>
      </c>
      <c r="J136" s="23" t="s">
        <v>27</v>
      </c>
      <c r="K136" s="23" t="s">
        <v>27</v>
      </c>
      <c r="L136" s="23" t="s">
        <v>27</v>
      </c>
      <c r="M136" s="23">
        <v>0.38700000000000001</v>
      </c>
      <c r="N136" s="23" t="s">
        <v>27</v>
      </c>
      <c r="O136" s="23">
        <v>0.45500000000000002</v>
      </c>
      <c r="P136" s="23" t="s">
        <v>27</v>
      </c>
      <c r="Q136" s="23">
        <v>0.17299999999999999</v>
      </c>
      <c r="R136" s="23" t="s">
        <v>27</v>
      </c>
      <c r="S136" s="23">
        <v>6.9000000000000006E-2</v>
      </c>
      <c r="T136" s="30" t="s">
        <v>27</v>
      </c>
      <c r="U136" s="23" t="s">
        <v>27</v>
      </c>
      <c r="V136" s="23" t="s">
        <v>27</v>
      </c>
      <c r="W136" s="30" t="s">
        <v>27</v>
      </c>
      <c r="X136" s="23">
        <v>98.936000000000007</v>
      </c>
      <c r="Z136" s="18" t="s">
        <v>85</v>
      </c>
      <c r="AB136" s="1"/>
      <c r="AC136" s="32">
        <v>48.719664187716198</v>
      </c>
      <c r="AD136" s="18">
        <v>50.364056873763786</v>
      </c>
      <c r="AE136" s="18">
        <v>0</v>
      </c>
      <c r="AF136" s="18">
        <v>0</v>
      </c>
      <c r="AG136" s="18">
        <v>0</v>
      </c>
      <c r="AH136" s="18">
        <v>0.31210065215038224</v>
      </c>
      <c r="AI136" s="18">
        <v>0</v>
      </c>
      <c r="AJ136" s="18">
        <v>0.34346199222986884</v>
      </c>
      <c r="AK136" s="18">
        <v>0</v>
      </c>
      <c r="AL136" s="18">
        <v>0.14741167770130573</v>
      </c>
      <c r="AM136" s="18">
        <v>0</v>
      </c>
      <c r="AN136" s="18">
        <v>0.11330461643846046</v>
      </c>
      <c r="AO136" s="18">
        <v>0</v>
      </c>
      <c r="AP136" s="18">
        <v>0</v>
      </c>
      <c r="AQ136" s="18">
        <v>0</v>
      </c>
      <c r="AR136" s="18">
        <v>99.999999999999986</v>
      </c>
      <c r="AT136" s="53" t="s">
        <v>134</v>
      </c>
      <c r="AU136" s="53" t="str">
        <f t="shared" si="10"/>
        <v>po</v>
      </c>
      <c r="AV136" s="18">
        <f t="shared" si="11"/>
        <v>0.9673498763181605</v>
      </c>
      <c r="AW136" s="18">
        <f t="shared" si="12"/>
        <v>0.97709638405405508</v>
      </c>
      <c r="AX136" s="18"/>
      <c r="AY136" s="62"/>
      <c r="AZ136" s="62"/>
      <c r="BA136" s="62"/>
      <c r="BC136" s="74"/>
    </row>
    <row r="137" spans="1:55" s="21" customFormat="1" x14ac:dyDescent="0.2">
      <c r="A137" s="26" t="s">
        <v>595</v>
      </c>
      <c r="B137" s="23" t="s">
        <v>606</v>
      </c>
      <c r="C137" s="21" t="s">
        <v>75</v>
      </c>
      <c r="D137" s="23" t="s">
        <v>36</v>
      </c>
      <c r="E137" s="23" t="s">
        <v>35</v>
      </c>
      <c r="F137" s="23" t="s">
        <v>43</v>
      </c>
      <c r="G137" s="24">
        <v>13</v>
      </c>
      <c r="H137" s="30">
        <v>62.015000000000001</v>
      </c>
      <c r="I137" s="23">
        <v>36.746000000000002</v>
      </c>
      <c r="J137" s="23" t="s">
        <v>27</v>
      </c>
      <c r="K137" s="23">
        <v>4.9000000000000002E-2</v>
      </c>
      <c r="L137" s="23" t="s">
        <v>27</v>
      </c>
      <c r="M137" s="23" t="s">
        <v>27</v>
      </c>
      <c r="N137" s="23">
        <v>3.7999999999999999E-2</v>
      </c>
      <c r="O137" s="23">
        <v>0.751</v>
      </c>
      <c r="P137" s="23" t="s">
        <v>27</v>
      </c>
      <c r="Q137" s="23">
        <v>0.113</v>
      </c>
      <c r="R137" s="23" t="s">
        <v>27</v>
      </c>
      <c r="S137" s="23">
        <v>0.04</v>
      </c>
      <c r="T137" s="30" t="s">
        <v>27</v>
      </c>
      <c r="U137" s="23" t="s">
        <v>27</v>
      </c>
      <c r="V137" s="23" t="s">
        <v>27</v>
      </c>
      <c r="W137" s="30" t="s">
        <v>27</v>
      </c>
      <c r="X137" s="23">
        <v>99.75200000000001</v>
      </c>
      <c r="Z137" s="18" t="s">
        <v>85</v>
      </c>
      <c r="AB137" s="1"/>
      <c r="AC137" s="32">
        <v>48.798239902604358</v>
      </c>
      <c r="AD137" s="18">
        <v>50.36766342140384</v>
      </c>
      <c r="AE137" s="18">
        <v>0</v>
      </c>
      <c r="AF137" s="18">
        <v>6.9519159458757196E-2</v>
      </c>
      <c r="AG137" s="18">
        <v>0</v>
      </c>
      <c r="AH137" s="18">
        <v>0</v>
      </c>
      <c r="AI137" s="18">
        <v>4.1664796088856967E-2</v>
      </c>
      <c r="AJ137" s="18">
        <v>0.5622667136314603</v>
      </c>
      <c r="AK137" s="18">
        <v>0</v>
      </c>
      <c r="AL137" s="18">
        <v>9.5499121864484338E-2</v>
      </c>
      <c r="AM137" s="18">
        <v>0</v>
      </c>
      <c r="AN137" s="18">
        <v>6.5146884948246608E-2</v>
      </c>
      <c r="AO137" s="18">
        <v>0</v>
      </c>
      <c r="AP137" s="18">
        <v>0</v>
      </c>
      <c r="AQ137" s="18">
        <v>0</v>
      </c>
      <c r="AR137" s="18">
        <v>100</v>
      </c>
      <c r="AT137" s="53" t="s">
        <v>134</v>
      </c>
      <c r="AU137" s="53" t="str">
        <f t="shared" si="10"/>
        <v>po</v>
      </c>
      <c r="AV137" s="18">
        <f t="shared" si="11"/>
        <v>0.96884065266897901</v>
      </c>
      <c r="AW137" s="18">
        <f t="shared" si="12"/>
        <v>0.98189994092685806</v>
      </c>
      <c r="AX137" s="18"/>
      <c r="AY137" s="62"/>
      <c r="AZ137" s="62"/>
      <c r="BA137" s="62"/>
      <c r="BC137" s="36"/>
    </row>
    <row r="138" spans="1:55" s="21" customFormat="1" x14ac:dyDescent="0.2">
      <c r="A138" s="26" t="s">
        <v>595</v>
      </c>
      <c r="B138" s="23" t="s">
        <v>606</v>
      </c>
      <c r="C138" s="21" t="s">
        <v>75</v>
      </c>
      <c r="D138" s="23" t="s">
        <v>36</v>
      </c>
      <c r="E138" s="23" t="s">
        <v>101</v>
      </c>
      <c r="F138" s="23" t="s">
        <v>43</v>
      </c>
      <c r="G138" s="24">
        <v>18</v>
      </c>
      <c r="H138" s="30">
        <v>61.898000000000003</v>
      </c>
      <c r="I138" s="23">
        <v>36.655999999999999</v>
      </c>
      <c r="J138" s="23" t="s">
        <v>27</v>
      </c>
      <c r="K138" s="23" t="s">
        <v>27</v>
      </c>
      <c r="L138" s="23" t="s">
        <v>27</v>
      </c>
      <c r="M138" s="23" t="s">
        <v>27</v>
      </c>
      <c r="N138" s="23" t="s">
        <v>27</v>
      </c>
      <c r="O138" s="23">
        <v>0.76200000000000001</v>
      </c>
      <c r="P138" s="23">
        <v>9.9000000000000005E-2</v>
      </c>
      <c r="Q138" s="23">
        <v>7.9000000000000001E-2</v>
      </c>
      <c r="R138" s="23" t="s">
        <v>27</v>
      </c>
      <c r="S138" s="23" t="s">
        <v>27</v>
      </c>
      <c r="T138" s="30">
        <v>0.214</v>
      </c>
      <c r="U138" s="23">
        <v>0.05</v>
      </c>
      <c r="V138" s="23" t="s">
        <v>27</v>
      </c>
      <c r="W138" s="30" t="s">
        <v>27</v>
      </c>
      <c r="X138" s="23">
        <v>99.757999999999996</v>
      </c>
      <c r="Z138" s="18" t="s">
        <v>85</v>
      </c>
      <c r="AB138" s="1"/>
      <c r="AC138" s="32">
        <v>48.752430863318821</v>
      </c>
      <c r="AD138" s="18">
        <v>50.292017042289331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0.57104411071109351</v>
      </c>
      <c r="AK138" s="18">
        <v>7.3889137781790792E-2</v>
      </c>
      <c r="AL138" s="18">
        <v>6.6828278631124186E-2</v>
      </c>
      <c r="AM138" s="18">
        <v>0</v>
      </c>
      <c r="AN138" s="18">
        <v>0</v>
      </c>
      <c r="AO138" s="18">
        <v>0.1481253906222034</v>
      </c>
      <c r="AP138" s="18">
        <v>9.5665176645621824E-2</v>
      </c>
      <c r="AQ138" s="18">
        <v>0</v>
      </c>
      <c r="AR138" s="18">
        <v>99.999999999999986</v>
      </c>
      <c r="AT138" s="53" t="s">
        <v>134</v>
      </c>
      <c r="AU138" s="53" t="str">
        <f t="shared" si="10"/>
        <v>po</v>
      </c>
      <c r="AV138" s="18">
        <f t="shared" si="11"/>
        <v>0.96938706638717809</v>
      </c>
      <c r="AW138" s="18">
        <f t="shared" si="12"/>
        <v>0.98648494728988978</v>
      </c>
      <c r="AX138" s="18"/>
      <c r="AY138" s="62"/>
      <c r="AZ138" s="62"/>
      <c r="BA138" s="62"/>
      <c r="BC138" s="74"/>
    </row>
    <row r="139" spans="1:55" s="21" customFormat="1" x14ac:dyDescent="0.2">
      <c r="A139" s="26" t="s">
        <v>595</v>
      </c>
      <c r="B139" s="23" t="s">
        <v>606</v>
      </c>
      <c r="C139" s="21" t="s">
        <v>75</v>
      </c>
      <c r="D139" s="23" t="s">
        <v>36</v>
      </c>
      <c r="E139" s="23" t="s">
        <v>101</v>
      </c>
      <c r="F139" s="23" t="s">
        <v>43</v>
      </c>
      <c r="G139" s="24">
        <v>17</v>
      </c>
      <c r="H139" s="30">
        <v>61.573999999999998</v>
      </c>
      <c r="I139" s="23">
        <v>36.404000000000003</v>
      </c>
      <c r="J139" s="23" t="s">
        <v>27</v>
      </c>
      <c r="K139" s="23">
        <v>4.4999999999999998E-2</v>
      </c>
      <c r="L139" s="23" t="s">
        <v>27</v>
      </c>
      <c r="M139" s="23" t="s">
        <v>27</v>
      </c>
      <c r="N139" s="23">
        <v>0.03</v>
      </c>
      <c r="O139" s="23">
        <v>0.68700000000000006</v>
      </c>
      <c r="P139" s="23" t="s">
        <v>27</v>
      </c>
      <c r="Q139" s="23">
        <v>0.05</v>
      </c>
      <c r="R139" s="23" t="s">
        <v>27</v>
      </c>
      <c r="S139" s="23" t="s">
        <v>27</v>
      </c>
      <c r="T139" s="30" t="s">
        <v>27</v>
      </c>
      <c r="U139" s="23" t="s">
        <v>27</v>
      </c>
      <c r="V139" s="23" t="s">
        <v>27</v>
      </c>
      <c r="W139" s="30" t="s">
        <v>27</v>
      </c>
      <c r="X139" s="23">
        <v>98.79</v>
      </c>
      <c r="Z139" s="18" t="s">
        <v>85</v>
      </c>
      <c r="AB139" s="1"/>
      <c r="AC139" s="32">
        <v>48.93892481517355</v>
      </c>
      <c r="AD139" s="18">
        <v>50.40115463985201</v>
      </c>
      <c r="AE139" s="18">
        <v>0</v>
      </c>
      <c r="AF139" s="18">
        <v>6.4486765283189973E-2</v>
      </c>
      <c r="AG139" s="18">
        <v>0</v>
      </c>
      <c r="AH139" s="18">
        <v>0</v>
      </c>
      <c r="AI139" s="18">
        <v>3.3224355525329645E-2</v>
      </c>
      <c r="AJ139" s="18">
        <v>0.51952783456131879</v>
      </c>
      <c r="AK139" s="18">
        <v>0</v>
      </c>
      <c r="AL139" s="18">
        <v>4.2681589604610146E-2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100.00000000000001</v>
      </c>
      <c r="AT139" s="53" t="s">
        <v>134</v>
      </c>
      <c r="AU139" s="53" t="str">
        <f t="shared" si="10"/>
        <v>po</v>
      </c>
      <c r="AV139" s="18">
        <f t="shared" si="11"/>
        <v>0.97098816812576993</v>
      </c>
      <c r="AW139" s="18">
        <f t="shared" si="12"/>
        <v>0.98214286146927099</v>
      </c>
      <c r="AX139" s="18"/>
      <c r="AY139" s="62"/>
      <c r="AZ139" s="62"/>
      <c r="BA139" s="62"/>
      <c r="BC139" s="74"/>
    </row>
    <row r="140" spans="1:55" s="21" customFormat="1" x14ac:dyDescent="0.2">
      <c r="A140" s="26" t="s">
        <v>595</v>
      </c>
      <c r="B140" s="23" t="s">
        <v>606</v>
      </c>
      <c r="C140" s="21" t="s">
        <v>75</v>
      </c>
      <c r="D140" s="23" t="s">
        <v>36</v>
      </c>
      <c r="E140" s="23" t="s">
        <v>54</v>
      </c>
      <c r="F140" s="23" t="s">
        <v>43</v>
      </c>
      <c r="G140" s="24" t="s">
        <v>104</v>
      </c>
      <c r="H140" s="30">
        <v>62.073999999999998</v>
      </c>
      <c r="I140" s="23">
        <v>36.683</v>
      </c>
      <c r="J140" s="23" t="s">
        <v>27</v>
      </c>
      <c r="K140" s="23" t="s">
        <v>27</v>
      </c>
      <c r="L140" s="23" t="s">
        <v>27</v>
      </c>
      <c r="M140" s="23" t="s">
        <v>27</v>
      </c>
      <c r="N140" s="23">
        <v>3.2000000000000001E-2</v>
      </c>
      <c r="O140" s="23">
        <v>0.60899999999999999</v>
      </c>
      <c r="P140" s="23">
        <v>0.224</v>
      </c>
      <c r="Q140" s="23">
        <v>0.108</v>
      </c>
      <c r="R140" s="23" t="s">
        <v>27</v>
      </c>
      <c r="S140" s="23">
        <v>2.9000000000000001E-2</v>
      </c>
      <c r="T140" s="30" t="s">
        <v>27</v>
      </c>
      <c r="U140" s="23" t="s">
        <v>27</v>
      </c>
      <c r="V140" s="23" t="s">
        <v>27</v>
      </c>
      <c r="W140" s="30" t="s">
        <v>27</v>
      </c>
      <c r="X140" s="23">
        <v>99.759</v>
      </c>
      <c r="Z140" s="18" t="s">
        <v>85</v>
      </c>
      <c r="AB140" s="1"/>
      <c r="AC140" s="32">
        <v>48.882528248702705</v>
      </c>
      <c r="AD140" s="18">
        <v>50.320285631943086</v>
      </c>
      <c r="AE140" s="18">
        <v>0</v>
      </c>
      <c r="AF140" s="18">
        <v>0</v>
      </c>
      <c r="AG140" s="18">
        <v>0</v>
      </c>
      <c r="AH140" s="18">
        <v>0</v>
      </c>
      <c r="AI140" s="18">
        <v>3.5113341530959276E-2</v>
      </c>
      <c r="AJ140" s="18">
        <v>0.45630607191543887</v>
      </c>
      <c r="AK140" s="18">
        <v>0.16715435347164581</v>
      </c>
      <c r="AL140" s="18">
        <v>9.1344248777072284E-2</v>
      </c>
      <c r="AM140" s="18">
        <v>0</v>
      </c>
      <c r="AN140" s="18">
        <v>4.7268103659120993E-2</v>
      </c>
      <c r="AO140" s="18">
        <v>0</v>
      </c>
      <c r="AP140" s="18">
        <v>0</v>
      </c>
      <c r="AQ140" s="18">
        <v>0</v>
      </c>
      <c r="AR140" s="18">
        <v>100.00000000000003</v>
      </c>
      <c r="AT140" s="53" t="s">
        <v>134</v>
      </c>
      <c r="AU140" s="53" t="str">
        <f t="shared" si="10"/>
        <v>po</v>
      </c>
      <c r="AV140" s="18">
        <f t="shared" si="11"/>
        <v>0.97142787714369216</v>
      </c>
      <c r="AW140" s="18">
        <f t="shared" si="12"/>
        <v>0.98563297684031237</v>
      </c>
      <c r="AX140" s="18"/>
      <c r="AY140" s="62"/>
      <c r="AZ140" s="62"/>
      <c r="BA140" s="62"/>
      <c r="BC140" s="36"/>
    </row>
    <row r="141" spans="1:55" s="21" customFormat="1" x14ac:dyDescent="0.2">
      <c r="A141" s="26" t="s">
        <v>595</v>
      </c>
      <c r="B141" s="23" t="s">
        <v>606</v>
      </c>
      <c r="C141" s="21" t="s">
        <v>75</v>
      </c>
      <c r="D141" s="23" t="s">
        <v>36</v>
      </c>
      <c r="E141" s="23" t="s">
        <v>71</v>
      </c>
      <c r="F141" s="23" t="s">
        <v>97</v>
      </c>
      <c r="G141" s="24">
        <v>108</v>
      </c>
      <c r="H141" s="30">
        <v>61.947000000000003</v>
      </c>
      <c r="I141" s="23">
        <v>36.594000000000001</v>
      </c>
      <c r="J141" s="23">
        <v>2.5999999999999999E-2</v>
      </c>
      <c r="K141" s="23" t="s">
        <v>27</v>
      </c>
      <c r="L141" s="23" t="s">
        <v>27</v>
      </c>
      <c r="M141" s="23">
        <v>0.28399999999999997</v>
      </c>
      <c r="N141" s="23">
        <v>3.5999999999999997E-2</v>
      </c>
      <c r="O141" s="23">
        <v>0.48199999999999998</v>
      </c>
      <c r="P141" s="23" t="s">
        <v>27</v>
      </c>
      <c r="Q141" s="23">
        <v>0.16600000000000001</v>
      </c>
      <c r="R141" s="23" t="s">
        <v>27</v>
      </c>
      <c r="S141" s="23">
        <v>3.6999999999999998E-2</v>
      </c>
      <c r="T141" s="30" t="s">
        <v>27</v>
      </c>
      <c r="U141" s="23" t="s">
        <v>27</v>
      </c>
      <c r="V141" s="23" t="s">
        <v>27</v>
      </c>
      <c r="W141" s="30" t="s">
        <v>27</v>
      </c>
      <c r="X141" s="23">
        <v>99.572000000000003</v>
      </c>
      <c r="Z141" s="18" t="s">
        <v>85</v>
      </c>
      <c r="AB141" s="1"/>
      <c r="AC141" s="32">
        <v>48.855738721141066</v>
      </c>
      <c r="AD141" s="18">
        <v>50.273545309572178</v>
      </c>
      <c r="AE141" s="18">
        <v>4.077500136874658E-2</v>
      </c>
      <c r="AF141" s="18">
        <v>0</v>
      </c>
      <c r="AG141" s="18">
        <v>0</v>
      </c>
      <c r="AH141" s="18">
        <v>0.22768011164818353</v>
      </c>
      <c r="AI141" s="18">
        <v>3.9561801586747797E-2</v>
      </c>
      <c r="AJ141" s="18">
        <v>0.36169072392625307</v>
      </c>
      <c r="AK141" s="18">
        <v>0</v>
      </c>
      <c r="AL141" s="18">
        <v>0.14061022992480349</v>
      </c>
      <c r="AM141" s="18">
        <v>0</v>
      </c>
      <c r="AN141" s="18">
        <v>6.039810083203212E-2</v>
      </c>
      <c r="AO141" s="18">
        <v>0</v>
      </c>
      <c r="AP141" s="18">
        <v>0</v>
      </c>
      <c r="AQ141" s="18">
        <v>0</v>
      </c>
      <c r="AR141" s="18">
        <v>100.00000000000001</v>
      </c>
      <c r="AT141" s="53" t="s">
        <v>134</v>
      </c>
      <c r="AU141" s="53" t="str">
        <f t="shared" si="10"/>
        <v>po</v>
      </c>
      <c r="AV141" s="18">
        <f t="shared" si="11"/>
        <v>0.97179815786412904</v>
      </c>
      <c r="AW141" s="18">
        <f t="shared" si="12"/>
        <v>0.98178951516264468</v>
      </c>
      <c r="AX141" s="18"/>
      <c r="AY141" s="62"/>
      <c r="AZ141" s="62"/>
      <c r="BA141" s="62"/>
      <c r="BC141" s="74"/>
    </row>
    <row r="142" spans="1:55" s="21" customFormat="1" x14ac:dyDescent="0.2">
      <c r="A142" s="26" t="s">
        <v>595</v>
      </c>
      <c r="B142" s="23" t="s">
        <v>606</v>
      </c>
      <c r="C142" s="21" t="s">
        <v>75</v>
      </c>
      <c r="D142" s="23" t="s">
        <v>36</v>
      </c>
      <c r="E142" s="23" t="s">
        <v>32</v>
      </c>
      <c r="F142" s="23" t="s">
        <v>103</v>
      </c>
      <c r="G142" s="24">
        <v>24</v>
      </c>
      <c r="H142" s="30">
        <v>61.984000000000002</v>
      </c>
      <c r="I142" s="23">
        <v>36.597000000000001</v>
      </c>
      <c r="J142" s="23" t="s">
        <v>27</v>
      </c>
      <c r="K142" s="23" t="s">
        <v>27</v>
      </c>
      <c r="L142" s="23" t="s">
        <v>27</v>
      </c>
      <c r="M142" s="23" t="s">
        <v>27</v>
      </c>
      <c r="N142" s="23" t="s">
        <v>27</v>
      </c>
      <c r="O142" s="23">
        <v>0.78800000000000003</v>
      </c>
      <c r="P142" s="23">
        <v>0.13100000000000001</v>
      </c>
      <c r="Q142" s="23">
        <v>4.7E-2</v>
      </c>
      <c r="R142" s="23" t="s">
        <v>27</v>
      </c>
      <c r="S142" s="23">
        <v>0.114</v>
      </c>
      <c r="T142" s="30" t="s">
        <v>27</v>
      </c>
      <c r="U142" s="23" t="s">
        <v>27</v>
      </c>
      <c r="V142" s="23" t="s">
        <v>27</v>
      </c>
      <c r="W142" s="30" t="s">
        <v>27</v>
      </c>
      <c r="X142" s="23">
        <v>99.661000000000001</v>
      </c>
      <c r="Z142" s="18" t="s">
        <v>85</v>
      </c>
      <c r="AB142" s="1"/>
      <c r="AC142" s="32">
        <v>48.846963936073521</v>
      </c>
      <c r="AD142" s="18">
        <v>50.23862982696312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0.59085269543781516</v>
      </c>
      <c r="AK142" s="18">
        <v>9.7826162585984269E-2</v>
      </c>
      <c r="AL142" s="18">
        <v>3.9780419565664589E-2</v>
      </c>
      <c r="AM142" s="18">
        <v>0</v>
      </c>
      <c r="AN142" s="18">
        <v>0.18594695937387049</v>
      </c>
      <c r="AO142" s="18">
        <v>0</v>
      </c>
      <c r="AP142" s="18">
        <v>0</v>
      </c>
      <c r="AQ142" s="18">
        <v>0</v>
      </c>
      <c r="AR142" s="18">
        <v>99.999999999999972</v>
      </c>
      <c r="AT142" s="53" t="s">
        <v>134</v>
      </c>
      <c r="AU142" s="53" t="str">
        <f t="shared" si="10"/>
        <v>po</v>
      </c>
      <c r="AV142" s="18">
        <f t="shared" si="11"/>
        <v>0.97229888841150902</v>
      </c>
      <c r="AW142" s="18">
        <f t="shared" si="12"/>
        <v>0.98679887139469336</v>
      </c>
      <c r="AX142" s="18"/>
      <c r="AY142" s="62"/>
      <c r="AZ142" s="62"/>
      <c r="BA142" s="62"/>
      <c r="BC142" s="74"/>
    </row>
    <row r="143" spans="1:55" s="21" customFormat="1" x14ac:dyDescent="0.2">
      <c r="A143" s="26" t="s">
        <v>595</v>
      </c>
      <c r="B143" s="23" t="s">
        <v>606</v>
      </c>
      <c r="C143" s="21" t="s">
        <v>75</v>
      </c>
      <c r="D143" s="23" t="s">
        <v>36</v>
      </c>
      <c r="E143" s="23" t="s">
        <v>101</v>
      </c>
      <c r="F143" s="23" t="s">
        <v>34</v>
      </c>
      <c r="G143" s="24">
        <v>20</v>
      </c>
      <c r="H143" s="30">
        <v>61.56</v>
      </c>
      <c r="I143" s="23">
        <v>36.280999999999999</v>
      </c>
      <c r="J143" s="23" t="s">
        <v>27</v>
      </c>
      <c r="K143" s="23" t="s">
        <v>27</v>
      </c>
      <c r="L143" s="23" t="s">
        <v>27</v>
      </c>
      <c r="M143" s="23" t="s">
        <v>27</v>
      </c>
      <c r="N143" s="23" t="s">
        <v>27</v>
      </c>
      <c r="O143" s="23">
        <v>0.77</v>
      </c>
      <c r="P143" s="23">
        <v>0.1</v>
      </c>
      <c r="Q143" s="23">
        <v>5.7000000000000002E-2</v>
      </c>
      <c r="R143" s="23" t="s">
        <v>27</v>
      </c>
      <c r="S143" s="23" t="s">
        <v>27</v>
      </c>
      <c r="T143" s="30">
        <v>0.16600000000000001</v>
      </c>
      <c r="U143" s="23">
        <v>5.8999999999999997E-2</v>
      </c>
      <c r="V143" s="23" t="s">
        <v>27</v>
      </c>
      <c r="W143" s="30" t="s">
        <v>27</v>
      </c>
      <c r="X143" s="23">
        <v>98.992999999999995</v>
      </c>
      <c r="Z143" s="18" t="s">
        <v>85</v>
      </c>
      <c r="AB143" s="1"/>
      <c r="AC143" s="32">
        <v>48.881464483372</v>
      </c>
      <c r="AD143" s="18">
        <v>50.183294644505814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0.58174324620925555</v>
      </c>
      <c r="AK143" s="18">
        <v>7.5243907944457122E-2</v>
      </c>
      <c r="AL143" s="18">
        <v>4.8610935422612349E-2</v>
      </c>
      <c r="AM143" s="18">
        <v>0</v>
      </c>
      <c r="AN143" s="18">
        <v>0</v>
      </c>
      <c r="AO143" s="18">
        <v>0.11583765644790464</v>
      </c>
      <c r="AP143" s="18">
        <v>0.11380512609793847</v>
      </c>
      <c r="AQ143" s="18">
        <v>0</v>
      </c>
      <c r="AR143" s="18">
        <v>99.999999999999986</v>
      </c>
      <c r="AT143" s="53" t="s">
        <v>134</v>
      </c>
      <c r="AU143" s="53" t="str">
        <f t="shared" si="10"/>
        <v>po</v>
      </c>
      <c r="AV143" s="18">
        <f t="shared" si="11"/>
        <v>0.97405849555403112</v>
      </c>
      <c r="AW143" s="18">
        <f t="shared" si="12"/>
        <v>0.99042720454062139</v>
      </c>
      <c r="AX143" s="18"/>
      <c r="AY143" s="62"/>
      <c r="AZ143" s="62"/>
      <c r="BA143" s="62"/>
      <c r="BC143" s="74"/>
    </row>
    <row r="144" spans="1:55" s="21" customFormat="1" x14ac:dyDescent="0.2">
      <c r="A144" s="26" t="s">
        <v>595</v>
      </c>
      <c r="B144" s="23" t="s">
        <v>606</v>
      </c>
      <c r="C144" s="21" t="s">
        <v>75</v>
      </c>
      <c r="D144" s="23" t="s">
        <v>36</v>
      </c>
      <c r="E144" s="23" t="s">
        <v>71</v>
      </c>
      <c r="F144" s="23" t="s">
        <v>100</v>
      </c>
      <c r="G144" s="24">
        <v>110</v>
      </c>
      <c r="H144" s="30">
        <v>61.335000000000001</v>
      </c>
      <c r="I144" s="23">
        <v>36.107999999999997</v>
      </c>
      <c r="J144" s="23">
        <v>3.2000000000000001E-2</v>
      </c>
      <c r="K144" s="23" t="s">
        <v>27</v>
      </c>
      <c r="L144" s="23" t="s">
        <v>27</v>
      </c>
      <c r="M144" s="23">
        <v>0.38600000000000001</v>
      </c>
      <c r="N144" s="23">
        <v>3.6999999999999998E-2</v>
      </c>
      <c r="O144" s="23">
        <v>0.41599999999999998</v>
      </c>
      <c r="P144" s="23" t="s">
        <v>27</v>
      </c>
      <c r="Q144" s="23">
        <v>0.193</v>
      </c>
      <c r="R144" s="23" t="s">
        <v>27</v>
      </c>
      <c r="S144" s="23">
        <v>5.1999999999999998E-2</v>
      </c>
      <c r="T144" s="30" t="s">
        <v>27</v>
      </c>
      <c r="U144" s="23" t="s">
        <v>27</v>
      </c>
      <c r="V144" s="23" t="s">
        <v>27</v>
      </c>
      <c r="W144" s="30" t="s">
        <v>27</v>
      </c>
      <c r="X144" s="23">
        <v>98.558999999999997</v>
      </c>
      <c r="Z144" s="18" t="s">
        <v>85</v>
      </c>
      <c r="AB144" s="1"/>
      <c r="AC144" s="32">
        <v>48.891434994618663</v>
      </c>
      <c r="AD144" s="18">
        <v>50.137441957061199</v>
      </c>
      <c r="AE144" s="18">
        <v>5.0722391741720038E-2</v>
      </c>
      <c r="AF144" s="18">
        <v>0</v>
      </c>
      <c r="AG144" s="18">
        <v>0</v>
      </c>
      <c r="AH144" s="18">
        <v>0.31276861688081548</v>
      </c>
      <c r="AI144" s="18">
        <v>4.1096458030243539E-2</v>
      </c>
      <c r="AJ144" s="18">
        <v>0.31550974122760056</v>
      </c>
      <c r="AK144" s="18">
        <v>0</v>
      </c>
      <c r="AL144" s="18">
        <v>0.16523241429836316</v>
      </c>
      <c r="AM144" s="18">
        <v>0</v>
      </c>
      <c r="AN144" s="18">
        <v>8.579342614139604E-2</v>
      </c>
      <c r="AO144" s="18">
        <v>0</v>
      </c>
      <c r="AP144" s="18">
        <v>0</v>
      </c>
      <c r="AQ144" s="18">
        <v>0</v>
      </c>
      <c r="AR144" s="18">
        <v>99.999999999999986</v>
      </c>
      <c r="AT144" s="53" t="s">
        <v>134</v>
      </c>
      <c r="AU144" s="53" t="str">
        <f t="shared" si="10"/>
        <v>po</v>
      </c>
      <c r="AV144" s="18">
        <f t="shared" si="11"/>
        <v>0.97514817442202884</v>
      </c>
      <c r="AW144" s="18">
        <f t="shared" si="12"/>
        <v>0.98473666032718699</v>
      </c>
      <c r="AX144" s="18"/>
      <c r="AY144" s="62"/>
      <c r="AZ144" s="62"/>
      <c r="BA144" s="62"/>
      <c r="BC144" s="74"/>
    </row>
    <row r="145" spans="1:55" s="21" customFormat="1" x14ac:dyDescent="0.2">
      <c r="A145" s="26" t="s">
        <v>595</v>
      </c>
      <c r="B145" s="23" t="s">
        <v>606</v>
      </c>
      <c r="C145" s="21" t="s">
        <v>75</v>
      </c>
      <c r="D145" s="23" t="s">
        <v>36</v>
      </c>
      <c r="E145" s="23" t="s">
        <v>37</v>
      </c>
      <c r="F145" s="23" t="s">
        <v>34</v>
      </c>
      <c r="G145" s="24">
        <v>60</v>
      </c>
      <c r="H145" s="30">
        <v>61.74</v>
      </c>
      <c r="I145" s="23">
        <v>36.341999999999999</v>
      </c>
      <c r="J145" s="23">
        <v>3.1E-2</v>
      </c>
      <c r="K145" s="23">
        <v>4.8000000000000001E-2</v>
      </c>
      <c r="L145" s="23" t="s">
        <v>27</v>
      </c>
      <c r="M145" s="23" t="s">
        <v>27</v>
      </c>
      <c r="N145" s="23">
        <v>9.2999999999999999E-2</v>
      </c>
      <c r="O145" s="23">
        <v>0.125</v>
      </c>
      <c r="P145" s="23" t="s">
        <v>27</v>
      </c>
      <c r="Q145" s="23">
        <v>5.5E-2</v>
      </c>
      <c r="R145" s="23" t="s">
        <v>27</v>
      </c>
      <c r="S145" s="23">
        <v>2.5999999999999999E-2</v>
      </c>
      <c r="T145" s="30" t="s">
        <v>27</v>
      </c>
      <c r="U145" s="23">
        <v>4.9000000000000002E-2</v>
      </c>
      <c r="V145" s="23" t="s">
        <v>27</v>
      </c>
      <c r="W145" s="30" t="s">
        <v>27</v>
      </c>
      <c r="X145" s="23">
        <v>98.509000000000015</v>
      </c>
      <c r="Z145" s="18" t="s">
        <v>85</v>
      </c>
      <c r="AB145" s="1"/>
      <c r="AC145" s="32">
        <v>49.126960248307192</v>
      </c>
      <c r="AD145" s="18">
        <v>50.372837516504035</v>
      </c>
      <c r="AE145" s="18">
        <v>4.9050144643968605E-2</v>
      </c>
      <c r="AF145" s="18">
        <v>6.8864520487352976E-2</v>
      </c>
      <c r="AG145" s="18">
        <v>0</v>
      </c>
      <c r="AH145" s="18">
        <v>0</v>
      </c>
      <c r="AI145" s="18">
        <v>0.10311324882837573</v>
      </c>
      <c r="AJ145" s="18">
        <v>9.4636421049842614E-2</v>
      </c>
      <c r="AK145" s="18">
        <v>0</v>
      </c>
      <c r="AL145" s="18">
        <v>4.7003422539548277E-2</v>
      </c>
      <c r="AM145" s="18">
        <v>0</v>
      </c>
      <c r="AN145" s="18">
        <v>4.2820611896198839E-2</v>
      </c>
      <c r="AO145" s="18">
        <v>0</v>
      </c>
      <c r="AP145" s="18">
        <v>9.4713865743475484E-2</v>
      </c>
      <c r="AQ145" s="18">
        <v>0</v>
      </c>
      <c r="AR145" s="18">
        <v>100</v>
      </c>
      <c r="AT145" s="53" t="s">
        <v>134</v>
      </c>
      <c r="AU145" s="53" t="str">
        <f t="shared" si="10"/>
        <v>po</v>
      </c>
      <c r="AV145" s="18">
        <f t="shared" si="11"/>
        <v>0.97526688331208966</v>
      </c>
      <c r="AW145" s="18">
        <f t="shared" si="12"/>
        <v>0.9780787130713916</v>
      </c>
      <c r="AX145" s="18"/>
      <c r="AY145" s="62"/>
      <c r="AZ145" s="62"/>
      <c r="BA145" s="62"/>
      <c r="BC145" s="36"/>
    </row>
    <row r="146" spans="1:55" s="21" customFormat="1" x14ac:dyDescent="0.2">
      <c r="A146" s="26" t="s">
        <v>595</v>
      </c>
      <c r="B146" s="23" t="s">
        <v>606</v>
      </c>
      <c r="C146" s="21" t="s">
        <v>75</v>
      </c>
      <c r="D146" s="23" t="s">
        <v>36</v>
      </c>
      <c r="E146" s="23" t="s">
        <v>32</v>
      </c>
      <c r="F146" s="23" t="s">
        <v>74</v>
      </c>
      <c r="G146" s="24">
        <v>42</v>
      </c>
      <c r="H146" s="30">
        <v>62.000999999999998</v>
      </c>
      <c r="I146" s="23">
        <v>36.484999999999999</v>
      </c>
      <c r="J146" s="23" t="s">
        <v>27</v>
      </c>
      <c r="K146" s="23" t="s">
        <v>27</v>
      </c>
      <c r="L146" s="23" t="s">
        <v>27</v>
      </c>
      <c r="M146" s="23" t="s">
        <v>27</v>
      </c>
      <c r="N146" s="23" t="s">
        <v>27</v>
      </c>
      <c r="O146" s="23">
        <v>0.71499999999999997</v>
      </c>
      <c r="P146" s="23" t="s">
        <v>27</v>
      </c>
      <c r="Q146" s="23">
        <v>5.5E-2</v>
      </c>
      <c r="R146" s="23" t="s">
        <v>27</v>
      </c>
      <c r="S146" s="23">
        <v>4.3999999999999997E-2</v>
      </c>
      <c r="T146" s="30" t="s">
        <v>27</v>
      </c>
      <c r="U146" s="23">
        <v>4.8000000000000001E-2</v>
      </c>
      <c r="V146" s="23" t="s">
        <v>27</v>
      </c>
      <c r="W146" s="30" t="s">
        <v>27</v>
      </c>
      <c r="X146" s="23">
        <v>99.347999999999999</v>
      </c>
      <c r="Z146" s="18" t="s">
        <v>85</v>
      </c>
      <c r="AB146" s="1"/>
      <c r="AC146" s="32">
        <v>49.011527994678566</v>
      </c>
      <c r="AD146" s="18">
        <v>50.239837100166419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0.53777501016851648</v>
      </c>
      <c r="AK146" s="18">
        <v>0</v>
      </c>
      <c r="AL146" s="18">
        <v>4.6695578768740212E-2</v>
      </c>
      <c r="AM146" s="18">
        <v>0</v>
      </c>
      <c r="AN146" s="18">
        <v>7.1991045052957045E-2</v>
      </c>
      <c r="AO146" s="18">
        <v>0</v>
      </c>
      <c r="AP146" s="18">
        <v>9.2173271164810083E-2</v>
      </c>
      <c r="AQ146" s="18">
        <v>0</v>
      </c>
      <c r="AR146" s="18">
        <v>100</v>
      </c>
      <c r="AT146" s="53" t="s">
        <v>134</v>
      </c>
      <c r="AU146" s="53" t="str">
        <f t="shared" si="10"/>
        <v>po</v>
      </c>
      <c r="AV146" s="18">
        <f t="shared" si="11"/>
        <v>0.97555109298943599</v>
      </c>
      <c r="AW146" s="18">
        <f t="shared" si="12"/>
        <v>0.98718470135030634</v>
      </c>
      <c r="AX146" s="18"/>
      <c r="AY146" s="62"/>
      <c r="AZ146" s="62"/>
      <c r="BA146" s="62"/>
      <c r="BC146" s="74"/>
    </row>
    <row r="147" spans="1:55" s="21" customFormat="1" x14ac:dyDescent="0.2">
      <c r="A147" s="26" t="s">
        <v>595</v>
      </c>
      <c r="B147" s="23" t="s">
        <v>606</v>
      </c>
      <c r="C147" s="21" t="s">
        <v>75</v>
      </c>
      <c r="D147" s="23" t="s">
        <v>36</v>
      </c>
      <c r="E147" s="23" t="s">
        <v>32</v>
      </c>
      <c r="F147" s="23" t="s">
        <v>76</v>
      </c>
      <c r="G147" s="24">
        <v>40</v>
      </c>
      <c r="H147" s="30">
        <v>62.085000000000001</v>
      </c>
      <c r="I147" s="23">
        <v>36.466999999999999</v>
      </c>
      <c r="J147" s="23" t="s">
        <v>27</v>
      </c>
      <c r="K147" s="23">
        <v>5.1999999999999998E-2</v>
      </c>
      <c r="L147" s="23" t="s">
        <v>27</v>
      </c>
      <c r="M147" s="23" t="s">
        <v>27</v>
      </c>
      <c r="N147" s="23" t="s">
        <v>27</v>
      </c>
      <c r="O147" s="23">
        <v>0.57299999999999995</v>
      </c>
      <c r="P147" s="23" t="s">
        <v>27</v>
      </c>
      <c r="Q147" s="23">
        <v>6.3E-2</v>
      </c>
      <c r="R147" s="23" t="s">
        <v>27</v>
      </c>
      <c r="S147" s="23">
        <v>4.4999999999999998E-2</v>
      </c>
      <c r="T147" s="30" t="s">
        <v>27</v>
      </c>
      <c r="U147" s="23">
        <v>6.9000000000000006E-2</v>
      </c>
      <c r="V147" s="23" t="s">
        <v>27</v>
      </c>
      <c r="W147" s="30" t="s">
        <v>27</v>
      </c>
      <c r="X147" s="23">
        <v>99.353999999999999</v>
      </c>
      <c r="Z147" s="18" t="s">
        <v>85</v>
      </c>
      <c r="AB147" s="1"/>
      <c r="AC147" s="32">
        <v>49.049637094993166</v>
      </c>
      <c r="AD147" s="18">
        <v>50.186103029945372</v>
      </c>
      <c r="AE147" s="18">
        <v>0</v>
      </c>
      <c r="AF147" s="18">
        <v>7.4071899087211263E-2</v>
      </c>
      <c r="AG147" s="18">
        <v>0</v>
      </c>
      <c r="AH147" s="18">
        <v>0</v>
      </c>
      <c r="AI147" s="18">
        <v>0</v>
      </c>
      <c r="AJ147" s="18">
        <v>0.43072369332554866</v>
      </c>
      <c r="AK147" s="18">
        <v>0</v>
      </c>
      <c r="AL147" s="18">
        <v>5.3456828277274743E-2</v>
      </c>
      <c r="AM147" s="18">
        <v>0</v>
      </c>
      <c r="AN147" s="18">
        <v>7.358476040780032E-2</v>
      </c>
      <c r="AO147" s="18">
        <v>0</v>
      </c>
      <c r="AP147" s="18">
        <v>0.13242269396362261</v>
      </c>
      <c r="AQ147" s="18">
        <v>0</v>
      </c>
      <c r="AR147" s="18">
        <v>99.999999999999986</v>
      </c>
      <c r="AT147" s="53" t="s">
        <v>134</v>
      </c>
      <c r="AU147" s="53" t="str">
        <f t="shared" si="10"/>
        <v>po</v>
      </c>
      <c r="AV147" s="18">
        <f t="shared" si="11"/>
        <v>0.97735496748424378</v>
      </c>
      <c r="AW147" s="18">
        <f t="shared" si="12"/>
        <v>0.98700266858815133</v>
      </c>
      <c r="AX147" s="18"/>
      <c r="AY147" s="62"/>
      <c r="AZ147" s="62"/>
      <c r="BA147" s="62"/>
      <c r="BC147" s="74"/>
    </row>
    <row r="148" spans="1:55" s="21" customFormat="1" x14ac:dyDescent="0.2">
      <c r="A148" s="26" t="s">
        <v>595</v>
      </c>
      <c r="B148" s="23" t="s">
        <v>606</v>
      </c>
      <c r="C148" s="21" t="s">
        <v>75</v>
      </c>
      <c r="D148" s="23" t="s">
        <v>36</v>
      </c>
      <c r="E148" s="23" t="s">
        <v>32</v>
      </c>
      <c r="F148" s="23" t="s">
        <v>76</v>
      </c>
      <c r="G148" s="24">
        <v>46</v>
      </c>
      <c r="H148" s="30">
        <v>61.848999999999997</v>
      </c>
      <c r="I148" s="23">
        <v>36.313000000000002</v>
      </c>
      <c r="J148" s="23" t="s">
        <v>27</v>
      </c>
      <c r="K148" s="23">
        <v>6.5000000000000002E-2</v>
      </c>
      <c r="L148" s="23" t="s">
        <v>27</v>
      </c>
      <c r="M148" s="23" t="s">
        <v>27</v>
      </c>
      <c r="N148" s="23" t="s">
        <v>27</v>
      </c>
      <c r="O148" s="23">
        <v>0.71699999999999997</v>
      </c>
      <c r="P148" s="23" t="s">
        <v>27</v>
      </c>
      <c r="Q148" s="23">
        <v>3.7999999999999999E-2</v>
      </c>
      <c r="R148" s="23" t="s">
        <v>27</v>
      </c>
      <c r="S148" s="23" t="s">
        <v>27</v>
      </c>
      <c r="T148" s="30" t="s">
        <v>27</v>
      </c>
      <c r="U148" s="23">
        <v>7.2999999999999995E-2</v>
      </c>
      <c r="V148" s="23" t="s">
        <v>27</v>
      </c>
      <c r="W148" s="30" t="s">
        <v>27</v>
      </c>
      <c r="X148" s="23">
        <v>99.054999999999993</v>
      </c>
      <c r="Z148" s="18" t="s">
        <v>85</v>
      </c>
      <c r="AB148" s="1"/>
      <c r="AC148" s="32">
        <v>49.039112322863545</v>
      </c>
      <c r="AD148" s="18">
        <v>50.154091910836854</v>
      </c>
      <c r="AE148" s="18">
        <v>0</v>
      </c>
      <c r="AF148" s="18">
        <v>9.2923230008984822E-2</v>
      </c>
      <c r="AG148" s="18">
        <v>0</v>
      </c>
      <c r="AH148" s="18">
        <v>0</v>
      </c>
      <c r="AI148" s="18">
        <v>0</v>
      </c>
      <c r="AJ148" s="18">
        <v>0.54090886712199104</v>
      </c>
      <c r="AK148" s="18">
        <v>0</v>
      </c>
      <c r="AL148" s="18">
        <v>3.2359890221528416E-2</v>
      </c>
      <c r="AM148" s="18">
        <v>0</v>
      </c>
      <c r="AN148" s="18">
        <v>0</v>
      </c>
      <c r="AO148" s="18">
        <v>0</v>
      </c>
      <c r="AP148" s="18">
        <v>0.14060377894711179</v>
      </c>
      <c r="AQ148" s="18">
        <v>0</v>
      </c>
      <c r="AR148" s="18">
        <v>100</v>
      </c>
      <c r="AT148" s="53" t="s">
        <v>134</v>
      </c>
      <c r="AU148" s="53" t="str">
        <f t="shared" si="10"/>
        <v>po</v>
      </c>
      <c r="AV148" s="18">
        <f t="shared" si="11"/>
        <v>0.97776892082991951</v>
      </c>
      <c r="AW148" s="18">
        <f t="shared" si="12"/>
        <v>0.98919907010592811</v>
      </c>
      <c r="AX148" s="18"/>
      <c r="AY148" s="62"/>
      <c r="AZ148" s="62"/>
      <c r="BA148" s="62"/>
      <c r="BC148" s="74"/>
    </row>
    <row r="149" spans="1:55" s="21" customFormat="1" x14ac:dyDescent="0.2">
      <c r="A149" s="26" t="s">
        <v>595</v>
      </c>
      <c r="B149" s="23" t="s">
        <v>606</v>
      </c>
      <c r="C149" s="21" t="s">
        <v>75</v>
      </c>
      <c r="D149" s="23" t="s">
        <v>36</v>
      </c>
      <c r="E149" s="23" t="s">
        <v>71</v>
      </c>
      <c r="F149" s="23" t="s">
        <v>97</v>
      </c>
      <c r="G149" s="24">
        <v>95</v>
      </c>
      <c r="H149" s="30">
        <v>61.997999999999998</v>
      </c>
      <c r="I149" s="23">
        <v>36.341000000000001</v>
      </c>
      <c r="J149" s="23">
        <v>6.4000000000000001E-2</v>
      </c>
      <c r="K149" s="23" t="s">
        <v>27</v>
      </c>
      <c r="L149" s="23" t="s">
        <v>27</v>
      </c>
      <c r="M149" s="23">
        <v>0.41499999999999998</v>
      </c>
      <c r="N149" s="23">
        <v>2.8000000000000001E-2</v>
      </c>
      <c r="O149" s="23">
        <v>0.35499999999999998</v>
      </c>
      <c r="P149" s="23" t="s">
        <v>27</v>
      </c>
      <c r="Q149" s="23">
        <v>0.159</v>
      </c>
      <c r="R149" s="23" t="s">
        <v>27</v>
      </c>
      <c r="S149" s="23">
        <v>4.2000000000000003E-2</v>
      </c>
      <c r="T149" s="30" t="s">
        <v>27</v>
      </c>
      <c r="U149" s="23" t="s">
        <v>27</v>
      </c>
      <c r="V149" s="23" t="s">
        <v>27</v>
      </c>
      <c r="W149" s="30" t="s">
        <v>27</v>
      </c>
      <c r="X149" s="23">
        <v>99.402000000000015</v>
      </c>
      <c r="Z149" s="18" t="s">
        <v>85</v>
      </c>
      <c r="AB149" s="1"/>
      <c r="AC149" s="32">
        <v>49.015852508327463</v>
      </c>
      <c r="AD149" s="18">
        <v>50.048386185567061</v>
      </c>
      <c r="AE149" s="18">
        <v>0.10061533687830794</v>
      </c>
      <c r="AF149" s="18">
        <v>0</v>
      </c>
      <c r="AG149" s="18">
        <v>0</v>
      </c>
      <c r="AH149" s="18">
        <v>0.33351734715995646</v>
      </c>
      <c r="AI149" s="18">
        <v>3.0845738070501269E-2</v>
      </c>
      <c r="AJ149" s="18">
        <v>0.26704365341655006</v>
      </c>
      <c r="AK149" s="18">
        <v>0</v>
      </c>
      <c r="AL149" s="18">
        <v>0.13501111688592199</v>
      </c>
      <c r="AM149" s="18">
        <v>0</v>
      </c>
      <c r="AN149" s="18">
        <v>6.8728113694241325E-2</v>
      </c>
      <c r="AO149" s="18">
        <v>0</v>
      </c>
      <c r="AP149" s="18">
        <v>0</v>
      </c>
      <c r="AQ149" s="18">
        <v>0</v>
      </c>
      <c r="AR149" s="18">
        <v>99.999999999999986</v>
      </c>
      <c r="AT149" s="53" t="s">
        <v>134</v>
      </c>
      <c r="AU149" s="53" t="str">
        <f t="shared" si="10"/>
        <v>po</v>
      </c>
      <c r="AV149" s="18">
        <f t="shared" si="11"/>
        <v>0.97936929128121697</v>
      </c>
      <c r="AW149" s="18">
        <f t="shared" si="12"/>
        <v>0.98740261265169538</v>
      </c>
      <c r="AX149" s="18"/>
      <c r="AY149" s="62"/>
      <c r="AZ149" s="62"/>
      <c r="BA149" s="62"/>
      <c r="BC149" s="74"/>
    </row>
    <row r="150" spans="1:55" s="21" customFormat="1" x14ac:dyDescent="0.2">
      <c r="A150" s="26" t="s">
        <v>595</v>
      </c>
      <c r="B150" s="23" t="s">
        <v>606</v>
      </c>
      <c r="C150" s="21" t="s">
        <v>75</v>
      </c>
      <c r="D150" s="23" t="s">
        <v>36</v>
      </c>
      <c r="E150" s="23" t="s">
        <v>35</v>
      </c>
      <c r="F150" s="23" t="s">
        <v>38</v>
      </c>
      <c r="G150" s="24" t="s">
        <v>96</v>
      </c>
      <c r="H150" s="30">
        <v>61.734000000000002</v>
      </c>
      <c r="I150" s="23">
        <v>36.162999999999997</v>
      </c>
      <c r="J150" s="23">
        <v>5.6000000000000001E-2</v>
      </c>
      <c r="K150" s="23" t="s">
        <v>27</v>
      </c>
      <c r="L150" s="23" t="s">
        <v>27</v>
      </c>
      <c r="M150" s="23" t="s">
        <v>27</v>
      </c>
      <c r="N150" s="23">
        <v>9.7000000000000003E-2</v>
      </c>
      <c r="O150" s="23">
        <v>0.33200000000000002</v>
      </c>
      <c r="P150" s="23" t="s">
        <v>27</v>
      </c>
      <c r="Q150" s="23">
        <v>0.106</v>
      </c>
      <c r="R150" s="23" t="s">
        <v>27</v>
      </c>
      <c r="S150" s="23">
        <v>4.7E-2</v>
      </c>
      <c r="T150" s="30" t="s">
        <v>27</v>
      </c>
      <c r="U150" s="23" t="s">
        <v>27</v>
      </c>
      <c r="V150" s="23" t="s">
        <v>27</v>
      </c>
      <c r="W150" s="30" t="s">
        <v>27</v>
      </c>
      <c r="X150" s="23">
        <v>98.534999999999968</v>
      </c>
      <c r="Z150" s="18" t="s">
        <v>85</v>
      </c>
      <c r="AB150" s="1"/>
      <c r="AC150" s="32">
        <v>49.189861522807178</v>
      </c>
      <c r="AD150" s="18">
        <v>50.193786318994817</v>
      </c>
      <c r="AE150" s="18">
        <v>8.8728786160427828E-2</v>
      </c>
      <c r="AF150" s="18">
        <v>0</v>
      </c>
      <c r="AG150" s="18">
        <v>0</v>
      </c>
      <c r="AH150" s="18">
        <v>0</v>
      </c>
      <c r="AI150" s="18">
        <v>0.10769639620657444</v>
      </c>
      <c r="AJ150" s="18">
        <v>0.25170062457003534</v>
      </c>
      <c r="AK150" s="18">
        <v>0</v>
      </c>
      <c r="AL150" s="18">
        <v>9.0713217789453085E-2</v>
      </c>
      <c r="AM150" s="18">
        <v>0</v>
      </c>
      <c r="AN150" s="18">
        <v>7.7513133471493412E-2</v>
      </c>
      <c r="AO150" s="18">
        <v>0</v>
      </c>
      <c r="AP150" s="18">
        <v>0</v>
      </c>
      <c r="AQ150" s="18">
        <v>0</v>
      </c>
      <c r="AR150" s="18">
        <v>100</v>
      </c>
      <c r="AT150" s="53" t="s">
        <v>134</v>
      </c>
      <c r="AU150" s="53" t="str">
        <f t="shared" si="10"/>
        <v>po</v>
      </c>
      <c r="AV150" s="18">
        <f t="shared" si="11"/>
        <v>0.97999902239278325</v>
      </c>
      <c r="AW150" s="18">
        <f t="shared" si="12"/>
        <v>0.98682085966529642</v>
      </c>
      <c r="AX150" s="18"/>
      <c r="AY150" s="62"/>
      <c r="AZ150" s="62"/>
      <c r="BA150" s="62"/>
      <c r="BC150" s="36"/>
    </row>
    <row r="151" spans="1:55" s="21" customFormat="1" x14ac:dyDescent="0.2">
      <c r="A151" s="26" t="s">
        <v>595</v>
      </c>
      <c r="B151" s="23" t="s">
        <v>606</v>
      </c>
      <c r="C151" s="21" t="s">
        <v>75</v>
      </c>
      <c r="D151" s="23" t="s">
        <v>36</v>
      </c>
      <c r="E151" s="23" t="s">
        <v>71</v>
      </c>
      <c r="F151" s="23" t="s">
        <v>43</v>
      </c>
      <c r="G151" s="24" t="s">
        <v>95</v>
      </c>
      <c r="H151" s="30">
        <v>62.256</v>
      </c>
      <c r="I151" s="23">
        <v>36.414000000000001</v>
      </c>
      <c r="J151" s="23">
        <v>4.5999999999999999E-2</v>
      </c>
      <c r="K151" s="23" t="s">
        <v>27</v>
      </c>
      <c r="L151" s="23" t="s">
        <v>27</v>
      </c>
      <c r="M151" s="23">
        <v>0.19400000000000001</v>
      </c>
      <c r="N151" s="23" t="s">
        <v>27</v>
      </c>
      <c r="O151" s="23">
        <v>0.46400000000000002</v>
      </c>
      <c r="P151" s="23" t="s">
        <v>27</v>
      </c>
      <c r="Q151" s="23">
        <v>7.4999999999999997E-2</v>
      </c>
      <c r="R151" s="23" t="s">
        <v>27</v>
      </c>
      <c r="S151" s="23">
        <v>2.7E-2</v>
      </c>
      <c r="T151" s="30" t="s">
        <v>27</v>
      </c>
      <c r="U151" s="23" t="s">
        <v>27</v>
      </c>
      <c r="V151" s="23" t="s">
        <v>27</v>
      </c>
      <c r="W151" s="30" t="s">
        <v>27</v>
      </c>
      <c r="X151" s="23">
        <v>99.476000000000013</v>
      </c>
      <c r="Z151" s="18" t="s">
        <v>85</v>
      </c>
      <c r="AB151" s="1"/>
      <c r="AC151" s="32">
        <v>49.193322938898035</v>
      </c>
      <c r="AD151" s="18">
        <v>50.121915236562906</v>
      </c>
      <c r="AE151" s="18">
        <v>7.2278329847150685E-2</v>
      </c>
      <c r="AF151" s="18">
        <v>0</v>
      </c>
      <c r="AG151" s="18">
        <v>0</v>
      </c>
      <c r="AH151" s="18">
        <v>0.15582535545718404</v>
      </c>
      <c r="AI151" s="18">
        <v>0</v>
      </c>
      <c r="AJ151" s="18">
        <v>0.34884937864960469</v>
      </c>
      <c r="AK151" s="18">
        <v>0</v>
      </c>
      <c r="AL151" s="18">
        <v>6.3650194398799598E-2</v>
      </c>
      <c r="AM151" s="18">
        <v>0</v>
      </c>
      <c r="AN151" s="18">
        <v>4.41585661863012E-2</v>
      </c>
      <c r="AO151" s="18">
        <v>0</v>
      </c>
      <c r="AP151" s="18">
        <v>0</v>
      </c>
      <c r="AQ151" s="18">
        <v>0</v>
      </c>
      <c r="AR151" s="18">
        <v>99.999999999999972</v>
      </c>
      <c r="AT151" s="53" t="s">
        <v>134</v>
      </c>
      <c r="AU151" s="53" t="str">
        <f t="shared" si="10"/>
        <v>po</v>
      </c>
      <c r="AV151" s="18">
        <f t="shared" si="11"/>
        <v>0.9814733277193789</v>
      </c>
      <c r="AW151" s="18">
        <f t="shared" si="12"/>
        <v>0.98970325211675092</v>
      </c>
      <c r="AX151" s="18"/>
      <c r="AY151" s="62"/>
      <c r="AZ151" s="62"/>
      <c r="BA151" s="62"/>
      <c r="BC151" s="74"/>
    </row>
    <row r="152" spans="1:55" s="21" customFormat="1" x14ac:dyDescent="0.2">
      <c r="A152" s="26" t="s">
        <v>595</v>
      </c>
      <c r="B152" s="23" t="s">
        <v>606</v>
      </c>
      <c r="C152" s="21" t="s">
        <v>75</v>
      </c>
      <c r="D152" s="23" t="s">
        <v>36</v>
      </c>
      <c r="E152" s="23" t="s">
        <v>35</v>
      </c>
      <c r="F152" s="23" t="s">
        <v>43</v>
      </c>
      <c r="G152" s="24">
        <v>70</v>
      </c>
      <c r="H152" s="30">
        <v>62.628</v>
      </c>
      <c r="I152" s="23">
        <v>36.606000000000002</v>
      </c>
      <c r="J152" s="23" t="s">
        <v>27</v>
      </c>
      <c r="K152" s="23" t="s">
        <v>27</v>
      </c>
      <c r="L152" s="23" t="s">
        <v>27</v>
      </c>
      <c r="M152" s="23" t="s">
        <v>27</v>
      </c>
      <c r="N152" s="23" t="s">
        <v>27</v>
      </c>
      <c r="O152" s="23">
        <v>0.192</v>
      </c>
      <c r="P152" s="23" t="s">
        <v>27</v>
      </c>
      <c r="Q152" s="23">
        <v>8.1000000000000003E-2</v>
      </c>
      <c r="R152" s="23" t="s">
        <v>27</v>
      </c>
      <c r="S152" s="23">
        <v>3.4000000000000002E-2</v>
      </c>
      <c r="T152" s="30" t="s">
        <v>27</v>
      </c>
      <c r="U152" s="23" t="s">
        <v>27</v>
      </c>
      <c r="V152" s="23" t="s">
        <v>27</v>
      </c>
      <c r="W152" s="30" t="s">
        <v>27</v>
      </c>
      <c r="X152" s="23">
        <v>99.541000000000011</v>
      </c>
      <c r="Z152" s="18" t="s">
        <v>85</v>
      </c>
      <c r="AB152" s="1"/>
      <c r="AC152" s="32">
        <v>49.417016525086041</v>
      </c>
      <c r="AD152" s="18">
        <v>50.31466416496243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0.14414654419514955</v>
      </c>
      <c r="AK152" s="18">
        <v>0</v>
      </c>
      <c r="AL152" s="18">
        <v>6.8644622800050445E-2</v>
      </c>
      <c r="AM152" s="18">
        <v>0</v>
      </c>
      <c r="AN152" s="18">
        <v>5.5528142956340037E-2</v>
      </c>
      <c r="AO152" s="18">
        <v>0</v>
      </c>
      <c r="AP152" s="18">
        <v>0</v>
      </c>
      <c r="AQ152" s="18">
        <v>0</v>
      </c>
      <c r="AR152" s="18">
        <v>100.00000000000001</v>
      </c>
      <c r="AT152" s="53" t="s">
        <v>134</v>
      </c>
      <c r="AU152" s="53" t="str">
        <f t="shared" si="10"/>
        <v>po</v>
      </c>
      <c r="AV152" s="18">
        <f t="shared" si="11"/>
        <v>0.98215932363309932</v>
      </c>
      <c r="AW152" s="18">
        <f t="shared" si="12"/>
        <v>0.98638853137058002</v>
      </c>
      <c r="AX152" s="18"/>
      <c r="AY152" s="62"/>
      <c r="AZ152" s="62"/>
      <c r="BA152" s="62"/>
      <c r="BC152" s="36"/>
    </row>
    <row r="153" spans="1:55" s="21" customFormat="1" x14ac:dyDescent="0.2">
      <c r="A153" s="26" t="s">
        <v>595</v>
      </c>
      <c r="B153" s="23" t="s">
        <v>606</v>
      </c>
      <c r="C153" s="21" t="s">
        <v>75</v>
      </c>
      <c r="D153" s="23" t="s">
        <v>36</v>
      </c>
      <c r="E153" s="23" t="s">
        <v>35</v>
      </c>
      <c r="F153" s="23" t="s">
        <v>43</v>
      </c>
      <c r="G153" s="24" t="s">
        <v>93</v>
      </c>
      <c r="H153" s="30">
        <v>62.546999999999997</v>
      </c>
      <c r="I153" s="23">
        <v>36.537999999999997</v>
      </c>
      <c r="J153" s="23" t="s">
        <v>27</v>
      </c>
      <c r="K153" s="23">
        <v>4.8000000000000001E-2</v>
      </c>
      <c r="L153" s="23" t="s">
        <v>27</v>
      </c>
      <c r="M153" s="23" t="s">
        <v>27</v>
      </c>
      <c r="N153" s="23" t="s">
        <v>27</v>
      </c>
      <c r="O153" s="23">
        <v>0.26600000000000001</v>
      </c>
      <c r="P153" s="23" t="s">
        <v>27</v>
      </c>
      <c r="Q153" s="23">
        <v>9.1999999999999998E-2</v>
      </c>
      <c r="R153" s="23" t="s">
        <v>27</v>
      </c>
      <c r="S153" s="23" t="s">
        <v>27</v>
      </c>
      <c r="T153" s="30" t="s">
        <v>27</v>
      </c>
      <c r="U153" s="23" t="s">
        <v>27</v>
      </c>
      <c r="V153" s="23" t="s">
        <v>27</v>
      </c>
      <c r="W153" s="30" t="s">
        <v>27</v>
      </c>
      <c r="X153" s="23">
        <v>99.491</v>
      </c>
      <c r="Z153" s="18" t="s">
        <v>85</v>
      </c>
      <c r="AB153" s="1"/>
      <c r="AC153" s="32">
        <v>49.392488372370984</v>
      </c>
      <c r="AD153" s="18">
        <v>50.261276865146677</v>
      </c>
      <c r="AE153" s="18">
        <v>0</v>
      </c>
      <c r="AF153" s="18">
        <v>6.8343416008582028E-2</v>
      </c>
      <c r="AG153" s="18">
        <v>0</v>
      </c>
      <c r="AH153" s="18">
        <v>0</v>
      </c>
      <c r="AI153" s="18">
        <v>0</v>
      </c>
      <c r="AJ153" s="18">
        <v>0.19986239437802836</v>
      </c>
      <c r="AK153" s="18">
        <v>0</v>
      </c>
      <c r="AL153" s="18">
        <v>7.8028952095730325E-2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100.00000000000001</v>
      </c>
      <c r="AT153" s="53" t="s">
        <v>134</v>
      </c>
      <c r="AU153" s="53" t="str">
        <f t="shared" si="10"/>
        <v>po</v>
      </c>
      <c r="AV153" s="18">
        <f t="shared" si="11"/>
        <v>0.98271455587754586</v>
      </c>
      <c r="AW153" s="18">
        <f t="shared" si="12"/>
        <v>0.98824349114951182</v>
      </c>
      <c r="AX153" s="18"/>
      <c r="AY153" s="62"/>
      <c r="AZ153" s="62"/>
      <c r="BA153" s="62"/>
      <c r="BC153" s="36"/>
    </row>
    <row r="154" spans="1:55" s="21" customFormat="1" x14ac:dyDescent="0.2">
      <c r="A154" s="26" t="s">
        <v>595</v>
      </c>
      <c r="B154" s="23" t="s">
        <v>606</v>
      </c>
      <c r="C154" s="21" t="s">
        <v>75</v>
      </c>
      <c r="D154" s="23" t="s">
        <v>36</v>
      </c>
      <c r="E154" s="23" t="s">
        <v>54</v>
      </c>
      <c r="F154" s="23" t="s">
        <v>34</v>
      </c>
      <c r="G154" s="24" t="s">
        <v>92</v>
      </c>
      <c r="H154" s="30">
        <v>62.087000000000003</v>
      </c>
      <c r="I154" s="23">
        <v>36.258000000000003</v>
      </c>
      <c r="J154" s="23" t="s">
        <v>27</v>
      </c>
      <c r="K154" s="23" t="s">
        <v>27</v>
      </c>
      <c r="L154" s="23" t="s">
        <v>27</v>
      </c>
      <c r="M154" s="23" t="s">
        <v>27</v>
      </c>
      <c r="N154" s="23">
        <v>3.5000000000000003E-2</v>
      </c>
      <c r="O154" s="23">
        <v>0.312</v>
      </c>
      <c r="P154" s="23" t="s">
        <v>27</v>
      </c>
      <c r="Q154" s="23">
        <v>4.1000000000000002E-2</v>
      </c>
      <c r="R154" s="23" t="s">
        <v>27</v>
      </c>
      <c r="S154" s="23" t="s">
        <v>27</v>
      </c>
      <c r="T154" s="30">
        <v>0.13100000000000001</v>
      </c>
      <c r="U154" s="23" t="s">
        <v>27</v>
      </c>
      <c r="V154" s="23" t="s">
        <v>27</v>
      </c>
      <c r="W154" s="30" t="s">
        <v>27</v>
      </c>
      <c r="X154" s="23">
        <v>98.86399999999999</v>
      </c>
      <c r="Z154" s="18" t="s">
        <v>85</v>
      </c>
      <c r="AB154" s="1"/>
      <c r="AC154" s="32">
        <v>49.37288384975011</v>
      </c>
      <c r="AD154" s="18">
        <v>50.22569878697233</v>
      </c>
      <c r="AE154" s="18">
        <v>0</v>
      </c>
      <c r="AF154" s="18">
        <v>0</v>
      </c>
      <c r="AG154" s="18">
        <v>0</v>
      </c>
      <c r="AH154" s="18">
        <v>0</v>
      </c>
      <c r="AI154" s="18">
        <v>3.8782349698993315E-2</v>
      </c>
      <c r="AJ154" s="18">
        <v>0.23606817388847876</v>
      </c>
      <c r="AK154" s="18">
        <v>0</v>
      </c>
      <c r="AL154" s="18">
        <v>3.5017505137438287E-2</v>
      </c>
      <c r="AM154" s="18">
        <v>0</v>
      </c>
      <c r="AN154" s="18">
        <v>0</v>
      </c>
      <c r="AO154" s="18">
        <v>9.154933455267468E-2</v>
      </c>
      <c r="AP154" s="18">
        <v>0</v>
      </c>
      <c r="AQ154" s="18">
        <v>0</v>
      </c>
      <c r="AR154" s="18">
        <v>100.00000000000003</v>
      </c>
      <c r="AT154" s="53" t="s">
        <v>134</v>
      </c>
      <c r="AU154" s="53" t="str">
        <f t="shared" si="10"/>
        <v>po</v>
      </c>
      <c r="AV154" s="18">
        <f t="shared" si="11"/>
        <v>0.98302034699727414</v>
      </c>
      <c r="AW154" s="18">
        <f t="shared" si="12"/>
        <v>0.99024045587254672</v>
      </c>
      <c r="AX154" s="18"/>
      <c r="AY154" s="62"/>
      <c r="AZ154" s="62"/>
      <c r="BA154" s="62"/>
      <c r="BC154" s="36"/>
    </row>
    <row r="155" spans="1:55" s="21" customFormat="1" x14ac:dyDescent="0.2">
      <c r="A155" s="26" t="s">
        <v>595</v>
      </c>
      <c r="B155" s="23" t="s">
        <v>606</v>
      </c>
      <c r="C155" s="21" t="s">
        <v>75</v>
      </c>
      <c r="D155" s="23" t="s">
        <v>36</v>
      </c>
      <c r="E155" s="23" t="s">
        <v>49</v>
      </c>
      <c r="F155" s="23" t="s">
        <v>43</v>
      </c>
      <c r="G155" s="24" t="s">
        <v>91</v>
      </c>
      <c r="H155" s="30">
        <v>62.415999999999997</v>
      </c>
      <c r="I155" s="23">
        <v>36.420999999999999</v>
      </c>
      <c r="J155" s="23">
        <v>3.2000000000000001E-2</v>
      </c>
      <c r="K155" s="23" t="s">
        <v>27</v>
      </c>
      <c r="L155" s="23" t="s">
        <v>27</v>
      </c>
      <c r="M155" s="23" t="s">
        <v>27</v>
      </c>
      <c r="N155" s="23" t="s">
        <v>27</v>
      </c>
      <c r="O155" s="23">
        <v>0.55700000000000005</v>
      </c>
      <c r="P155" s="23">
        <v>0.189</v>
      </c>
      <c r="Q155" s="23" t="s">
        <v>27</v>
      </c>
      <c r="R155" s="23" t="s">
        <v>27</v>
      </c>
      <c r="S155" s="23" t="s">
        <v>27</v>
      </c>
      <c r="T155" s="30" t="s">
        <v>27</v>
      </c>
      <c r="U155" s="23" t="s">
        <v>27</v>
      </c>
      <c r="V155" s="23" t="s">
        <v>27</v>
      </c>
      <c r="W155" s="30" t="s">
        <v>27</v>
      </c>
      <c r="X155" s="23">
        <v>99.614999999999981</v>
      </c>
      <c r="Z155" s="18" t="s">
        <v>85</v>
      </c>
      <c r="AB155" s="1"/>
      <c r="AC155" s="32">
        <v>49.289256038486599</v>
      </c>
      <c r="AD155" s="18">
        <v>50.100553025223441</v>
      </c>
      <c r="AE155" s="18">
        <v>5.0249487803285205E-2</v>
      </c>
      <c r="AF155" s="18">
        <v>0</v>
      </c>
      <c r="AG155" s="18">
        <v>0</v>
      </c>
      <c r="AH155" s="18">
        <v>0</v>
      </c>
      <c r="AI155" s="18">
        <v>0</v>
      </c>
      <c r="AJ155" s="18">
        <v>0.4185106868997282</v>
      </c>
      <c r="AK155" s="18">
        <v>0.14143076158696649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100</v>
      </c>
      <c r="AT155" s="53" t="s">
        <v>134</v>
      </c>
      <c r="AU155" s="53" t="str">
        <f t="shared" si="10"/>
        <v>po</v>
      </c>
      <c r="AV155" s="18">
        <f t="shared" si="11"/>
        <v>0.98380662611990755</v>
      </c>
      <c r="AW155" s="18">
        <f t="shared" si="12"/>
        <v>0.99498297876824637</v>
      </c>
      <c r="AX155" s="18"/>
      <c r="AY155" s="62"/>
      <c r="AZ155" s="62"/>
      <c r="BA155" s="62"/>
      <c r="BC155" s="36"/>
    </row>
    <row r="156" spans="1:55" s="21" customFormat="1" x14ac:dyDescent="0.2">
      <c r="A156" s="26" t="s">
        <v>595</v>
      </c>
      <c r="B156" s="23" t="s">
        <v>606</v>
      </c>
      <c r="C156" s="21" t="s">
        <v>75</v>
      </c>
      <c r="D156" s="23" t="s">
        <v>36</v>
      </c>
      <c r="E156" s="23" t="s">
        <v>37</v>
      </c>
      <c r="F156" s="23" t="s">
        <v>43</v>
      </c>
      <c r="G156" s="24">
        <v>10</v>
      </c>
      <c r="H156" s="30">
        <v>61.984999999999999</v>
      </c>
      <c r="I156" s="23">
        <v>36.137</v>
      </c>
      <c r="J156" s="23" t="s">
        <v>27</v>
      </c>
      <c r="K156" s="23" t="s">
        <v>27</v>
      </c>
      <c r="L156" s="23" t="s">
        <v>27</v>
      </c>
      <c r="M156" s="23" t="s">
        <v>27</v>
      </c>
      <c r="N156" s="23">
        <v>7.3999999999999996E-2</v>
      </c>
      <c r="O156" s="23">
        <v>0.63100000000000001</v>
      </c>
      <c r="P156" s="23" t="s">
        <v>27</v>
      </c>
      <c r="Q156" s="23">
        <v>3.9E-2</v>
      </c>
      <c r="R156" s="23" t="s">
        <v>27</v>
      </c>
      <c r="S156" s="23" t="s">
        <v>27</v>
      </c>
      <c r="T156" s="30" t="s">
        <v>27</v>
      </c>
      <c r="U156" s="23" t="s">
        <v>27</v>
      </c>
      <c r="V156" s="23" t="s">
        <v>27</v>
      </c>
      <c r="W156" s="30" t="s">
        <v>27</v>
      </c>
      <c r="X156" s="23">
        <v>98.866</v>
      </c>
      <c r="Z156" s="18" t="s">
        <v>85</v>
      </c>
      <c r="AB156" s="1"/>
      <c r="AC156" s="32">
        <v>49.320082902770544</v>
      </c>
      <c r="AD156" s="18">
        <v>50.086837595982281</v>
      </c>
      <c r="AE156" s="18">
        <v>0</v>
      </c>
      <c r="AF156" s="18">
        <v>0</v>
      </c>
      <c r="AG156" s="18">
        <v>0</v>
      </c>
      <c r="AH156" s="18">
        <v>0</v>
      </c>
      <c r="AI156" s="18">
        <v>8.2044064327922786E-2</v>
      </c>
      <c r="AJ156" s="18">
        <v>0.47770697096539505</v>
      </c>
      <c r="AK156" s="18">
        <v>0</v>
      </c>
      <c r="AL156" s="18">
        <v>3.3328465953877187E-2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100.00000000000001</v>
      </c>
      <c r="AT156" s="53" t="s">
        <v>134</v>
      </c>
      <c r="AU156" s="53" t="str">
        <f t="shared" si="10"/>
        <v>po</v>
      </c>
      <c r="AV156" s="18">
        <f t="shared" si="11"/>
        <v>0.98469149321431215</v>
      </c>
      <c r="AW156" s="18">
        <f t="shared" si="12"/>
        <v>0.99489448189252461</v>
      </c>
      <c r="AX156" s="18"/>
      <c r="AY156" s="62"/>
      <c r="AZ156" s="62"/>
      <c r="BA156" s="62"/>
      <c r="BC156" s="36"/>
    </row>
    <row r="157" spans="1:55" s="21" customFormat="1" x14ac:dyDescent="0.2">
      <c r="A157" s="26" t="s">
        <v>595</v>
      </c>
      <c r="B157" s="23" t="s">
        <v>606</v>
      </c>
      <c r="C157" s="21" t="s">
        <v>75</v>
      </c>
      <c r="D157" s="23" t="s">
        <v>36</v>
      </c>
      <c r="E157" s="23" t="s">
        <v>54</v>
      </c>
      <c r="F157" s="23" t="s">
        <v>43</v>
      </c>
      <c r="G157" s="24" t="s">
        <v>90</v>
      </c>
      <c r="H157" s="30">
        <v>62.551000000000002</v>
      </c>
      <c r="I157" s="23">
        <v>36.426000000000002</v>
      </c>
      <c r="J157" s="23">
        <v>3.1E-2</v>
      </c>
      <c r="K157" s="23" t="s">
        <v>27</v>
      </c>
      <c r="L157" s="23" t="s">
        <v>27</v>
      </c>
      <c r="M157" s="23" t="s">
        <v>27</v>
      </c>
      <c r="N157" s="23" t="s">
        <v>27</v>
      </c>
      <c r="O157" s="23">
        <v>0.28499999999999998</v>
      </c>
      <c r="P157" s="23">
        <v>0.109</v>
      </c>
      <c r="Q157" s="23" t="s">
        <v>27</v>
      </c>
      <c r="R157" s="23" t="s">
        <v>27</v>
      </c>
      <c r="S157" s="23" t="s">
        <v>27</v>
      </c>
      <c r="T157" s="30" t="s">
        <v>27</v>
      </c>
      <c r="U157" s="23" t="s">
        <v>27</v>
      </c>
      <c r="V157" s="23" t="s">
        <v>27</v>
      </c>
      <c r="W157" s="30" t="s">
        <v>27</v>
      </c>
      <c r="X157" s="23">
        <v>99.402000000000001</v>
      </c>
      <c r="Z157" s="18" t="s">
        <v>85</v>
      </c>
      <c r="AB157" s="1"/>
      <c r="AC157" s="32">
        <v>49.471218963055072</v>
      </c>
      <c r="AD157" s="18">
        <v>50.183871367844745</v>
      </c>
      <c r="AE157" s="18">
        <v>4.8753452854167975E-2</v>
      </c>
      <c r="AF157" s="18">
        <v>0</v>
      </c>
      <c r="AG157" s="18">
        <v>0</v>
      </c>
      <c r="AH157" s="18">
        <v>0</v>
      </c>
      <c r="AI157" s="18">
        <v>0</v>
      </c>
      <c r="AJ157" s="18">
        <v>0.21446589611470809</v>
      </c>
      <c r="AK157" s="18">
        <v>8.1690320131310099E-2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100</v>
      </c>
      <c r="AT157" s="53" t="s">
        <v>134</v>
      </c>
      <c r="AU157" s="53" t="str">
        <f t="shared" si="10"/>
        <v>po</v>
      </c>
      <c r="AV157" s="18">
        <f t="shared" si="11"/>
        <v>0.98579917440872644</v>
      </c>
      <c r="AW157" s="18">
        <f t="shared" si="12"/>
        <v>0.99170059668193467</v>
      </c>
      <c r="AX157" s="18"/>
      <c r="AY157" s="62"/>
      <c r="AZ157" s="62"/>
      <c r="BA157" s="62"/>
      <c r="BC157" s="36"/>
    </row>
    <row r="158" spans="1:55" s="21" customFormat="1" x14ac:dyDescent="0.2">
      <c r="A158" s="26" t="s">
        <v>595</v>
      </c>
      <c r="B158" s="23" t="s">
        <v>606</v>
      </c>
      <c r="C158" s="21" t="s">
        <v>75</v>
      </c>
      <c r="D158" s="23" t="s">
        <v>36</v>
      </c>
      <c r="E158" s="23" t="s">
        <v>29</v>
      </c>
      <c r="F158" s="23" t="s">
        <v>43</v>
      </c>
      <c r="G158" s="24">
        <v>65</v>
      </c>
      <c r="H158" s="30">
        <v>62.281999999999996</v>
      </c>
      <c r="I158" s="23">
        <v>36.204999999999998</v>
      </c>
      <c r="J158" s="23" t="s">
        <v>27</v>
      </c>
      <c r="K158" s="23" t="s">
        <v>27</v>
      </c>
      <c r="L158" s="23" t="s">
        <v>27</v>
      </c>
      <c r="M158" s="23" t="s">
        <v>27</v>
      </c>
      <c r="N158" s="23" t="s">
        <v>27</v>
      </c>
      <c r="O158" s="23">
        <v>0.28699999999999998</v>
      </c>
      <c r="P158" s="23" t="s">
        <v>27</v>
      </c>
      <c r="Q158" s="23">
        <v>8.7999999999999995E-2</v>
      </c>
      <c r="R158" s="23" t="s">
        <v>27</v>
      </c>
      <c r="S158" s="23">
        <v>3.4000000000000002E-2</v>
      </c>
      <c r="T158" s="30" t="s">
        <v>27</v>
      </c>
      <c r="U158" s="23">
        <v>5.0999999999999997E-2</v>
      </c>
      <c r="V158" s="23" t="s">
        <v>27</v>
      </c>
      <c r="W158" s="30" t="s">
        <v>27</v>
      </c>
      <c r="X158" s="23">
        <v>98.947000000000003</v>
      </c>
      <c r="Z158" s="18" t="s">
        <v>85</v>
      </c>
      <c r="AB158" s="1"/>
      <c r="AC158" s="32">
        <v>49.465117911012833</v>
      </c>
      <c r="AD158" s="18">
        <v>50.088655466972497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0.21687696265495293</v>
      </c>
      <c r="AK158" s="18">
        <v>0</v>
      </c>
      <c r="AL158" s="18">
        <v>7.5064171500782331E-2</v>
      </c>
      <c r="AM158" s="18">
        <v>0</v>
      </c>
      <c r="AN158" s="18">
        <v>5.5890972815989273E-2</v>
      </c>
      <c r="AO158" s="18">
        <v>0</v>
      </c>
      <c r="AP158" s="18">
        <v>9.8394515042947051E-2</v>
      </c>
      <c r="AQ158" s="18">
        <v>0</v>
      </c>
      <c r="AR158" s="18">
        <v>99.999999999999986</v>
      </c>
      <c r="AT158" s="53" t="s">
        <v>134</v>
      </c>
      <c r="AU158" s="53" t="str">
        <f t="shared" si="10"/>
        <v>po</v>
      </c>
      <c r="AV158" s="18">
        <f t="shared" si="11"/>
        <v>0.98755132174847826</v>
      </c>
      <c r="AW158" s="18">
        <f t="shared" si="12"/>
        <v>0.99337980988484353</v>
      </c>
      <c r="AX158" s="18"/>
      <c r="AY158" s="62"/>
      <c r="AZ158" s="62"/>
      <c r="BA158" s="62"/>
      <c r="BC158" s="74"/>
    </row>
    <row r="159" spans="1:55" s="21" customFormat="1" x14ac:dyDescent="0.2">
      <c r="A159" s="26" t="s">
        <v>595</v>
      </c>
      <c r="B159" s="23" t="s">
        <v>606</v>
      </c>
      <c r="C159" s="21" t="s">
        <v>75</v>
      </c>
      <c r="D159" s="23" t="s">
        <v>36</v>
      </c>
      <c r="E159" s="23" t="s">
        <v>54</v>
      </c>
      <c r="F159" s="23" t="s">
        <v>43</v>
      </c>
      <c r="G159" s="24">
        <v>81</v>
      </c>
      <c r="H159" s="30">
        <v>62.203000000000003</v>
      </c>
      <c r="I159" s="23">
        <v>36.154000000000003</v>
      </c>
      <c r="J159" s="23">
        <v>0.03</v>
      </c>
      <c r="K159" s="23" t="s">
        <v>27</v>
      </c>
      <c r="L159" s="23" t="s">
        <v>27</v>
      </c>
      <c r="M159" s="23" t="s">
        <v>27</v>
      </c>
      <c r="N159" s="23">
        <v>3.4000000000000002E-2</v>
      </c>
      <c r="O159" s="23">
        <v>0.254</v>
      </c>
      <c r="P159" s="23">
        <v>0.128</v>
      </c>
      <c r="Q159" s="23" t="s">
        <v>27</v>
      </c>
      <c r="R159" s="23" t="s">
        <v>27</v>
      </c>
      <c r="S159" s="23">
        <v>2.7E-2</v>
      </c>
      <c r="T159" s="30" t="s">
        <v>27</v>
      </c>
      <c r="U159" s="23">
        <v>5.6000000000000001E-2</v>
      </c>
      <c r="V159" s="23" t="s">
        <v>27</v>
      </c>
      <c r="W159" s="30" t="s">
        <v>27</v>
      </c>
      <c r="X159" s="23">
        <v>98.88600000000001</v>
      </c>
      <c r="Z159" s="18" t="s">
        <v>85</v>
      </c>
      <c r="AB159" s="1"/>
      <c r="AC159" s="32">
        <v>49.428979831406359</v>
      </c>
      <c r="AD159" s="18">
        <v>50.045034583885815</v>
      </c>
      <c r="AE159" s="18">
        <v>4.7404208745577346E-2</v>
      </c>
      <c r="AF159" s="18">
        <v>0</v>
      </c>
      <c r="AG159" s="18">
        <v>0</v>
      </c>
      <c r="AH159" s="18">
        <v>0</v>
      </c>
      <c r="AI159" s="18">
        <v>3.7646749792876397E-2</v>
      </c>
      <c r="AJ159" s="18">
        <v>0.19204325574161193</v>
      </c>
      <c r="AK159" s="18">
        <v>9.6384240972280197E-2</v>
      </c>
      <c r="AL159" s="18">
        <v>0</v>
      </c>
      <c r="AM159" s="18">
        <v>0</v>
      </c>
      <c r="AN159" s="18">
        <v>4.4407909957737468E-2</v>
      </c>
      <c r="AO159" s="18">
        <v>0</v>
      </c>
      <c r="AP159" s="18">
        <v>0.10809921949773728</v>
      </c>
      <c r="AQ159" s="18">
        <v>0</v>
      </c>
      <c r="AR159" s="18">
        <v>99.999999999999986</v>
      </c>
      <c r="AT159" s="53" t="s">
        <v>134</v>
      </c>
      <c r="AU159" s="53" t="str">
        <f t="shared" si="10"/>
        <v>po</v>
      </c>
      <c r="AV159" s="18">
        <f t="shared" si="11"/>
        <v>0.98768999247174416</v>
      </c>
      <c r="AW159" s="18">
        <f t="shared" si="12"/>
        <v>0.99345335139660262</v>
      </c>
      <c r="AX159" s="18"/>
      <c r="AY159" s="62"/>
      <c r="AZ159" s="62"/>
      <c r="BA159" s="62"/>
      <c r="BC159" s="36"/>
    </row>
    <row r="160" spans="1:55" s="21" customFormat="1" x14ac:dyDescent="0.2">
      <c r="A160" s="26" t="s">
        <v>595</v>
      </c>
      <c r="B160" s="23" t="s">
        <v>606</v>
      </c>
      <c r="C160" s="21" t="s">
        <v>75</v>
      </c>
      <c r="D160" s="23" t="s">
        <v>36</v>
      </c>
      <c r="E160" s="23" t="s">
        <v>35</v>
      </c>
      <c r="F160" s="23" t="s">
        <v>31</v>
      </c>
      <c r="G160" s="24" t="s">
        <v>88</v>
      </c>
      <c r="H160" s="30">
        <v>62.457999999999998</v>
      </c>
      <c r="I160" s="23">
        <v>36.298999999999999</v>
      </c>
      <c r="J160" s="23">
        <v>5.5E-2</v>
      </c>
      <c r="K160" s="23" t="s">
        <v>27</v>
      </c>
      <c r="L160" s="23" t="s">
        <v>27</v>
      </c>
      <c r="M160" s="23" t="s">
        <v>27</v>
      </c>
      <c r="N160" s="23">
        <v>7.6999999999999999E-2</v>
      </c>
      <c r="O160" s="23">
        <v>0.13300000000000001</v>
      </c>
      <c r="P160" s="23" t="s">
        <v>27</v>
      </c>
      <c r="Q160" s="23" t="s">
        <v>27</v>
      </c>
      <c r="R160" s="23" t="s">
        <v>27</v>
      </c>
      <c r="S160" s="23" t="s">
        <v>27</v>
      </c>
      <c r="T160" s="30" t="s">
        <v>27</v>
      </c>
      <c r="U160" s="23" t="s">
        <v>27</v>
      </c>
      <c r="V160" s="23" t="s">
        <v>27</v>
      </c>
      <c r="W160" s="30" t="s">
        <v>27</v>
      </c>
      <c r="X160" s="23">
        <v>99.022000000000006</v>
      </c>
      <c r="Z160" s="18" t="s">
        <v>85</v>
      </c>
      <c r="AB160" s="1"/>
      <c r="AC160" s="32">
        <v>49.557235570571258</v>
      </c>
      <c r="AD160" s="18">
        <v>50.170448517185186</v>
      </c>
      <c r="AE160" s="18">
        <v>8.677747704775246E-2</v>
      </c>
      <c r="AF160" s="18">
        <v>0</v>
      </c>
      <c r="AG160" s="18">
        <v>0</v>
      </c>
      <c r="AH160" s="18">
        <v>0</v>
      </c>
      <c r="AI160" s="18">
        <v>8.513104774621269E-2</v>
      </c>
      <c r="AJ160" s="18">
        <v>0.10040738744960569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100.00000000000001</v>
      </c>
      <c r="AT160" s="53" t="s">
        <v>134</v>
      </c>
      <c r="AU160" s="53" t="str">
        <f t="shared" si="10"/>
        <v>po</v>
      </c>
      <c r="AV160" s="18">
        <f t="shared" si="11"/>
        <v>0.9877774075229987</v>
      </c>
      <c r="AW160" s="18">
        <f t="shared" si="12"/>
        <v>0.98977873281342765</v>
      </c>
      <c r="AX160" s="18"/>
      <c r="AY160" s="62"/>
      <c r="AZ160" s="62"/>
      <c r="BA160" s="62"/>
      <c r="BC160" s="36"/>
    </row>
    <row r="161" spans="1:55" s="21" customFormat="1" x14ac:dyDescent="0.2">
      <c r="A161" s="26" t="s">
        <v>595</v>
      </c>
      <c r="B161" s="23" t="s">
        <v>606</v>
      </c>
      <c r="C161" s="21" t="s">
        <v>75</v>
      </c>
      <c r="D161" s="23" t="s">
        <v>36</v>
      </c>
      <c r="E161" s="23" t="s">
        <v>54</v>
      </c>
      <c r="F161" s="23" t="s">
        <v>43</v>
      </c>
      <c r="G161" s="24">
        <v>79</v>
      </c>
      <c r="H161" s="30">
        <v>63.128</v>
      </c>
      <c r="I161" s="23">
        <v>36.68</v>
      </c>
      <c r="J161" s="23" t="s">
        <v>27</v>
      </c>
      <c r="K161" s="23" t="s">
        <v>27</v>
      </c>
      <c r="L161" s="23" t="s">
        <v>27</v>
      </c>
      <c r="M161" s="23" t="s">
        <v>27</v>
      </c>
      <c r="N161" s="23" t="s">
        <v>27</v>
      </c>
      <c r="O161" s="23">
        <v>0.59399999999999997</v>
      </c>
      <c r="P161" s="23">
        <v>0.10100000000000001</v>
      </c>
      <c r="Q161" s="23" t="s">
        <v>27</v>
      </c>
      <c r="R161" s="23" t="s">
        <v>27</v>
      </c>
      <c r="S161" s="23" t="s">
        <v>27</v>
      </c>
      <c r="T161" s="30" t="s">
        <v>27</v>
      </c>
      <c r="U161" s="23">
        <v>8.1000000000000003E-2</v>
      </c>
      <c r="V161" s="23" t="s">
        <v>27</v>
      </c>
      <c r="W161" s="30" t="s">
        <v>27</v>
      </c>
      <c r="X161" s="23">
        <v>100.58399999999999</v>
      </c>
      <c r="Z161" s="18" t="s">
        <v>85</v>
      </c>
      <c r="AB161" s="1"/>
      <c r="AC161" s="32">
        <v>49.364963247906225</v>
      </c>
      <c r="AD161" s="18">
        <v>49.964372605209903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0.44195521185829295</v>
      </c>
      <c r="AK161" s="18">
        <v>7.4841745391289141E-2</v>
      </c>
      <c r="AL161" s="18">
        <v>0</v>
      </c>
      <c r="AM161" s="18">
        <v>0</v>
      </c>
      <c r="AN161" s="18">
        <v>0</v>
      </c>
      <c r="AO161" s="18">
        <v>0</v>
      </c>
      <c r="AP161" s="18">
        <v>0.1538671896342729</v>
      </c>
      <c r="AQ161" s="18">
        <v>0</v>
      </c>
      <c r="AR161" s="18">
        <v>99.999999999999986</v>
      </c>
      <c r="AT161" s="53" t="s">
        <v>134</v>
      </c>
      <c r="AU161" s="53" t="str">
        <f t="shared" si="10"/>
        <v>po</v>
      </c>
      <c r="AV161" s="18">
        <f t="shared" si="11"/>
        <v>0.98800326460536447</v>
      </c>
      <c r="AW161" s="18">
        <f t="shared" si="12"/>
        <v>0.9983465738535966</v>
      </c>
      <c r="AX161" s="18"/>
      <c r="AY161" s="62"/>
      <c r="AZ161" s="62"/>
      <c r="BA161" s="62"/>
      <c r="BC161" s="36"/>
    </row>
    <row r="162" spans="1:55" s="21" customFormat="1" x14ac:dyDescent="0.2">
      <c r="A162" s="26" t="s">
        <v>595</v>
      </c>
      <c r="B162" s="23" t="s">
        <v>606</v>
      </c>
      <c r="C162" s="21" t="s">
        <v>75</v>
      </c>
      <c r="D162" s="23" t="s">
        <v>36</v>
      </c>
      <c r="E162" s="23" t="s">
        <v>37</v>
      </c>
      <c r="F162" s="23" t="s">
        <v>31</v>
      </c>
      <c r="G162" s="24">
        <v>61</v>
      </c>
      <c r="H162" s="30">
        <v>62.142000000000003</v>
      </c>
      <c r="I162" s="23">
        <v>36.098999999999997</v>
      </c>
      <c r="J162" s="23">
        <v>8.1000000000000003E-2</v>
      </c>
      <c r="K162" s="23">
        <v>4.7E-2</v>
      </c>
      <c r="L162" s="23">
        <v>4.2999999999999997E-2</v>
      </c>
      <c r="M162" s="23" t="s">
        <v>27</v>
      </c>
      <c r="N162" s="23">
        <v>8.5999999999999993E-2</v>
      </c>
      <c r="O162" s="23" t="s">
        <v>27</v>
      </c>
      <c r="P162" s="23" t="s">
        <v>27</v>
      </c>
      <c r="Q162" s="23" t="s">
        <v>27</v>
      </c>
      <c r="R162" s="23" t="s">
        <v>27</v>
      </c>
      <c r="S162" s="23">
        <v>4.3999999999999997E-2</v>
      </c>
      <c r="T162" s="30" t="s">
        <v>27</v>
      </c>
      <c r="U162" s="23" t="s">
        <v>27</v>
      </c>
      <c r="V162" s="23" t="s">
        <v>27</v>
      </c>
      <c r="W162" s="30" t="s">
        <v>27</v>
      </c>
      <c r="X162" s="23">
        <v>98.542000000000002</v>
      </c>
      <c r="Z162" s="18" t="s">
        <v>85</v>
      </c>
      <c r="AB162" s="1"/>
      <c r="AC162" s="32">
        <v>49.503177034949545</v>
      </c>
      <c r="AD162" s="18">
        <v>50.093034482643098</v>
      </c>
      <c r="AE162" s="18">
        <v>0.12830931762456951</v>
      </c>
      <c r="AF162" s="18">
        <v>6.750667633654453E-2</v>
      </c>
      <c r="AG162" s="18">
        <v>3.9963580072882407E-2</v>
      </c>
      <c r="AH162" s="18">
        <v>0</v>
      </c>
      <c r="AI162" s="18">
        <v>9.5460686029675224E-2</v>
      </c>
      <c r="AJ162" s="18">
        <v>0</v>
      </c>
      <c r="AK162" s="18">
        <v>0</v>
      </c>
      <c r="AL162" s="18">
        <v>0</v>
      </c>
      <c r="AM162" s="18">
        <v>0</v>
      </c>
      <c r="AN162" s="18">
        <v>7.2548222343665716E-2</v>
      </c>
      <c r="AO162" s="18">
        <v>0</v>
      </c>
      <c r="AP162" s="18">
        <v>0</v>
      </c>
      <c r="AQ162" s="18">
        <v>0</v>
      </c>
      <c r="AR162" s="18">
        <v>100</v>
      </c>
      <c r="AT162" s="53" t="s">
        <v>134</v>
      </c>
      <c r="AU162" s="53" t="str">
        <f t="shared" si="10"/>
        <v>po</v>
      </c>
      <c r="AV162" s="18">
        <f t="shared" si="11"/>
        <v>0.9882247611112891</v>
      </c>
      <c r="AW162" s="18">
        <f t="shared" si="12"/>
        <v>0.98902254827841973</v>
      </c>
      <c r="AX162" s="18"/>
      <c r="AY162" s="62"/>
      <c r="AZ162" s="62"/>
      <c r="BA162" s="62"/>
      <c r="BC162" s="36"/>
    </row>
    <row r="163" spans="1:55" s="21" customFormat="1" ht="13" x14ac:dyDescent="0.15">
      <c r="A163" s="26"/>
      <c r="D163" s="23"/>
      <c r="E163" s="23"/>
      <c r="F163" s="23"/>
      <c r="G163" s="24"/>
      <c r="H163" s="30"/>
      <c r="I163" s="23"/>
      <c r="J163" s="23"/>
      <c r="K163" s="23"/>
      <c r="L163" s="23"/>
      <c r="M163" s="23"/>
      <c r="N163" s="23"/>
      <c r="O163" s="30"/>
      <c r="P163" s="23"/>
      <c r="Q163" s="23"/>
      <c r="R163" s="23"/>
      <c r="S163" s="23"/>
      <c r="T163" s="30"/>
      <c r="U163" s="23"/>
      <c r="V163" s="23"/>
      <c r="W163" s="30"/>
      <c r="X163" s="23"/>
      <c r="AC163" s="289"/>
      <c r="AX163" s="34" t="s">
        <v>84</v>
      </c>
    </row>
    <row r="164" spans="1:55" s="21" customFormat="1" x14ac:dyDescent="0.2">
      <c r="A164" s="26"/>
      <c r="D164" s="23"/>
      <c r="E164" s="23"/>
      <c r="F164" s="23"/>
      <c r="G164" s="24"/>
      <c r="H164" s="30"/>
      <c r="I164" s="24"/>
      <c r="J164" s="24"/>
      <c r="K164" s="24"/>
      <c r="L164" s="24"/>
      <c r="M164" s="24"/>
      <c r="N164" s="24"/>
      <c r="O164" s="30"/>
      <c r="P164" s="23"/>
      <c r="Q164" s="24"/>
      <c r="R164" s="24"/>
      <c r="S164" s="24"/>
      <c r="T164" s="30"/>
      <c r="U164" s="24"/>
      <c r="V164" s="24"/>
      <c r="W164" s="30"/>
      <c r="X164" s="24"/>
      <c r="AC164" s="289"/>
      <c r="AT164" s="281" t="s">
        <v>36</v>
      </c>
      <c r="AU164" s="315" t="s">
        <v>129</v>
      </c>
      <c r="AV164" s="279">
        <f>AVERAGE(AV135:AV162)</f>
        <v>0.97832713625949952</v>
      </c>
      <c r="AW164" s="279">
        <f>AVERAGE(AW135:AW162)</f>
        <v>0.98742169067072916</v>
      </c>
      <c r="AX164" s="321">
        <f>COUNT(AV135:AV162)</f>
        <v>28</v>
      </c>
    </row>
    <row r="165" spans="1:55" s="21" customFormat="1" ht="13" x14ac:dyDescent="0.15">
      <c r="A165" s="26"/>
      <c r="D165" s="23"/>
      <c r="E165" s="23"/>
      <c r="F165" s="23"/>
      <c r="G165" s="24"/>
      <c r="H165" s="30"/>
      <c r="I165" s="24"/>
      <c r="J165" s="24"/>
      <c r="K165" s="24"/>
      <c r="L165" s="24"/>
      <c r="M165" s="24"/>
      <c r="N165" s="24"/>
      <c r="O165" s="30"/>
      <c r="P165" s="23"/>
      <c r="Q165" s="24"/>
      <c r="R165" s="24"/>
      <c r="S165" s="24"/>
      <c r="T165" s="30"/>
      <c r="U165" s="24"/>
      <c r="V165" s="24"/>
      <c r="W165" s="30"/>
      <c r="X165" s="24"/>
      <c r="AC165" s="289"/>
      <c r="AU165" s="34" t="s">
        <v>83</v>
      </c>
      <c r="AV165" s="279">
        <f>STDEV(AV135:AV162)</f>
        <v>7.1568209910127471E-3</v>
      </c>
      <c r="AW165" s="279">
        <f>STDEV(AW135:AW162)</f>
        <v>5.4736450609442801E-3</v>
      </c>
    </row>
    <row r="166" spans="1:55" s="21" customFormat="1" ht="13" x14ac:dyDescent="0.15">
      <c r="A166" s="26"/>
      <c r="D166" s="23"/>
      <c r="E166" s="23"/>
      <c r="F166" s="23"/>
      <c r="G166" s="24"/>
      <c r="H166" s="30"/>
      <c r="I166" s="24"/>
      <c r="J166" s="24"/>
      <c r="K166" s="24"/>
      <c r="L166" s="24"/>
      <c r="M166" s="24"/>
      <c r="N166" s="24"/>
      <c r="O166" s="30"/>
      <c r="P166" s="23"/>
      <c r="Q166" s="24"/>
      <c r="R166" s="24"/>
      <c r="S166" s="24"/>
      <c r="T166" s="30"/>
      <c r="U166" s="24"/>
      <c r="V166" s="24"/>
      <c r="W166" s="30"/>
      <c r="X166" s="24"/>
      <c r="AC166" s="289"/>
      <c r="AU166" s="34" t="s">
        <v>82</v>
      </c>
      <c r="AV166" s="279">
        <f>MIN(AV135:AV162)</f>
        <v>0.96364068465069908</v>
      </c>
      <c r="AW166" s="279">
        <f>MIN(AW135:AW162)</f>
        <v>0.97497454726313604</v>
      </c>
    </row>
    <row r="167" spans="1:55" s="21" customFormat="1" ht="13" x14ac:dyDescent="0.15">
      <c r="A167" s="42"/>
      <c r="B167" s="37"/>
      <c r="C167" s="37"/>
      <c r="D167" s="39"/>
      <c r="E167" s="39"/>
      <c r="F167" s="39"/>
      <c r="G167" s="41"/>
      <c r="H167" s="40"/>
      <c r="I167" s="41"/>
      <c r="J167" s="41"/>
      <c r="K167" s="41"/>
      <c r="L167" s="41"/>
      <c r="M167" s="41"/>
      <c r="N167" s="41"/>
      <c r="O167" s="40"/>
      <c r="P167" s="39"/>
      <c r="Q167" s="41"/>
      <c r="R167" s="41"/>
      <c r="S167" s="41"/>
      <c r="T167" s="40"/>
      <c r="U167" s="41"/>
      <c r="V167" s="41"/>
      <c r="W167" s="40"/>
      <c r="X167" s="41"/>
      <c r="Y167" s="37"/>
      <c r="Z167" s="37"/>
      <c r="AA167" s="37"/>
      <c r="AB167" s="37"/>
      <c r="AC167" s="290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276" t="s">
        <v>81</v>
      </c>
      <c r="AV167" s="280">
        <f>MAX(AV135:AV162)</f>
        <v>0.9882247611112891</v>
      </c>
      <c r="AW167" s="280">
        <f>MAX(AW135:AW162)</f>
        <v>0.9983465738535966</v>
      </c>
      <c r="AX167" s="37"/>
    </row>
    <row r="168" spans="1:55" s="21" customFormat="1" ht="13" x14ac:dyDescent="0.15">
      <c r="A168" s="26"/>
      <c r="D168" s="23"/>
      <c r="E168" s="23"/>
      <c r="F168" s="23"/>
      <c r="G168" s="24"/>
      <c r="H168" s="30"/>
      <c r="I168" s="24"/>
      <c r="J168" s="24"/>
      <c r="K168" s="24"/>
      <c r="L168" s="24"/>
      <c r="M168" s="24"/>
      <c r="N168" s="24"/>
      <c r="O168" s="30"/>
      <c r="P168" s="23"/>
      <c r="Q168" s="24"/>
      <c r="R168" s="24"/>
      <c r="S168" s="24"/>
      <c r="T168" s="30"/>
      <c r="U168" s="24"/>
      <c r="V168" s="24"/>
      <c r="W168" s="30"/>
      <c r="X168" s="24"/>
      <c r="AC168" s="289"/>
      <c r="AV168" s="330"/>
    </row>
    <row r="169" spans="1:55" s="21" customFormat="1" x14ac:dyDescent="0.2">
      <c r="A169" s="26" t="s">
        <v>595</v>
      </c>
      <c r="B169" s="23" t="s">
        <v>606</v>
      </c>
      <c r="C169" s="21" t="s">
        <v>75</v>
      </c>
      <c r="D169" s="23" t="s">
        <v>52</v>
      </c>
      <c r="E169" s="23" t="s">
        <v>37</v>
      </c>
      <c r="F169" s="23" t="s">
        <v>74</v>
      </c>
      <c r="G169" s="24" t="s">
        <v>106</v>
      </c>
      <c r="H169" s="30">
        <v>61.914999999999999</v>
      </c>
      <c r="I169" s="23">
        <v>36.634999999999998</v>
      </c>
      <c r="J169" s="23" t="s">
        <v>27</v>
      </c>
      <c r="K169" s="23" t="s">
        <v>27</v>
      </c>
      <c r="L169" s="23" t="s">
        <v>27</v>
      </c>
      <c r="M169" s="23" t="s">
        <v>27</v>
      </c>
      <c r="N169" s="23">
        <v>8.5999999999999993E-2</v>
      </c>
      <c r="O169" s="23">
        <v>0.42899999999999999</v>
      </c>
      <c r="P169" s="23" t="s">
        <v>27</v>
      </c>
      <c r="Q169" s="23">
        <v>9.9000000000000005E-2</v>
      </c>
      <c r="R169" s="23" t="s">
        <v>27</v>
      </c>
      <c r="S169" s="23">
        <v>2.8000000000000001E-2</v>
      </c>
      <c r="T169" s="30" t="s">
        <v>27</v>
      </c>
      <c r="U169" s="23" t="s">
        <v>27</v>
      </c>
      <c r="V169" s="23" t="s">
        <v>27</v>
      </c>
      <c r="W169" s="30" t="s">
        <v>27</v>
      </c>
      <c r="X169" s="23">
        <v>99.192000000000007</v>
      </c>
      <c r="Z169" s="18" t="s">
        <v>85</v>
      </c>
      <c r="AB169" s="1"/>
      <c r="AC169" s="32">
        <v>48.974306367253739</v>
      </c>
      <c r="AD169" s="18">
        <v>50.47809261186196</v>
      </c>
      <c r="AE169" s="18">
        <v>0</v>
      </c>
      <c r="AF169" s="18">
        <v>0</v>
      </c>
      <c r="AG169" s="18">
        <v>0</v>
      </c>
      <c r="AH169" s="18">
        <v>0</v>
      </c>
      <c r="AI169" s="18">
        <v>9.4787075064247522E-2</v>
      </c>
      <c r="AJ169" s="18">
        <v>0.32286780099285517</v>
      </c>
      <c r="AK169" s="18">
        <v>0</v>
      </c>
      <c r="AL169" s="18">
        <v>8.4104868475168376E-2</v>
      </c>
      <c r="AM169" s="18">
        <v>0</v>
      </c>
      <c r="AN169" s="18">
        <v>4.5841276352048585E-2</v>
      </c>
      <c r="AO169" s="18">
        <v>0</v>
      </c>
      <c r="AP169" s="18">
        <v>0</v>
      </c>
      <c r="AQ169" s="18">
        <v>0</v>
      </c>
      <c r="AR169" s="18">
        <v>100.00000000000001</v>
      </c>
      <c r="AT169" s="53" t="s">
        <v>134</v>
      </c>
      <c r="AU169" s="53" t="str">
        <f t="shared" ref="AU169:AU175" si="13">Z169</f>
        <v>po</v>
      </c>
      <c r="AV169" s="18">
        <f t="shared" ref="AV169:AV175" si="14">AC169/AD169</f>
        <v>0.97020913099527772</v>
      </c>
      <c r="AW169" s="18">
        <f t="shared" ref="AW169:AW175" si="15">SUM(AC169,AG169,AJ169,AK169,AL169,AO169)/AD169</f>
        <v>0.97827149326790408</v>
      </c>
      <c r="AX169" s="18"/>
      <c r="AY169" s="62"/>
      <c r="AZ169" s="62"/>
      <c r="BA169" s="62"/>
      <c r="BC169" s="36"/>
    </row>
    <row r="170" spans="1:55" s="21" customFormat="1" x14ac:dyDescent="0.2">
      <c r="A170" s="26" t="s">
        <v>595</v>
      </c>
      <c r="B170" s="23" t="s">
        <v>606</v>
      </c>
      <c r="C170" s="21" t="s">
        <v>75</v>
      </c>
      <c r="D170" s="23" t="s">
        <v>52</v>
      </c>
      <c r="E170" s="23" t="s">
        <v>37</v>
      </c>
      <c r="F170" s="23" t="s">
        <v>51</v>
      </c>
      <c r="G170" s="24" t="s">
        <v>105</v>
      </c>
      <c r="H170" s="30">
        <v>61.758000000000003</v>
      </c>
      <c r="I170" s="23">
        <v>36.512999999999998</v>
      </c>
      <c r="J170" s="23">
        <v>6.8000000000000005E-2</v>
      </c>
      <c r="K170" s="23" t="s">
        <v>27</v>
      </c>
      <c r="L170" s="23" t="s">
        <v>27</v>
      </c>
      <c r="M170" s="23" t="s">
        <v>27</v>
      </c>
      <c r="N170" s="23">
        <v>0.06</v>
      </c>
      <c r="O170" s="23">
        <v>0.65400000000000003</v>
      </c>
      <c r="P170" s="23" t="s">
        <v>27</v>
      </c>
      <c r="Q170" s="23">
        <v>0.17199999999999999</v>
      </c>
      <c r="R170" s="23" t="s">
        <v>27</v>
      </c>
      <c r="S170" s="23">
        <v>4.2999999999999997E-2</v>
      </c>
      <c r="T170" s="30" t="s">
        <v>27</v>
      </c>
      <c r="U170" s="23" t="s">
        <v>27</v>
      </c>
      <c r="V170" s="23" t="s">
        <v>27</v>
      </c>
      <c r="W170" s="30" t="s">
        <v>27</v>
      </c>
      <c r="X170" s="23">
        <v>99.268000000000001</v>
      </c>
      <c r="Z170" s="18" t="s">
        <v>85</v>
      </c>
      <c r="AB170" s="1"/>
      <c r="AC170" s="32">
        <v>48.829648589713656</v>
      </c>
      <c r="AD170" s="18">
        <v>50.288909315231379</v>
      </c>
      <c r="AE170" s="18">
        <v>0.10691154835211121</v>
      </c>
      <c r="AF170" s="18">
        <v>0</v>
      </c>
      <c r="AG170" s="18">
        <v>0</v>
      </c>
      <c r="AH170" s="18">
        <v>0</v>
      </c>
      <c r="AI170" s="18">
        <v>6.610280373684603E-2</v>
      </c>
      <c r="AJ170" s="18">
        <v>0.49199778907001368</v>
      </c>
      <c r="AK170" s="18">
        <v>0</v>
      </c>
      <c r="AL170" s="18">
        <v>0.1460603535407573</v>
      </c>
      <c r="AM170" s="18">
        <v>0</v>
      </c>
      <c r="AN170" s="18">
        <v>7.0369600355255274E-2</v>
      </c>
      <c r="AO170" s="18">
        <v>0</v>
      </c>
      <c r="AP170" s="18">
        <v>0</v>
      </c>
      <c r="AQ170" s="18">
        <v>0</v>
      </c>
      <c r="AR170" s="18">
        <v>100.00000000000001</v>
      </c>
      <c r="AT170" s="53" t="s">
        <v>134</v>
      </c>
      <c r="AU170" s="53" t="str">
        <f t="shared" si="13"/>
        <v>po</v>
      </c>
      <c r="AV170" s="18">
        <f t="shared" si="14"/>
        <v>0.97098245427494789</v>
      </c>
      <c r="AW170" s="18">
        <f t="shared" si="15"/>
        <v>0.98367030436553471</v>
      </c>
      <c r="AX170" s="18"/>
      <c r="AY170" s="62"/>
      <c r="AZ170" s="62"/>
      <c r="BA170" s="62"/>
      <c r="BC170" s="36"/>
    </row>
    <row r="171" spans="1:55" s="21" customFormat="1" x14ac:dyDescent="0.2">
      <c r="A171" s="26" t="s">
        <v>595</v>
      </c>
      <c r="B171" s="23" t="s">
        <v>606</v>
      </c>
      <c r="C171" s="21" t="s">
        <v>75</v>
      </c>
      <c r="D171" s="23" t="s">
        <v>52</v>
      </c>
      <c r="E171" s="23" t="s">
        <v>32</v>
      </c>
      <c r="F171" s="23" t="s">
        <v>34</v>
      </c>
      <c r="G171" s="24" t="s">
        <v>102</v>
      </c>
      <c r="H171" s="30">
        <v>62.119</v>
      </c>
      <c r="I171" s="23">
        <v>36.639000000000003</v>
      </c>
      <c r="J171" s="23" t="s">
        <v>27</v>
      </c>
      <c r="K171" s="23" t="s">
        <v>27</v>
      </c>
      <c r="L171" s="23" t="s">
        <v>27</v>
      </c>
      <c r="M171" s="23">
        <v>7.8E-2</v>
      </c>
      <c r="N171" s="23" t="s">
        <v>27</v>
      </c>
      <c r="O171" s="23">
        <v>0.66500000000000004</v>
      </c>
      <c r="P171" s="23">
        <v>9.9000000000000005E-2</v>
      </c>
      <c r="Q171" s="23">
        <v>0.06</v>
      </c>
      <c r="R171" s="23" t="s">
        <v>27</v>
      </c>
      <c r="S171" s="23" t="s">
        <v>27</v>
      </c>
      <c r="T171" s="30" t="s">
        <v>27</v>
      </c>
      <c r="U171" s="23" t="s">
        <v>27</v>
      </c>
      <c r="V171" s="23" t="s">
        <v>27</v>
      </c>
      <c r="W171" s="30" t="s">
        <v>27</v>
      </c>
      <c r="X171" s="23">
        <v>99.660000000000025</v>
      </c>
      <c r="Z171" s="18" t="s">
        <v>85</v>
      </c>
      <c r="AB171" s="1"/>
      <c r="AC171" s="32">
        <v>48.984966925096444</v>
      </c>
      <c r="AD171" s="18">
        <v>50.328767946664023</v>
      </c>
      <c r="AE171" s="18">
        <v>0</v>
      </c>
      <c r="AF171" s="18">
        <v>0</v>
      </c>
      <c r="AG171" s="18">
        <v>0</v>
      </c>
      <c r="AH171" s="18">
        <v>6.2523663391045786E-2</v>
      </c>
      <c r="AI171" s="18">
        <v>0</v>
      </c>
      <c r="AJ171" s="18">
        <v>0.49894771243791769</v>
      </c>
      <c r="AK171" s="18">
        <v>7.3977440900585958E-2</v>
      </c>
      <c r="AL171" s="18">
        <v>5.0816311510009315E-2</v>
      </c>
      <c r="AM171" s="18">
        <v>0</v>
      </c>
      <c r="AN171" s="18">
        <v>0</v>
      </c>
      <c r="AO171" s="18">
        <v>0</v>
      </c>
      <c r="AP171" s="18">
        <v>0</v>
      </c>
      <c r="AQ171" s="18">
        <v>0</v>
      </c>
      <c r="AR171" s="18">
        <v>100.00000000000001</v>
      </c>
      <c r="AT171" s="53" t="s">
        <v>134</v>
      </c>
      <c r="AU171" s="53" t="str">
        <f t="shared" si="13"/>
        <v>po</v>
      </c>
      <c r="AV171" s="18">
        <f t="shared" si="14"/>
        <v>0.9732995446462811</v>
      </c>
      <c r="AW171" s="18">
        <f t="shared" si="15"/>
        <v>0.98569288329326576</v>
      </c>
      <c r="AX171" s="18"/>
      <c r="AY171" s="62"/>
      <c r="AZ171" s="62"/>
      <c r="BA171" s="62"/>
      <c r="BC171" s="36"/>
    </row>
    <row r="172" spans="1:55" s="21" customFormat="1" x14ac:dyDescent="0.2">
      <c r="A172" s="26" t="s">
        <v>595</v>
      </c>
      <c r="B172" s="23" t="s">
        <v>606</v>
      </c>
      <c r="C172" s="21" t="s">
        <v>75</v>
      </c>
      <c r="D172" s="23" t="s">
        <v>52</v>
      </c>
      <c r="E172" s="23" t="s">
        <v>42</v>
      </c>
      <c r="F172" s="23" t="s">
        <v>43</v>
      </c>
      <c r="G172" s="24" t="s">
        <v>99</v>
      </c>
      <c r="H172" s="30">
        <v>61.906999999999996</v>
      </c>
      <c r="I172" s="23">
        <v>36.432000000000002</v>
      </c>
      <c r="J172" s="23">
        <v>3.5999999999999997E-2</v>
      </c>
      <c r="K172" s="23" t="s">
        <v>27</v>
      </c>
      <c r="L172" s="23" t="s">
        <v>27</v>
      </c>
      <c r="M172" s="23" t="s">
        <v>27</v>
      </c>
      <c r="N172" s="23">
        <v>2.5999999999999999E-2</v>
      </c>
      <c r="O172" s="23">
        <v>0.59</v>
      </c>
      <c r="P172" s="23">
        <v>0.19400000000000001</v>
      </c>
      <c r="Q172" s="23">
        <v>3.5999999999999997E-2</v>
      </c>
      <c r="R172" s="23" t="s">
        <v>27</v>
      </c>
      <c r="S172" s="23" t="s">
        <v>27</v>
      </c>
      <c r="T172" s="30" t="s">
        <v>27</v>
      </c>
      <c r="U172" s="23" t="s">
        <v>27</v>
      </c>
      <c r="V172" s="23" t="s">
        <v>27</v>
      </c>
      <c r="W172" s="30" t="s">
        <v>27</v>
      </c>
      <c r="X172" s="23">
        <v>99.221000000000004</v>
      </c>
      <c r="Z172" s="18" t="s">
        <v>85</v>
      </c>
      <c r="AB172" s="1"/>
      <c r="AC172" s="32">
        <v>49.030896006092455</v>
      </c>
      <c r="AD172" s="18">
        <v>50.262884466326753</v>
      </c>
      <c r="AE172" s="18">
        <v>5.6696715792274824E-2</v>
      </c>
      <c r="AF172" s="18">
        <v>0</v>
      </c>
      <c r="AG172" s="18">
        <v>0</v>
      </c>
      <c r="AH172" s="18">
        <v>0</v>
      </c>
      <c r="AI172" s="18">
        <v>2.8693377583203308E-2</v>
      </c>
      <c r="AJ172" s="18">
        <v>0.44460783311763868</v>
      </c>
      <c r="AK172" s="18">
        <v>0.14559871655768591</v>
      </c>
      <c r="AL172" s="18">
        <v>3.0622884529998329E-2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100.00000000000001</v>
      </c>
      <c r="AT172" s="53" t="s">
        <v>134</v>
      </c>
      <c r="AU172" s="53" t="str">
        <f t="shared" si="13"/>
        <v>po</v>
      </c>
      <c r="AV172" s="18">
        <f t="shared" si="14"/>
        <v>0.97548910148482104</v>
      </c>
      <c r="AW172" s="18">
        <f t="shared" si="15"/>
        <v>0.98784074904339358</v>
      </c>
      <c r="AX172" s="18"/>
      <c r="AY172" s="62"/>
      <c r="AZ172" s="62"/>
      <c r="BA172" s="62"/>
      <c r="BC172" s="36"/>
    </row>
    <row r="173" spans="1:55" s="21" customFormat="1" x14ac:dyDescent="0.2">
      <c r="A173" s="26" t="s">
        <v>595</v>
      </c>
      <c r="B173" s="23" t="s">
        <v>606</v>
      </c>
      <c r="C173" s="21" t="s">
        <v>75</v>
      </c>
      <c r="D173" s="23" t="s">
        <v>52</v>
      </c>
      <c r="E173" s="23" t="s">
        <v>37</v>
      </c>
      <c r="F173" s="23" t="s">
        <v>43</v>
      </c>
      <c r="G173" s="24" t="s">
        <v>98</v>
      </c>
      <c r="H173" s="30">
        <v>62.335000000000001</v>
      </c>
      <c r="I173" s="23">
        <v>36.664999999999999</v>
      </c>
      <c r="J173" s="23">
        <v>2.7E-2</v>
      </c>
      <c r="K173" s="23" t="s">
        <v>27</v>
      </c>
      <c r="L173" s="23" t="s">
        <v>27</v>
      </c>
      <c r="M173" s="23" t="s">
        <v>27</v>
      </c>
      <c r="N173" s="23">
        <v>5.8999999999999997E-2</v>
      </c>
      <c r="O173" s="23">
        <v>0.67400000000000004</v>
      </c>
      <c r="P173" s="23">
        <v>0.104</v>
      </c>
      <c r="Q173" s="23">
        <v>0.109</v>
      </c>
      <c r="R173" s="23" t="s">
        <v>27</v>
      </c>
      <c r="S173" s="23">
        <v>3.2000000000000001E-2</v>
      </c>
      <c r="T173" s="30" t="s">
        <v>27</v>
      </c>
      <c r="U173" s="23" t="s">
        <v>27</v>
      </c>
      <c r="V173" s="23" t="s">
        <v>27</v>
      </c>
      <c r="W173" s="30" t="s">
        <v>27</v>
      </c>
      <c r="X173" s="23">
        <v>100.005</v>
      </c>
      <c r="Z173" s="18" t="s">
        <v>85</v>
      </c>
      <c r="AB173" s="1"/>
      <c r="AC173" s="32">
        <v>48.981459071178136</v>
      </c>
      <c r="AD173" s="18">
        <v>50.186368036592988</v>
      </c>
      <c r="AE173" s="18">
        <v>4.218799142878258E-2</v>
      </c>
      <c r="AF173" s="18">
        <v>0</v>
      </c>
      <c r="AG173" s="18">
        <v>0</v>
      </c>
      <c r="AH173" s="18">
        <v>0</v>
      </c>
      <c r="AI173" s="18">
        <v>6.459962843369306E-2</v>
      </c>
      <c r="AJ173" s="18">
        <v>0.50391197342443128</v>
      </c>
      <c r="AK173" s="18">
        <v>7.7438840047320975E-2</v>
      </c>
      <c r="AL173" s="18">
        <v>9.1989821665518348E-2</v>
      </c>
      <c r="AM173" s="18">
        <v>0</v>
      </c>
      <c r="AN173" s="18">
        <v>5.2044637229147199E-2</v>
      </c>
      <c r="AO173" s="18">
        <v>0</v>
      </c>
      <c r="AP173" s="18">
        <v>0</v>
      </c>
      <c r="AQ173" s="18">
        <v>0</v>
      </c>
      <c r="AR173" s="18">
        <v>100.00000000000003</v>
      </c>
      <c r="AT173" s="53" t="s">
        <v>134</v>
      </c>
      <c r="AU173" s="53" t="str">
        <f t="shared" si="13"/>
        <v>po</v>
      </c>
      <c r="AV173" s="18">
        <f t="shared" si="14"/>
        <v>0.97599130974099779</v>
      </c>
      <c r="AW173" s="18">
        <f t="shared" si="15"/>
        <v>0.98940811317746702</v>
      </c>
      <c r="AX173" s="18"/>
      <c r="AY173" s="62"/>
      <c r="AZ173" s="62"/>
      <c r="BA173" s="62"/>
      <c r="BC173" s="36"/>
    </row>
    <row r="174" spans="1:55" s="21" customFormat="1" x14ac:dyDescent="0.2">
      <c r="A174" s="26" t="s">
        <v>595</v>
      </c>
      <c r="B174" s="23" t="s">
        <v>606</v>
      </c>
      <c r="C174" s="21" t="s">
        <v>75</v>
      </c>
      <c r="D174" s="23" t="s">
        <v>52</v>
      </c>
      <c r="E174" s="23" t="s">
        <v>37</v>
      </c>
      <c r="F174" s="23" t="s">
        <v>43</v>
      </c>
      <c r="G174" s="24" t="s">
        <v>94</v>
      </c>
      <c r="H174" s="30">
        <v>62.286000000000001</v>
      </c>
      <c r="I174" s="23">
        <v>36.430999999999997</v>
      </c>
      <c r="J174" s="23" t="s">
        <v>27</v>
      </c>
      <c r="K174" s="23" t="s">
        <v>27</v>
      </c>
      <c r="L174" s="23" t="s">
        <v>27</v>
      </c>
      <c r="M174" s="23" t="s">
        <v>27</v>
      </c>
      <c r="N174" s="23" t="s">
        <v>27</v>
      </c>
      <c r="O174" s="23">
        <v>0.58599999999999997</v>
      </c>
      <c r="P174" s="23" t="s">
        <v>27</v>
      </c>
      <c r="Q174" s="23">
        <v>0.09</v>
      </c>
      <c r="R174" s="23" t="s">
        <v>27</v>
      </c>
      <c r="S174" s="23">
        <v>4.5999999999999999E-2</v>
      </c>
      <c r="T174" s="30" t="s">
        <v>27</v>
      </c>
      <c r="U174" s="23" t="s">
        <v>27</v>
      </c>
      <c r="V174" s="23" t="s">
        <v>27</v>
      </c>
      <c r="W174" s="30" t="s">
        <v>27</v>
      </c>
      <c r="X174" s="23">
        <v>99.439000000000007</v>
      </c>
      <c r="Z174" s="18" t="s">
        <v>85</v>
      </c>
      <c r="AB174" s="1"/>
      <c r="AC174" s="32">
        <v>49.239417858555953</v>
      </c>
      <c r="AD174" s="18">
        <v>50.16812669425348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0.44077312991995399</v>
      </c>
      <c r="AK174" s="18">
        <v>0</v>
      </c>
      <c r="AL174" s="18">
        <v>7.6414979815004391E-2</v>
      </c>
      <c r="AM174" s="18">
        <v>0</v>
      </c>
      <c r="AN174" s="18">
        <v>7.5267337455621711E-2</v>
      </c>
      <c r="AO174" s="18">
        <v>0</v>
      </c>
      <c r="AP174" s="18">
        <v>0</v>
      </c>
      <c r="AQ174" s="18">
        <v>0</v>
      </c>
      <c r="AR174" s="18">
        <v>100.00000000000003</v>
      </c>
      <c r="AT174" s="53" t="s">
        <v>134</v>
      </c>
      <c r="AU174" s="53" t="str">
        <f t="shared" si="13"/>
        <v>po</v>
      </c>
      <c r="AV174" s="18">
        <f t="shared" si="14"/>
        <v>0.98148807027702101</v>
      </c>
      <c r="AW174" s="18">
        <f t="shared" si="15"/>
        <v>0.99179716778203508</v>
      </c>
      <c r="AX174" s="18"/>
      <c r="AY174" s="62"/>
      <c r="AZ174" s="62"/>
      <c r="BA174" s="62"/>
      <c r="BC174" s="36"/>
    </row>
    <row r="175" spans="1:55" s="21" customFormat="1" x14ac:dyDescent="0.2">
      <c r="A175" s="26" t="s">
        <v>595</v>
      </c>
      <c r="B175" s="23" t="s">
        <v>606</v>
      </c>
      <c r="C175" s="21" t="s">
        <v>75</v>
      </c>
      <c r="D175" s="23" t="s">
        <v>52</v>
      </c>
      <c r="E175" s="23" t="s">
        <v>32</v>
      </c>
      <c r="F175" s="23" t="s">
        <v>38</v>
      </c>
      <c r="G175" s="24" t="s">
        <v>87</v>
      </c>
      <c r="H175" s="30">
        <v>62.439</v>
      </c>
      <c r="I175" s="23">
        <v>36.247</v>
      </c>
      <c r="J175" s="23">
        <v>2.5999999999999999E-2</v>
      </c>
      <c r="K175" s="23" t="s">
        <v>27</v>
      </c>
      <c r="L175" s="23" t="s">
        <v>27</v>
      </c>
      <c r="M175" s="23">
        <v>7.5999999999999998E-2</v>
      </c>
      <c r="N175" s="23">
        <v>4.4999999999999998E-2</v>
      </c>
      <c r="O175" s="23">
        <v>0.23400000000000001</v>
      </c>
      <c r="P175" s="23" t="s">
        <v>27</v>
      </c>
      <c r="Q175" s="23" t="s">
        <v>27</v>
      </c>
      <c r="R175" s="23" t="s">
        <v>27</v>
      </c>
      <c r="S175" s="23">
        <v>2.8000000000000001E-2</v>
      </c>
      <c r="T175" s="30" t="s">
        <v>27</v>
      </c>
      <c r="U175" s="23" t="s">
        <v>27</v>
      </c>
      <c r="V175" s="23" t="s">
        <v>27</v>
      </c>
      <c r="W175" s="30" t="s">
        <v>27</v>
      </c>
      <c r="X175" s="23">
        <v>99.094999999999999</v>
      </c>
      <c r="Z175" s="18" t="s">
        <v>85</v>
      </c>
      <c r="AB175" s="1"/>
      <c r="AC175" s="32">
        <v>49.534507466080896</v>
      </c>
      <c r="AD175" s="18">
        <v>50.090838502658627</v>
      </c>
      <c r="AE175" s="18">
        <v>4.1015743546601917E-2</v>
      </c>
      <c r="AF175" s="18">
        <v>0</v>
      </c>
      <c r="AG175" s="18">
        <v>0</v>
      </c>
      <c r="AH175" s="18">
        <v>6.1288212148219084E-2</v>
      </c>
      <c r="AI175" s="18">
        <v>4.9744226047020383E-2</v>
      </c>
      <c r="AJ175" s="18">
        <v>0.17662931906934876</v>
      </c>
      <c r="AK175" s="18">
        <v>0</v>
      </c>
      <c r="AL175" s="18">
        <v>0</v>
      </c>
      <c r="AM175" s="18">
        <v>0</v>
      </c>
      <c r="AN175" s="18">
        <v>4.597653044928697E-2</v>
      </c>
      <c r="AO175" s="18">
        <v>0</v>
      </c>
      <c r="AP175" s="18">
        <v>0</v>
      </c>
      <c r="AQ175" s="18">
        <v>0</v>
      </c>
      <c r="AR175" s="18">
        <v>100</v>
      </c>
      <c r="AT175" s="53" t="s">
        <v>134</v>
      </c>
      <c r="AU175" s="53" t="str">
        <f t="shared" si="13"/>
        <v>po</v>
      </c>
      <c r="AV175" s="18">
        <f t="shared" si="14"/>
        <v>0.9888935571212647</v>
      </c>
      <c r="AW175" s="18">
        <f t="shared" si="15"/>
        <v>0.99241973724420229</v>
      </c>
      <c r="AX175" s="18"/>
      <c r="AY175" s="62"/>
      <c r="AZ175" s="62"/>
      <c r="BA175" s="62"/>
      <c r="BC175" s="36"/>
    </row>
    <row r="176" spans="1:55" s="21" customFormat="1" ht="13" x14ac:dyDescent="0.15">
      <c r="A176" s="26"/>
      <c r="D176" s="23"/>
      <c r="E176" s="23"/>
      <c r="F176" s="23"/>
      <c r="G176" s="24"/>
      <c r="H176" s="30"/>
      <c r="I176" s="23"/>
      <c r="J176" s="23"/>
      <c r="K176" s="23"/>
      <c r="L176" s="23"/>
      <c r="M176" s="23"/>
      <c r="N176" s="23"/>
      <c r="O176" s="30"/>
      <c r="P176" s="23"/>
      <c r="Q176" s="23"/>
      <c r="R176" s="23"/>
      <c r="S176" s="23"/>
      <c r="T176" s="30"/>
      <c r="U176" s="23"/>
      <c r="V176" s="23"/>
      <c r="W176" s="30"/>
      <c r="X176" s="23"/>
      <c r="AC176" s="289"/>
      <c r="AX176" s="34" t="s">
        <v>84</v>
      </c>
    </row>
    <row r="177" spans="1:55" s="21" customFormat="1" x14ac:dyDescent="0.2">
      <c r="A177" s="26"/>
      <c r="D177" s="23"/>
      <c r="E177" s="23"/>
      <c r="F177" s="23"/>
      <c r="G177" s="24"/>
      <c r="H177" s="30"/>
      <c r="I177" s="24"/>
      <c r="J177" s="24"/>
      <c r="K177" s="24"/>
      <c r="L177" s="24"/>
      <c r="M177" s="24"/>
      <c r="N177" s="24"/>
      <c r="O177" s="30"/>
      <c r="P177" s="23"/>
      <c r="Q177" s="24"/>
      <c r="R177" s="24"/>
      <c r="S177" s="24"/>
      <c r="T177" s="30"/>
      <c r="U177" s="24"/>
      <c r="V177" s="24"/>
      <c r="W177" s="30"/>
      <c r="X177" s="24"/>
      <c r="AC177" s="289"/>
      <c r="AT177" s="281" t="s">
        <v>52</v>
      </c>
      <c r="AU177" s="315" t="s">
        <v>129</v>
      </c>
      <c r="AV177" s="279">
        <f>AVERAGE(AV169:AV175)</f>
        <v>0.97662188122008742</v>
      </c>
      <c r="AW177" s="279">
        <f>AVERAGE(AW169:AW175)</f>
        <v>0.98701434973911473</v>
      </c>
      <c r="AX177" s="321">
        <f>COUNT(AV169:AV175)</f>
        <v>7</v>
      </c>
    </row>
    <row r="178" spans="1:55" s="21" customFormat="1" ht="13" x14ac:dyDescent="0.15">
      <c r="A178" s="26"/>
      <c r="D178" s="23"/>
      <c r="E178" s="23"/>
      <c r="F178" s="23"/>
      <c r="G178" s="24"/>
      <c r="H178" s="30"/>
      <c r="I178" s="24"/>
      <c r="J178" s="24"/>
      <c r="K178" s="24"/>
      <c r="L178" s="24"/>
      <c r="M178" s="24"/>
      <c r="N178" s="24"/>
      <c r="O178" s="30"/>
      <c r="P178" s="23"/>
      <c r="Q178" s="24"/>
      <c r="R178" s="24"/>
      <c r="S178" s="24"/>
      <c r="T178" s="30"/>
      <c r="U178" s="24"/>
      <c r="V178" s="24"/>
      <c r="W178" s="30"/>
      <c r="X178" s="24"/>
      <c r="AC178" s="289"/>
      <c r="AU178" s="34" t="s">
        <v>83</v>
      </c>
      <c r="AV178" s="279">
        <f>STDEV(AV169:AV175)</f>
        <v>6.5817811381778269E-3</v>
      </c>
      <c r="AW178" s="279">
        <f>STDEV(AW169:AW175)</f>
        <v>4.9644243376414845E-3</v>
      </c>
    </row>
    <row r="179" spans="1:55" s="21" customFormat="1" ht="13" x14ac:dyDescent="0.15">
      <c r="A179" s="26"/>
      <c r="D179" s="23"/>
      <c r="E179" s="23"/>
      <c r="F179" s="23"/>
      <c r="G179" s="24"/>
      <c r="H179" s="30"/>
      <c r="I179" s="24"/>
      <c r="J179" s="24"/>
      <c r="K179" s="24"/>
      <c r="L179" s="24"/>
      <c r="M179" s="24"/>
      <c r="N179" s="24"/>
      <c r="O179" s="30"/>
      <c r="P179" s="23"/>
      <c r="Q179" s="24"/>
      <c r="R179" s="24"/>
      <c r="S179" s="24"/>
      <c r="T179" s="30"/>
      <c r="U179" s="24"/>
      <c r="V179" s="24"/>
      <c r="W179" s="30"/>
      <c r="X179" s="24"/>
      <c r="AC179" s="289"/>
      <c r="AU179" s="34" t="s">
        <v>82</v>
      </c>
      <c r="AV179" s="279">
        <f>MIN(AV169:AV175)</f>
        <v>0.97020913099527772</v>
      </c>
      <c r="AW179" s="279">
        <f>MIN(AW169:AW175)</f>
        <v>0.97827149326790408</v>
      </c>
    </row>
    <row r="180" spans="1:55" s="21" customFormat="1" ht="13" x14ac:dyDescent="0.15">
      <c r="A180" s="42"/>
      <c r="B180" s="37"/>
      <c r="C180" s="37"/>
      <c r="D180" s="39"/>
      <c r="E180" s="39"/>
      <c r="F180" s="39"/>
      <c r="G180" s="41"/>
      <c r="H180" s="40"/>
      <c r="I180" s="41"/>
      <c r="J180" s="41"/>
      <c r="K180" s="41"/>
      <c r="L180" s="41"/>
      <c r="M180" s="41"/>
      <c r="N180" s="41"/>
      <c r="O180" s="40"/>
      <c r="P180" s="39"/>
      <c r="Q180" s="41"/>
      <c r="R180" s="41"/>
      <c r="S180" s="41"/>
      <c r="T180" s="40"/>
      <c r="U180" s="41"/>
      <c r="V180" s="41"/>
      <c r="W180" s="40"/>
      <c r="X180" s="41"/>
      <c r="Y180" s="37"/>
      <c r="Z180" s="37"/>
      <c r="AA180" s="37"/>
      <c r="AB180" s="37"/>
      <c r="AC180" s="290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276" t="s">
        <v>81</v>
      </c>
      <c r="AV180" s="280">
        <f>MAX(AV169:AV175)</f>
        <v>0.9888935571212647</v>
      </c>
      <c r="AW180" s="280">
        <f>MAX(AW169:AW175)</f>
        <v>0.99241973724420229</v>
      </c>
      <c r="AX180" s="37"/>
    </row>
    <row r="181" spans="1:55" s="21" customFormat="1" ht="13" x14ac:dyDescent="0.15">
      <c r="A181" s="26"/>
      <c r="D181" s="23"/>
      <c r="E181" s="23"/>
      <c r="F181" s="23"/>
      <c r="G181" s="24"/>
      <c r="H181" s="30"/>
      <c r="I181" s="24"/>
      <c r="J181" s="24"/>
      <c r="K181" s="24"/>
      <c r="L181" s="24"/>
      <c r="M181" s="24"/>
      <c r="N181" s="24"/>
      <c r="O181" s="30"/>
      <c r="P181" s="23"/>
      <c r="Q181" s="24"/>
      <c r="R181" s="24"/>
      <c r="S181" s="24"/>
      <c r="T181" s="30"/>
      <c r="U181" s="24"/>
      <c r="V181" s="24"/>
      <c r="W181" s="30"/>
      <c r="X181" s="24"/>
      <c r="AC181" s="289"/>
      <c r="AV181" s="330"/>
    </row>
    <row r="182" spans="1:55" s="21" customFormat="1" x14ac:dyDescent="0.2">
      <c r="A182" s="26" t="s">
        <v>595</v>
      </c>
      <c r="B182" s="23" t="s">
        <v>606</v>
      </c>
      <c r="C182" s="21" t="s">
        <v>75</v>
      </c>
      <c r="D182" s="23" t="s">
        <v>50</v>
      </c>
      <c r="E182" s="23" t="s">
        <v>71</v>
      </c>
      <c r="F182" s="23" t="s">
        <v>31</v>
      </c>
      <c r="G182" s="24">
        <v>348</v>
      </c>
      <c r="H182" s="30">
        <v>61.648000000000003</v>
      </c>
      <c r="I182" s="23">
        <v>36.805999999999997</v>
      </c>
      <c r="J182" s="23">
        <v>4.2000000000000003E-2</v>
      </c>
      <c r="K182" s="23" t="s">
        <v>27</v>
      </c>
      <c r="L182" s="23" t="s">
        <v>27</v>
      </c>
      <c r="M182" s="23">
        <v>8.8999999999999996E-2</v>
      </c>
      <c r="N182" s="23" t="s">
        <v>27</v>
      </c>
      <c r="O182" s="23">
        <v>0.98299999999999998</v>
      </c>
      <c r="P182" s="23">
        <v>0.161</v>
      </c>
      <c r="Q182" s="23">
        <v>4.2999999999999997E-2</v>
      </c>
      <c r="R182" s="23" t="s">
        <v>27</v>
      </c>
      <c r="S182" s="23" t="s">
        <v>27</v>
      </c>
      <c r="T182" s="30" t="s">
        <v>27</v>
      </c>
      <c r="U182" s="23" t="s">
        <v>27</v>
      </c>
      <c r="V182" s="23" t="s">
        <v>27</v>
      </c>
      <c r="W182" s="30" t="s">
        <v>27</v>
      </c>
      <c r="X182" s="23">
        <v>99.77200000000002</v>
      </c>
      <c r="Z182" s="18" t="s">
        <v>85</v>
      </c>
      <c r="AB182" s="1"/>
      <c r="AC182" s="32">
        <v>48.514976958401327</v>
      </c>
      <c r="AD182" s="18">
        <v>50.455647438475424</v>
      </c>
      <c r="AE182" s="18">
        <v>6.5725130803457835E-2</v>
      </c>
      <c r="AF182" s="18">
        <v>0</v>
      </c>
      <c r="AG182" s="18">
        <v>0</v>
      </c>
      <c r="AH182" s="18">
        <v>7.119644267395088E-2</v>
      </c>
      <c r="AI182" s="18">
        <v>0</v>
      </c>
      <c r="AJ182" s="18">
        <v>0.73604672178403319</v>
      </c>
      <c r="AK182" s="18">
        <v>0.12006279783861652</v>
      </c>
      <c r="AL182" s="18">
        <v>3.6344510023153441E-2</v>
      </c>
      <c r="AM182" s="18">
        <v>0</v>
      </c>
      <c r="AN182" s="18">
        <v>0</v>
      </c>
      <c r="AO182" s="18">
        <v>0</v>
      </c>
      <c r="AP182" s="18">
        <v>0</v>
      </c>
      <c r="AQ182" s="18">
        <v>0</v>
      </c>
      <c r="AR182" s="18">
        <v>99.999999999999972</v>
      </c>
      <c r="AT182" s="53" t="s">
        <v>134</v>
      </c>
      <c r="AU182" s="53" t="str">
        <f t="shared" ref="AU182:AU198" si="16">Z182</f>
        <v>po</v>
      </c>
      <c r="AV182" s="18">
        <f t="shared" ref="AV182:AV198" si="17">AC182/AD182</f>
        <v>0.96153710082819743</v>
      </c>
      <c r="AW182" s="18">
        <f t="shared" ref="AW182:AW198" si="18">SUM(AC182,AG182,AJ182,AK182,AL182,AO182)/AD182</f>
        <v>0.97922499256983142</v>
      </c>
      <c r="AX182" s="18"/>
      <c r="AY182" s="62"/>
      <c r="AZ182" s="62"/>
      <c r="BA182" s="62"/>
      <c r="BC182" s="36"/>
    </row>
    <row r="183" spans="1:55" s="21" customFormat="1" x14ac:dyDescent="0.2">
      <c r="A183" s="26" t="s">
        <v>595</v>
      </c>
      <c r="B183" s="23" t="s">
        <v>606</v>
      </c>
      <c r="C183" s="21" t="s">
        <v>75</v>
      </c>
      <c r="D183" s="23" t="s">
        <v>50</v>
      </c>
      <c r="E183" s="23" t="s">
        <v>32</v>
      </c>
      <c r="F183" s="23" t="s">
        <v>38</v>
      </c>
      <c r="G183" s="24">
        <v>286</v>
      </c>
      <c r="H183" s="30">
        <v>61.790999999999997</v>
      </c>
      <c r="I183" s="23">
        <v>36.491999999999997</v>
      </c>
      <c r="J183" s="23" t="s">
        <v>27</v>
      </c>
      <c r="K183" s="23" t="s">
        <v>27</v>
      </c>
      <c r="L183" s="23" t="s">
        <v>27</v>
      </c>
      <c r="M183" s="23" t="s">
        <v>27</v>
      </c>
      <c r="N183" s="23">
        <v>2.5000000000000001E-2</v>
      </c>
      <c r="O183" s="23">
        <v>0.95</v>
      </c>
      <c r="P183" s="23" t="s">
        <v>27</v>
      </c>
      <c r="Q183" s="23">
        <v>0.17899999999999999</v>
      </c>
      <c r="R183" s="23" t="s">
        <v>27</v>
      </c>
      <c r="S183" s="23" t="s">
        <v>27</v>
      </c>
      <c r="T183" s="30" t="s">
        <v>27</v>
      </c>
      <c r="U183" s="23" t="s">
        <v>27</v>
      </c>
      <c r="V183" s="23" t="s">
        <v>27</v>
      </c>
      <c r="W183" s="30" t="s">
        <v>27</v>
      </c>
      <c r="X183" s="23">
        <v>99.436999999999998</v>
      </c>
      <c r="Z183" s="18" t="s">
        <v>85</v>
      </c>
      <c r="AB183" s="1"/>
      <c r="AC183" s="32">
        <v>48.85087980700866</v>
      </c>
      <c r="AD183" s="18">
        <v>50.254985965555719</v>
      </c>
      <c r="AE183" s="18">
        <v>0</v>
      </c>
      <c r="AF183" s="18">
        <v>0</v>
      </c>
      <c r="AG183" s="18">
        <v>0</v>
      </c>
      <c r="AH183" s="18">
        <v>0</v>
      </c>
      <c r="AI183" s="18">
        <v>2.7540094686636794E-2</v>
      </c>
      <c r="AJ183" s="18">
        <v>0.71460458525727111</v>
      </c>
      <c r="AK183" s="18">
        <v>0</v>
      </c>
      <c r="AL183" s="18">
        <v>0.15198954749170365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100.00000000000001</v>
      </c>
      <c r="AT183" s="53" t="s">
        <v>134</v>
      </c>
      <c r="AU183" s="53" t="str">
        <f t="shared" si="16"/>
        <v>po</v>
      </c>
      <c r="AV183" s="18">
        <f t="shared" si="17"/>
        <v>0.97206036114487393</v>
      </c>
      <c r="AW183" s="18">
        <f t="shared" si="18"/>
        <v>0.9893043045287786</v>
      </c>
      <c r="AX183" s="18"/>
      <c r="AY183" s="62"/>
      <c r="AZ183" s="62"/>
      <c r="BA183" s="62"/>
      <c r="BC183" s="36"/>
    </row>
    <row r="184" spans="1:55" s="21" customFormat="1" x14ac:dyDescent="0.2">
      <c r="A184" s="26" t="s">
        <v>595</v>
      </c>
      <c r="B184" s="23" t="s">
        <v>606</v>
      </c>
      <c r="C184" s="21" t="s">
        <v>75</v>
      </c>
      <c r="D184" s="23" t="s">
        <v>50</v>
      </c>
      <c r="E184" s="23" t="s">
        <v>32</v>
      </c>
      <c r="F184" s="23" t="s">
        <v>31</v>
      </c>
      <c r="G184" s="24">
        <v>274</v>
      </c>
      <c r="H184" s="30">
        <v>62.182000000000002</v>
      </c>
      <c r="I184" s="23">
        <v>36.622</v>
      </c>
      <c r="J184" s="23" t="s">
        <v>27</v>
      </c>
      <c r="K184" s="23" t="s">
        <v>27</v>
      </c>
      <c r="L184" s="23" t="s">
        <v>27</v>
      </c>
      <c r="M184" s="23" t="s">
        <v>27</v>
      </c>
      <c r="N184" s="23" t="s">
        <v>27</v>
      </c>
      <c r="O184" s="23">
        <v>0.90200000000000002</v>
      </c>
      <c r="P184" s="23" t="s">
        <v>27</v>
      </c>
      <c r="Q184" s="23">
        <v>8.1000000000000003E-2</v>
      </c>
      <c r="R184" s="23" t="s">
        <v>27</v>
      </c>
      <c r="S184" s="23" t="s">
        <v>27</v>
      </c>
      <c r="T184" s="30" t="s">
        <v>27</v>
      </c>
      <c r="U184" s="23" t="s">
        <v>27</v>
      </c>
      <c r="V184" s="23" t="s">
        <v>27</v>
      </c>
      <c r="W184" s="30" t="s">
        <v>27</v>
      </c>
      <c r="X184" s="23">
        <v>99.787000000000006</v>
      </c>
      <c r="Z184" s="18" t="s">
        <v>85</v>
      </c>
      <c r="AB184" s="1"/>
      <c r="AC184" s="32">
        <v>48.992790659897715</v>
      </c>
      <c r="AD184" s="18">
        <v>50.262475391966845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0.67619048626055578</v>
      </c>
      <c r="AK184" s="18">
        <v>0</v>
      </c>
      <c r="AL184" s="18">
        <v>6.8543461874878336E-2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100</v>
      </c>
      <c r="AT184" s="53" t="s">
        <v>134</v>
      </c>
      <c r="AU184" s="53" t="str">
        <f t="shared" si="16"/>
        <v>po</v>
      </c>
      <c r="AV184" s="18">
        <f t="shared" si="17"/>
        <v>0.97473891362954923</v>
      </c>
      <c r="AW184" s="18">
        <f t="shared" si="18"/>
        <v>0.98955581117245195</v>
      </c>
      <c r="AX184" s="18"/>
      <c r="AY184" s="62"/>
      <c r="AZ184" s="62"/>
      <c r="BA184" s="62"/>
      <c r="BC184" s="36"/>
    </row>
    <row r="185" spans="1:55" s="21" customFormat="1" x14ac:dyDescent="0.2">
      <c r="A185" s="26" t="s">
        <v>595</v>
      </c>
      <c r="B185" s="23" t="s">
        <v>606</v>
      </c>
      <c r="C185" s="21" t="s">
        <v>75</v>
      </c>
      <c r="D185" s="23" t="s">
        <v>50</v>
      </c>
      <c r="E185" s="23" t="s">
        <v>32</v>
      </c>
      <c r="F185" s="23" t="s">
        <v>43</v>
      </c>
      <c r="G185" s="24">
        <v>251</v>
      </c>
      <c r="H185" s="30">
        <v>62.49</v>
      </c>
      <c r="I185" s="23">
        <v>36.69</v>
      </c>
      <c r="J185" s="23" t="s">
        <v>27</v>
      </c>
      <c r="K185" s="23" t="s">
        <v>27</v>
      </c>
      <c r="L185" s="23" t="s">
        <v>27</v>
      </c>
      <c r="M185" s="23" t="s">
        <v>27</v>
      </c>
      <c r="N185" s="23" t="s">
        <v>27</v>
      </c>
      <c r="O185" s="23">
        <v>0.67</v>
      </c>
      <c r="P185" s="23" t="s">
        <v>27</v>
      </c>
      <c r="Q185" s="23" t="s">
        <v>27</v>
      </c>
      <c r="R185" s="23" t="s">
        <v>27</v>
      </c>
      <c r="S185" s="23" t="s">
        <v>27</v>
      </c>
      <c r="T185" s="30" t="s">
        <v>27</v>
      </c>
      <c r="U185" s="23" t="s">
        <v>27</v>
      </c>
      <c r="V185" s="23" t="s">
        <v>27</v>
      </c>
      <c r="W185" s="30" t="s">
        <v>27</v>
      </c>
      <c r="X185" s="23">
        <v>99.850000000000009</v>
      </c>
      <c r="Z185" s="18" t="s">
        <v>85</v>
      </c>
      <c r="AB185" s="1"/>
      <c r="AC185" s="32">
        <v>49.189452456550256</v>
      </c>
      <c r="AD185" s="18">
        <v>50.308746807981699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0.50180073546804904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100.00000000000001</v>
      </c>
      <c r="AT185" s="53" t="s">
        <v>134</v>
      </c>
      <c r="AU185" s="53" t="str">
        <f t="shared" si="16"/>
        <v>po</v>
      </c>
      <c r="AV185" s="18">
        <f t="shared" si="17"/>
        <v>0.97775149606283052</v>
      </c>
      <c r="AW185" s="18">
        <f t="shared" si="18"/>
        <v>0.98772591934519383</v>
      </c>
      <c r="AX185" s="18"/>
      <c r="AY185" s="62"/>
      <c r="AZ185" s="62"/>
      <c r="BA185" s="62"/>
      <c r="BC185" s="36"/>
    </row>
    <row r="186" spans="1:55" s="21" customFormat="1" x14ac:dyDescent="0.2">
      <c r="A186" s="26" t="s">
        <v>595</v>
      </c>
      <c r="B186" s="23" t="s">
        <v>606</v>
      </c>
      <c r="C186" s="21" t="s">
        <v>75</v>
      </c>
      <c r="D186" s="23" t="s">
        <v>50</v>
      </c>
      <c r="E186" s="23" t="s">
        <v>32</v>
      </c>
      <c r="F186" s="23" t="s">
        <v>43</v>
      </c>
      <c r="G186" s="24">
        <v>258</v>
      </c>
      <c r="H186" s="30">
        <v>62.209000000000003</v>
      </c>
      <c r="I186" s="23">
        <v>36.512999999999998</v>
      </c>
      <c r="J186" s="23" t="s">
        <v>27</v>
      </c>
      <c r="K186" s="23" t="s">
        <v>27</v>
      </c>
      <c r="L186" s="23" t="s">
        <v>27</v>
      </c>
      <c r="M186" s="23" t="s">
        <v>27</v>
      </c>
      <c r="N186" s="23" t="s">
        <v>27</v>
      </c>
      <c r="O186" s="23">
        <v>0.753</v>
      </c>
      <c r="P186" s="23" t="s">
        <v>27</v>
      </c>
      <c r="Q186" s="23" t="s">
        <v>27</v>
      </c>
      <c r="R186" s="23" t="s">
        <v>27</v>
      </c>
      <c r="S186" s="23" t="s">
        <v>27</v>
      </c>
      <c r="T186" s="30" t="s">
        <v>27</v>
      </c>
      <c r="U186" s="23" t="s">
        <v>27</v>
      </c>
      <c r="V186" s="23" t="s">
        <v>27</v>
      </c>
      <c r="W186" s="30" t="s">
        <v>27</v>
      </c>
      <c r="X186" s="23">
        <v>99.475000000000009</v>
      </c>
      <c r="Z186" s="18" t="s">
        <v>85</v>
      </c>
      <c r="AB186" s="1"/>
      <c r="AC186" s="32">
        <v>49.165773667217884</v>
      </c>
      <c r="AD186" s="18">
        <v>50.267987486079726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0.56623884670237157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99.999999999999986</v>
      </c>
      <c r="AT186" s="53" t="s">
        <v>134</v>
      </c>
      <c r="AU186" s="53" t="str">
        <f t="shared" si="16"/>
        <v>po</v>
      </c>
      <c r="AV186" s="18">
        <f t="shared" si="17"/>
        <v>0.97807324553888164</v>
      </c>
      <c r="AW186" s="18">
        <f t="shared" si="18"/>
        <v>0.98933764809446778</v>
      </c>
      <c r="AX186" s="18"/>
      <c r="AY186" s="62"/>
      <c r="AZ186" s="62"/>
      <c r="BA186" s="62"/>
      <c r="BC186" s="36"/>
    </row>
    <row r="187" spans="1:55" s="21" customFormat="1" x14ac:dyDescent="0.2">
      <c r="A187" s="26" t="s">
        <v>595</v>
      </c>
      <c r="B187" s="23" t="s">
        <v>606</v>
      </c>
      <c r="C187" s="21" t="s">
        <v>75</v>
      </c>
      <c r="D187" s="23" t="s">
        <v>50</v>
      </c>
      <c r="E187" s="23" t="s">
        <v>42</v>
      </c>
      <c r="F187" s="23" t="s">
        <v>28</v>
      </c>
      <c r="G187" s="24">
        <v>321</v>
      </c>
      <c r="H187" s="30">
        <v>61.915999999999997</v>
      </c>
      <c r="I187" s="23">
        <v>36.308999999999997</v>
      </c>
      <c r="J187" s="23" t="s">
        <v>27</v>
      </c>
      <c r="K187" s="23" t="s">
        <v>27</v>
      </c>
      <c r="L187" s="23" t="s">
        <v>27</v>
      </c>
      <c r="M187" s="23" t="s">
        <v>27</v>
      </c>
      <c r="N187" s="23" t="s">
        <v>27</v>
      </c>
      <c r="O187" s="23">
        <v>0.84199999999999997</v>
      </c>
      <c r="P187" s="23">
        <v>0.122</v>
      </c>
      <c r="Q187" s="23">
        <v>4.7E-2</v>
      </c>
      <c r="R187" s="23" t="s">
        <v>27</v>
      </c>
      <c r="S187" s="23" t="s">
        <v>27</v>
      </c>
      <c r="T187" s="30" t="s">
        <v>27</v>
      </c>
      <c r="U187" s="23" t="s">
        <v>27</v>
      </c>
      <c r="V187" s="23" t="s">
        <v>27</v>
      </c>
      <c r="W187" s="30" t="s">
        <v>27</v>
      </c>
      <c r="X187" s="23">
        <v>99.23599999999999</v>
      </c>
      <c r="Z187" s="18" t="s">
        <v>85</v>
      </c>
      <c r="AB187" s="1"/>
      <c r="AC187" s="32">
        <v>49.08845586874213</v>
      </c>
      <c r="AD187" s="18">
        <v>50.1447062240535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0.63516067005344545</v>
      </c>
      <c r="AK187" s="18">
        <v>9.1656243940877208E-2</v>
      </c>
      <c r="AL187" s="18">
        <v>4.0020993210033419E-2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99.999999999999986</v>
      </c>
      <c r="AT187" s="53" t="s">
        <v>134</v>
      </c>
      <c r="AU187" s="53" t="str">
        <f t="shared" si="16"/>
        <v>po</v>
      </c>
      <c r="AV187" s="18">
        <f t="shared" si="17"/>
        <v>0.97893595486247542</v>
      </c>
      <c r="AW187" s="18">
        <f t="shared" si="18"/>
        <v>0.99422845460867038</v>
      </c>
      <c r="AX187" s="18"/>
      <c r="AY187" s="62"/>
      <c r="AZ187" s="62"/>
      <c r="BA187" s="62"/>
      <c r="BC187" s="36"/>
    </row>
    <row r="188" spans="1:55" s="21" customFormat="1" x14ac:dyDescent="0.2">
      <c r="A188" s="26" t="s">
        <v>595</v>
      </c>
      <c r="B188" s="23" t="s">
        <v>606</v>
      </c>
      <c r="C188" s="21" t="s">
        <v>75</v>
      </c>
      <c r="D188" s="23" t="s">
        <v>50</v>
      </c>
      <c r="E188" s="23" t="s">
        <v>32</v>
      </c>
      <c r="F188" s="23" t="s">
        <v>43</v>
      </c>
      <c r="G188" s="24">
        <v>256</v>
      </c>
      <c r="H188" s="30">
        <v>62.180999999999997</v>
      </c>
      <c r="I188" s="23">
        <v>36.414999999999999</v>
      </c>
      <c r="J188" s="23" t="s">
        <v>27</v>
      </c>
      <c r="K188" s="23" t="s">
        <v>27</v>
      </c>
      <c r="L188" s="23" t="s">
        <v>27</v>
      </c>
      <c r="M188" s="23" t="s">
        <v>27</v>
      </c>
      <c r="N188" s="23" t="s">
        <v>27</v>
      </c>
      <c r="O188" s="23">
        <v>0.84799999999999998</v>
      </c>
      <c r="P188" s="23">
        <v>0.105</v>
      </c>
      <c r="Q188" s="23">
        <v>9.0999999999999998E-2</v>
      </c>
      <c r="R188" s="23" t="s">
        <v>27</v>
      </c>
      <c r="S188" s="23" t="s">
        <v>27</v>
      </c>
      <c r="T188" s="30" t="s">
        <v>27</v>
      </c>
      <c r="U188" s="23" t="s">
        <v>27</v>
      </c>
      <c r="V188" s="23" t="s">
        <v>27</v>
      </c>
      <c r="W188" s="30" t="s">
        <v>27</v>
      </c>
      <c r="X188" s="23">
        <v>99.64</v>
      </c>
      <c r="Z188" s="18" t="s">
        <v>85</v>
      </c>
      <c r="AB188" s="1"/>
      <c r="AC188" s="32">
        <v>49.109134862776983</v>
      </c>
      <c r="AD188" s="18">
        <v>50.097865140752539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0.63722889518384285</v>
      </c>
      <c r="AK188" s="18">
        <v>7.8581375425076025E-2</v>
      </c>
      <c r="AL188" s="18">
        <v>7.7189725861539729E-2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99.999999999999972</v>
      </c>
      <c r="AT188" s="53" t="s">
        <v>134</v>
      </c>
      <c r="AU188" s="53" t="str">
        <f t="shared" si="16"/>
        <v>po</v>
      </c>
      <c r="AV188" s="18">
        <f t="shared" si="17"/>
        <v>0.98026402372241472</v>
      </c>
      <c r="AW188" s="18">
        <f t="shared" si="18"/>
        <v>0.99609304147082545</v>
      </c>
      <c r="AX188" s="18"/>
      <c r="AY188" s="62"/>
      <c r="AZ188" s="62"/>
      <c r="BA188" s="62"/>
      <c r="BC188" s="36"/>
    </row>
    <row r="189" spans="1:55" s="21" customFormat="1" x14ac:dyDescent="0.2">
      <c r="A189" s="26" t="s">
        <v>595</v>
      </c>
      <c r="B189" s="23" t="s">
        <v>606</v>
      </c>
      <c r="C189" s="21" t="s">
        <v>75</v>
      </c>
      <c r="D189" s="23" t="s">
        <v>50</v>
      </c>
      <c r="E189" s="23" t="s">
        <v>32</v>
      </c>
      <c r="F189" s="23" t="s">
        <v>38</v>
      </c>
      <c r="G189" s="24">
        <v>284</v>
      </c>
      <c r="H189" s="30">
        <v>62.029000000000003</v>
      </c>
      <c r="I189" s="23">
        <v>36.225999999999999</v>
      </c>
      <c r="J189" s="23" t="s">
        <v>27</v>
      </c>
      <c r="K189" s="23" t="s">
        <v>27</v>
      </c>
      <c r="L189" s="23" t="s">
        <v>27</v>
      </c>
      <c r="M189" s="23" t="s">
        <v>27</v>
      </c>
      <c r="N189" s="23">
        <v>3.4000000000000002E-2</v>
      </c>
      <c r="O189" s="23">
        <v>0.89500000000000002</v>
      </c>
      <c r="P189" s="23" t="s">
        <v>27</v>
      </c>
      <c r="Q189" s="23" t="s">
        <v>27</v>
      </c>
      <c r="R189" s="23" t="s">
        <v>27</v>
      </c>
      <c r="S189" s="23" t="s">
        <v>27</v>
      </c>
      <c r="T189" s="30">
        <v>0.13600000000000001</v>
      </c>
      <c r="U189" s="23" t="s">
        <v>27</v>
      </c>
      <c r="V189" s="23" t="s">
        <v>27</v>
      </c>
      <c r="W189" s="30" t="s">
        <v>27</v>
      </c>
      <c r="X189" s="23">
        <v>99.32</v>
      </c>
      <c r="Z189" s="18" t="s">
        <v>85</v>
      </c>
      <c r="AB189" s="1"/>
      <c r="AC189" s="32">
        <v>49.170382968325988</v>
      </c>
      <c r="AD189" s="18">
        <v>50.022284008529539</v>
      </c>
      <c r="AE189" s="18">
        <v>0</v>
      </c>
      <c r="AF189" s="18">
        <v>0</v>
      </c>
      <c r="AG189" s="18">
        <v>0</v>
      </c>
      <c r="AH189" s="18">
        <v>0</v>
      </c>
      <c r="AI189" s="18">
        <v>3.7554845745684427E-2</v>
      </c>
      <c r="AJ189" s="18">
        <v>0.67503590516791689</v>
      </c>
      <c r="AK189" s="18">
        <v>0</v>
      </c>
      <c r="AL189" s="18">
        <v>0</v>
      </c>
      <c r="AM189" s="18">
        <v>0</v>
      </c>
      <c r="AN189" s="18">
        <v>0</v>
      </c>
      <c r="AO189" s="18">
        <v>9.4742272230858959E-2</v>
      </c>
      <c r="AP189" s="18">
        <v>0</v>
      </c>
      <c r="AQ189" s="18">
        <v>0</v>
      </c>
      <c r="AR189" s="18">
        <v>99.999999999999986</v>
      </c>
      <c r="AT189" s="53" t="s">
        <v>134</v>
      </c>
      <c r="AU189" s="53" t="str">
        <f t="shared" si="16"/>
        <v>po</v>
      </c>
      <c r="AV189" s="18">
        <f t="shared" si="17"/>
        <v>0.98296956932117918</v>
      </c>
      <c r="AW189" s="18">
        <f t="shared" si="18"/>
        <v>0.99835827442843728</v>
      </c>
      <c r="AX189" s="18"/>
      <c r="AY189" s="62"/>
      <c r="AZ189" s="62"/>
      <c r="BA189" s="62"/>
      <c r="BC189" s="36"/>
    </row>
    <row r="190" spans="1:55" s="21" customFormat="1" x14ac:dyDescent="0.2">
      <c r="A190" s="26" t="s">
        <v>595</v>
      </c>
      <c r="B190" s="23" t="s">
        <v>606</v>
      </c>
      <c r="C190" s="21" t="s">
        <v>75</v>
      </c>
      <c r="D190" s="23" t="s">
        <v>50</v>
      </c>
      <c r="E190" s="23" t="s">
        <v>32</v>
      </c>
      <c r="F190" s="23" t="s">
        <v>31</v>
      </c>
      <c r="G190" s="24">
        <v>277</v>
      </c>
      <c r="H190" s="30">
        <v>62.261000000000003</v>
      </c>
      <c r="I190" s="23">
        <v>36.357999999999997</v>
      </c>
      <c r="J190" s="23" t="s">
        <v>27</v>
      </c>
      <c r="K190" s="23" t="s">
        <v>27</v>
      </c>
      <c r="L190" s="23" t="s">
        <v>27</v>
      </c>
      <c r="M190" s="23" t="s">
        <v>27</v>
      </c>
      <c r="N190" s="23" t="s">
        <v>27</v>
      </c>
      <c r="O190" s="23">
        <v>0.9</v>
      </c>
      <c r="P190" s="23" t="s">
        <v>27</v>
      </c>
      <c r="Q190" s="23">
        <v>6.6000000000000003E-2</v>
      </c>
      <c r="R190" s="23" t="s">
        <v>27</v>
      </c>
      <c r="S190" s="23" t="s">
        <v>27</v>
      </c>
      <c r="T190" s="30" t="s">
        <v>27</v>
      </c>
      <c r="U190" s="23" t="s">
        <v>27</v>
      </c>
      <c r="V190" s="23" t="s">
        <v>27</v>
      </c>
      <c r="W190" s="30" t="s">
        <v>27</v>
      </c>
      <c r="X190" s="23">
        <v>99.585000000000008</v>
      </c>
      <c r="Z190" s="18" t="s">
        <v>85</v>
      </c>
      <c r="AB190" s="1"/>
      <c r="AC190" s="32">
        <v>49.209690543097395</v>
      </c>
      <c r="AD190" s="18">
        <v>50.057464870933558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0.67681827819782536</v>
      </c>
      <c r="AK190" s="18">
        <v>0</v>
      </c>
      <c r="AL190" s="18">
        <v>5.6026307771203189E-2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v>99.999999999999986</v>
      </c>
      <c r="AT190" s="53" t="s">
        <v>134</v>
      </c>
      <c r="AU190" s="53" t="str">
        <f t="shared" si="16"/>
        <v>po</v>
      </c>
      <c r="AV190" s="18">
        <f t="shared" si="17"/>
        <v>0.9830639779696787</v>
      </c>
      <c r="AW190" s="18">
        <f t="shared" si="18"/>
        <v>0.99770404389907763</v>
      </c>
      <c r="AX190" s="18"/>
      <c r="AY190" s="62"/>
      <c r="AZ190" s="62"/>
      <c r="BA190" s="62"/>
      <c r="BC190" s="36"/>
    </row>
    <row r="191" spans="1:55" s="21" customFormat="1" x14ac:dyDescent="0.2">
      <c r="A191" s="26" t="s">
        <v>595</v>
      </c>
      <c r="B191" s="23" t="s">
        <v>606</v>
      </c>
      <c r="C191" s="21" t="s">
        <v>75</v>
      </c>
      <c r="D191" s="23" t="s">
        <v>50</v>
      </c>
      <c r="E191" s="23" t="s">
        <v>32</v>
      </c>
      <c r="F191" s="23" t="s">
        <v>34</v>
      </c>
      <c r="G191" s="24">
        <v>272</v>
      </c>
      <c r="H191" s="30">
        <v>62.61</v>
      </c>
      <c r="I191" s="23">
        <v>36.531999999999996</v>
      </c>
      <c r="J191" s="23" t="s">
        <v>27</v>
      </c>
      <c r="K191" s="23" t="s">
        <v>27</v>
      </c>
      <c r="L191" s="23" t="s">
        <v>27</v>
      </c>
      <c r="M191" s="23" t="s">
        <v>27</v>
      </c>
      <c r="N191" s="23">
        <v>2.5000000000000001E-2</v>
      </c>
      <c r="O191" s="23">
        <v>0.315</v>
      </c>
      <c r="P191" s="23" t="s">
        <v>27</v>
      </c>
      <c r="Q191" s="23">
        <v>6.6000000000000003E-2</v>
      </c>
      <c r="R191" s="23" t="s">
        <v>27</v>
      </c>
      <c r="S191" s="23" t="s">
        <v>27</v>
      </c>
      <c r="T191" s="30" t="s">
        <v>27</v>
      </c>
      <c r="U191" s="23" t="s">
        <v>27</v>
      </c>
      <c r="V191" s="23" t="s">
        <v>27</v>
      </c>
      <c r="W191" s="30" t="s">
        <v>27</v>
      </c>
      <c r="X191" s="23">
        <v>99.548000000000002</v>
      </c>
      <c r="Z191" s="18" t="s">
        <v>85</v>
      </c>
      <c r="AB191" s="1"/>
      <c r="AC191" s="32">
        <v>49.434612198426422</v>
      </c>
      <c r="AD191" s="18">
        <v>50.245271877790202</v>
      </c>
      <c r="AE191" s="18">
        <v>0</v>
      </c>
      <c r="AF191" s="18">
        <v>0</v>
      </c>
      <c r="AG191" s="18">
        <v>0</v>
      </c>
      <c r="AH191" s="18">
        <v>0</v>
      </c>
      <c r="AI191" s="18">
        <v>2.7504622636365425E-2</v>
      </c>
      <c r="AJ191" s="18">
        <v>0.2366426438382373</v>
      </c>
      <c r="AK191" s="18">
        <v>0</v>
      </c>
      <c r="AL191" s="18">
        <v>5.5968657308787959E-2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100.00000000000001</v>
      </c>
      <c r="AT191" s="53" t="s">
        <v>134</v>
      </c>
      <c r="AU191" s="53" t="str">
        <f t="shared" si="16"/>
        <v>po</v>
      </c>
      <c r="AV191" s="18">
        <f t="shared" si="17"/>
        <v>0.98386595098270102</v>
      </c>
      <c r="AW191" s="18">
        <f t="shared" si="18"/>
        <v>0.9896896094128661</v>
      </c>
      <c r="AX191" s="18"/>
      <c r="AY191" s="62"/>
      <c r="AZ191" s="62"/>
      <c r="BA191" s="62"/>
      <c r="BC191" s="36"/>
    </row>
    <row r="192" spans="1:55" s="21" customFormat="1" x14ac:dyDescent="0.2">
      <c r="A192" s="26" t="s">
        <v>595</v>
      </c>
      <c r="B192" s="23" t="s">
        <v>606</v>
      </c>
      <c r="C192" s="21" t="s">
        <v>75</v>
      </c>
      <c r="D192" s="23" t="s">
        <v>50</v>
      </c>
      <c r="E192" s="23" t="s">
        <v>32</v>
      </c>
      <c r="F192" s="23" t="s">
        <v>34</v>
      </c>
      <c r="G192" s="24">
        <v>271</v>
      </c>
      <c r="H192" s="30">
        <v>62.564999999999998</v>
      </c>
      <c r="I192" s="23">
        <v>36.441000000000003</v>
      </c>
      <c r="J192" s="23">
        <v>2.9000000000000001E-2</v>
      </c>
      <c r="K192" s="23" t="s">
        <v>27</v>
      </c>
      <c r="L192" s="23" t="s">
        <v>27</v>
      </c>
      <c r="M192" s="23" t="s">
        <v>27</v>
      </c>
      <c r="N192" s="23">
        <v>2.7E-2</v>
      </c>
      <c r="O192" s="23">
        <v>0.50700000000000001</v>
      </c>
      <c r="P192" s="23" t="s">
        <v>27</v>
      </c>
      <c r="Q192" s="23">
        <v>5.8999999999999997E-2</v>
      </c>
      <c r="R192" s="23" t="s">
        <v>27</v>
      </c>
      <c r="S192" s="23" t="s">
        <v>27</v>
      </c>
      <c r="T192" s="30" t="s">
        <v>27</v>
      </c>
      <c r="U192" s="23" t="s">
        <v>27</v>
      </c>
      <c r="V192" s="23" t="s">
        <v>27</v>
      </c>
      <c r="W192" s="30" t="s">
        <v>27</v>
      </c>
      <c r="X192" s="23">
        <v>99.628</v>
      </c>
      <c r="Z192" s="18" t="s">
        <v>85</v>
      </c>
      <c r="AB192" s="1"/>
      <c r="AC192" s="32">
        <v>49.386564634546694</v>
      </c>
      <c r="AD192" s="18">
        <v>50.107412694764911</v>
      </c>
      <c r="AE192" s="18">
        <v>4.5519836899020581E-2</v>
      </c>
      <c r="AF192" s="18">
        <v>0</v>
      </c>
      <c r="AG192" s="18">
        <v>0</v>
      </c>
      <c r="AH192" s="18">
        <v>0</v>
      </c>
      <c r="AI192" s="18">
        <v>2.9697465533370725E-2</v>
      </c>
      <c r="AJ192" s="18">
        <v>0.38078545836167654</v>
      </c>
      <c r="AK192" s="18">
        <v>0</v>
      </c>
      <c r="AL192" s="18">
        <v>5.0019909894338584E-2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100.00000000000001</v>
      </c>
      <c r="AT192" s="53" t="s">
        <v>134</v>
      </c>
      <c r="AU192" s="53" t="str">
        <f t="shared" si="16"/>
        <v>po</v>
      </c>
      <c r="AV192" s="18">
        <f t="shared" si="17"/>
        <v>0.98561394369712629</v>
      </c>
      <c r="AW192" s="18">
        <f t="shared" si="18"/>
        <v>0.99421158115408936</v>
      </c>
      <c r="AX192" s="18"/>
      <c r="AY192" s="62"/>
      <c r="AZ192" s="62"/>
      <c r="BA192" s="62"/>
      <c r="BC192" s="36"/>
    </row>
    <row r="193" spans="1:55" s="21" customFormat="1" x14ac:dyDescent="0.2">
      <c r="A193" s="26" t="s">
        <v>595</v>
      </c>
      <c r="B193" s="23" t="s">
        <v>606</v>
      </c>
      <c r="C193" s="21" t="s">
        <v>75</v>
      </c>
      <c r="D193" s="23" t="s">
        <v>50</v>
      </c>
      <c r="E193" s="23" t="s">
        <v>32</v>
      </c>
      <c r="F193" s="23" t="s">
        <v>31</v>
      </c>
      <c r="G193" s="24">
        <v>275</v>
      </c>
      <c r="H193" s="30">
        <v>62.07</v>
      </c>
      <c r="I193" s="23">
        <v>36.131</v>
      </c>
      <c r="J193" s="23" t="s">
        <v>27</v>
      </c>
      <c r="K193" s="23" t="s">
        <v>27</v>
      </c>
      <c r="L193" s="23" t="s">
        <v>27</v>
      </c>
      <c r="M193" s="23" t="s">
        <v>27</v>
      </c>
      <c r="N193" s="23" t="s">
        <v>27</v>
      </c>
      <c r="O193" s="23">
        <v>0.90600000000000003</v>
      </c>
      <c r="P193" s="23" t="s">
        <v>27</v>
      </c>
      <c r="Q193" s="23">
        <v>7.0000000000000007E-2</v>
      </c>
      <c r="R193" s="23" t="s">
        <v>27</v>
      </c>
      <c r="S193" s="23" t="s">
        <v>27</v>
      </c>
      <c r="T193" s="30" t="s">
        <v>27</v>
      </c>
      <c r="U193" s="23" t="s">
        <v>27</v>
      </c>
      <c r="V193" s="23" t="s">
        <v>27</v>
      </c>
      <c r="W193" s="30" t="s">
        <v>27</v>
      </c>
      <c r="X193" s="23">
        <v>99.176999999999992</v>
      </c>
      <c r="Z193" s="18" t="s">
        <v>85</v>
      </c>
      <c r="AB193" s="1"/>
      <c r="AC193" s="32">
        <v>49.283256364072109</v>
      </c>
      <c r="AD193" s="18">
        <v>49.972601180955671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0.68444865644680808</v>
      </c>
      <c r="AK193" s="18">
        <v>0</v>
      </c>
      <c r="AL193" s="18">
        <v>5.9693798525394082E-2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99.999999999999972</v>
      </c>
      <c r="AT193" s="53" t="s">
        <v>134</v>
      </c>
      <c r="AU193" s="53" t="str">
        <f t="shared" si="16"/>
        <v>po</v>
      </c>
      <c r="AV193" s="18">
        <f t="shared" si="17"/>
        <v>0.98620554462659693</v>
      </c>
      <c r="AW193" s="18">
        <f t="shared" si="18"/>
        <v>1.001096553647272</v>
      </c>
      <c r="AX193" s="18"/>
      <c r="AY193" s="62"/>
      <c r="AZ193" s="62"/>
      <c r="BA193" s="62"/>
      <c r="BC193" s="36"/>
    </row>
    <row r="194" spans="1:55" s="21" customFormat="1" x14ac:dyDescent="0.2">
      <c r="A194" s="26" t="s">
        <v>595</v>
      </c>
      <c r="B194" s="23" t="s">
        <v>606</v>
      </c>
      <c r="C194" s="21" t="s">
        <v>75</v>
      </c>
      <c r="D194" s="23" t="s">
        <v>50</v>
      </c>
      <c r="E194" s="23" t="s">
        <v>42</v>
      </c>
      <c r="F194" s="23" t="s">
        <v>43</v>
      </c>
      <c r="G194" s="24">
        <v>305</v>
      </c>
      <c r="H194" s="30">
        <v>62.274000000000001</v>
      </c>
      <c r="I194" s="23">
        <v>36.22</v>
      </c>
      <c r="J194" s="23" t="s">
        <v>27</v>
      </c>
      <c r="K194" s="23" t="s">
        <v>27</v>
      </c>
      <c r="L194" s="23" t="s">
        <v>27</v>
      </c>
      <c r="M194" s="23" t="s">
        <v>27</v>
      </c>
      <c r="N194" s="23" t="s">
        <v>27</v>
      </c>
      <c r="O194" s="23">
        <v>0.94899999999999995</v>
      </c>
      <c r="P194" s="23">
        <v>9.8000000000000004E-2</v>
      </c>
      <c r="Q194" s="23">
        <v>7.6999999999999999E-2</v>
      </c>
      <c r="R194" s="23" t="s">
        <v>27</v>
      </c>
      <c r="S194" s="23" t="s">
        <v>27</v>
      </c>
      <c r="T194" s="30" t="s">
        <v>27</v>
      </c>
      <c r="U194" s="23" t="s">
        <v>27</v>
      </c>
      <c r="V194" s="23" t="s">
        <v>27</v>
      </c>
      <c r="W194" s="30" t="s">
        <v>27</v>
      </c>
      <c r="X194" s="23">
        <v>99.617999999999995</v>
      </c>
      <c r="Z194" s="18" t="s">
        <v>85</v>
      </c>
      <c r="AB194" s="1"/>
      <c r="AC194" s="32">
        <v>49.249582941343071</v>
      </c>
      <c r="AD194" s="18">
        <v>49.897474459570191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0.71409671359497728</v>
      </c>
      <c r="AK194" s="18">
        <v>7.344252778332519E-2</v>
      </c>
      <c r="AL194" s="18">
        <v>6.5403357708423926E-2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100</v>
      </c>
      <c r="AT194" s="53" t="s">
        <v>134</v>
      </c>
      <c r="AU194" s="53" t="str">
        <f t="shared" si="16"/>
        <v>po</v>
      </c>
      <c r="AV194" s="18">
        <f t="shared" si="17"/>
        <v>0.98701554486986953</v>
      </c>
      <c r="AW194" s="18">
        <f t="shared" si="18"/>
        <v>1.0041094480849078</v>
      </c>
      <c r="AX194" s="18"/>
      <c r="AY194" s="62"/>
      <c r="AZ194" s="62"/>
      <c r="BA194" s="62"/>
      <c r="BC194" s="36"/>
    </row>
    <row r="195" spans="1:55" s="21" customFormat="1" x14ac:dyDescent="0.2">
      <c r="A195" s="26" t="s">
        <v>595</v>
      </c>
      <c r="B195" s="23" t="s">
        <v>606</v>
      </c>
      <c r="C195" s="21" t="s">
        <v>75</v>
      </c>
      <c r="D195" s="23" t="s">
        <v>50</v>
      </c>
      <c r="E195" s="23" t="s">
        <v>32</v>
      </c>
      <c r="F195" s="23" t="s">
        <v>43</v>
      </c>
      <c r="G195" s="24">
        <v>247</v>
      </c>
      <c r="H195" s="30">
        <v>62.38</v>
      </c>
      <c r="I195" s="23">
        <v>36.26</v>
      </c>
      <c r="J195" s="23" t="s">
        <v>27</v>
      </c>
      <c r="K195" s="23" t="s">
        <v>27</v>
      </c>
      <c r="L195" s="23" t="s">
        <v>27</v>
      </c>
      <c r="M195" s="23" t="s">
        <v>27</v>
      </c>
      <c r="N195" s="23" t="s">
        <v>27</v>
      </c>
      <c r="O195" s="23">
        <v>0.76</v>
      </c>
      <c r="P195" s="23">
        <v>0.14000000000000001</v>
      </c>
      <c r="Q195" s="23" t="s">
        <v>27</v>
      </c>
      <c r="R195" s="23" t="s">
        <v>27</v>
      </c>
      <c r="S195" s="23" t="s">
        <v>27</v>
      </c>
      <c r="T195" s="30" t="s">
        <v>27</v>
      </c>
      <c r="U195" s="23" t="s">
        <v>27</v>
      </c>
      <c r="V195" s="23" t="s">
        <v>27</v>
      </c>
      <c r="W195" s="30" t="s">
        <v>27</v>
      </c>
      <c r="X195" s="23">
        <v>99.54</v>
      </c>
      <c r="Z195" s="18" t="s">
        <v>85</v>
      </c>
      <c r="AB195" s="1"/>
      <c r="AC195" s="32">
        <v>49.351777182545661</v>
      </c>
      <c r="AD195" s="18">
        <v>49.971173641190255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0.57209222490357492</v>
      </c>
      <c r="AK195" s="18">
        <v>0.10495695136050504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99.999999999999986</v>
      </c>
      <c r="AT195" s="53" t="s">
        <v>134</v>
      </c>
      <c r="AU195" s="53" t="str">
        <f t="shared" si="16"/>
        <v>po</v>
      </c>
      <c r="AV195" s="18">
        <f t="shared" si="17"/>
        <v>0.98760492472936356</v>
      </c>
      <c r="AW195" s="18">
        <f t="shared" si="18"/>
        <v>1.0011537195030371</v>
      </c>
      <c r="AX195" s="18"/>
      <c r="AY195" s="62"/>
      <c r="AZ195" s="62"/>
      <c r="BA195" s="62"/>
      <c r="BC195" s="36"/>
    </row>
    <row r="196" spans="1:55" s="21" customFormat="1" x14ac:dyDescent="0.2">
      <c r="A196" s="26" t="s">
        <v>595</v>
      </c>
      <c r="B196" s="23" t="s">
        <v>606</v>
      </c>
      <c r="C196" s="21" t="s">
        <v>75</v>
      </c>
      <c r="D196" s="23" t="s">
        <v>50</v>
      </c>
      <c r="E196" s="23" t="s">
        <v>32</v>
      </c>
      <c r="F196" s="23" t="s">
        <v>38</v>
      </c>
      <c r="G196" s="24">
        <v>254</v>
      </c>
      <c r="H196" s="30">
        <v>62.29</v>
      </c>
      <c r="I196" s="23">
        <v>36.200000000000003</v>
      </c>
      <c r="J196" s="23" t="s">
        <v>27</v>
      </c>
      <c r="K196" s="23" t="s">
        <v>27</v>
      </c>
      <c r="L196" s="23" t="s">
        <v>27</v>
      </c>
      <c r="M196" s="23" t="s">
        <v>27</v>
      </c>
      <c r="N196" s="23" t="s">
        <v>27</v>
      </c>
      <c r="O196" s="23">
        <v>0.86</v>
      </c>
      <c r="P196" s="23" t="s">
        <v>27</v>
      </c>
      <c r="Q196" s="23">
        <v>7.0000000000000007E-2</v>
      </c>
      <c r="R196" s="23" t="s">
        <v>27</v>
      </c>
      <c r="S196" s="23" t="s">
        <v>27</v>
      </c>
      <c r="T196" s="30">
        <v>0.17</v>
      </c>
      <c r="U196" s="23" t="s">
        <v>27</v>
      </c>
      <c r="V196" s="23" t="s">
        <v>27</v>
      </c>
      <c r="W196" s="30" t="s">
        <v>27</v>
      </c>
      <c r="X196" s="23">
        <v>99.59</v>
      </c>
      <c r="Z196" s="18" t="s">
        <v>85</v>
      </c>
      <c r="AB196" s="1"/>
      <c r="AC196" s="32">
        <v>49.283480353107848</v>
      </c>
      <c r="AD196" s="18">
        <v>49.891427836632225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0.64740569770527401</v>
      </c>
      <c r="AK196" s="18">
        <v>0</v>
      </c>
      <c r="AL196" s="18">
        <v>5.9483238309926724E-2</v>
      </c>
      <c r="AM196" s="18">
        <v>0</v>
      </c>
      <c r="AN196" s="18">
        <v>0</v>
      </c>
      <c r="AO196" s="18">
        <v>0.11820287424469848</v>
      </c>
      <c r="AP196" s="18">
        <v>0</v>
      </c>
      <c r="AQ196" s="18">
        <v>0</v>
      </c>
      <c r="AR196" s="18">
        <v>99.999999999999972</v>
      </c>
      <c r="AT196" s="53" t="s">
        <v>134</v>
      </c>
      <c r="AU196" s="53" t="str">
        <f t="shared" si="16"/>
        <v>po</v>
      </c>
      <c r="AV196" s="18">
        <f t="shared" si="17"/>
        <v>0.98781459040388497</v>
      </c>
      <c r="AW196" s="18">
        <f t="shared" si="18"/>
        <v>1.00435233738843</v>
      </c>
      <c r="AX196" s="18"/>
      <c r="AY196" s="62"/>
      <c r="AZ196" s="62"/>
      <c r="BA196" s="62"/>
      <c r="BC196" s="36"/>
    </row>
    <row r="197" spans="1:55" s="21" customFormat="1" x14ac:dyDescent="0.2">
      <c r="A197" s="26" t="s">
        <v>595</v>
      </c>
      <c r="B197" s="23" t="s">
        <v>606</v>
      </c>
      <c r="C197" s="21" t="s">
        <v>75</v>
      </c>
      <c r="D197" s="23" t="s">
        <v>50</v>
      </c>
      <c r="E197" s="23" t="s">
        <v>42</v>
      </c>
      <c r="F197" s="23" t="s">
        <v>31</v>
      </c>
      <c r="G197" s="24">
        <v>311</v>
      </c>
      <c r="H197" s="30">
        <v>62.485999999999997</v>
      </c>
      <c r="I197" s="23">
        <v>36.216000000000001</v>
      </c>
      <c r="J197" s="23" t="s">
        <v>27</v>
      </c>
      <c r="K197" s="23" t="s">
        <v>27</v>
      </c>
      <c r="L197" s="23" t="s">
        <v>27</v>
      </c>
      <c r="M197" s="23" t="s">
        <v>27</v>
      </c>
      <c r="N197" s="23" t="s">
        <v>27</v>
      </c>
      <c r="O197" s="23">
        <v>0.88400000000000001</v>
      </c>
      <c r="P197" s="23">
        <v>0.16700000000000001</v>
      </c>
      <c r="Q197" s="23" t="s">
        <v>27</v>
      </c>
      <c r="R197" s="23" t="s">
        <v>27</v>
      </c>
      <c r="S197" s="23" t="s">
        <v>27</v>
      </c>
      <c r="T197" s="30" t="s">
        <v>27</v>
      </c>
      <c r="U197" s="23" t="s">
        <v>27</v>
      </c>
      <c r="V197" s="23" t="s">
        <v>27</v>
      </c>
      <c r="W197" s="30" t="s">
        <v>27</v>
      </c>
      <c r="X197" s="23">
        <v>99.753</v>
      </c>
      <c r="Z197" s="18" t="s">
        <v>85</v>
      </c>
      <c r="AB197" s="1"/>
      <c r="AC197" s="32">
        <v>49.368099917460462</v>
      </c>
      <c r="AD197" s="18">
        <v>49.842348006045562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0.66452447357245426</v>
      </c>
      <c r="AK197" s="18">
        <v>0.12502760292151383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100</v>
      </c>
      <c r="AT197" s="53" t="s">
        <v>134</v>
      </c>
      <c r="AU197" s="53" t="str">
        <f t="shared" si="16"/>
        <v>po</v>
      </c>
      <c r="AV197" s="18">
        <f t="shared" si="17"/>
        <v>0.9904850371710503</v>
      </c>
      <c r="AW197" s="18">
        <f t="shared" si="18"/>
        <v>1.0063260259703379</v>
      </c>
      <c r="AX197" s="18"/>
      <c r="AY197" s="62"/>
      <c r="AZ197" s="62"/>
      <c r="BA197" s="62"/>
      <c r="BC197" s="36"/>
    </row>
    <row r="198" spans="1:55" s="21" customFormat="1" x14ac:dyDescent="0.2">
      <c r="A198" s="26" t="s">
        <v>595</v>
      </c>
      <c r="B198" s="23" t="s">
        <v>606</v>
      </c>
      <c r="C198" s="21" t="s">
        <v>75</v>
      </c>
      <c r="D198" s="23" t="s">
        <v>50</v>
      </c>
      <c r="E198" s="23" t="s">
        <v>32</v>
      </c>
      <c r="F198" s="23" t="s">
        <v>43</v>
      </c>
      <c r="G198" s="24">
        <v>248</v>
      </c>
      <c r="H198" s="30">
        <v>62.63</v>
      </c>
      <c r="I198" s="23">
        <v>36.17</v>
      </c>
      <c r="J198" s="23" t="s">
        <v>27</v>
      </c>
      <c r="K198" s="23" t="s">
        <v>27</v>
      </c>
      <c r="L198" s="23" t="s">
        <v>27</v>
      </c>
      <c r="M198" s="23" t="s">
        <v>27</v>
      </c>
      <c r="N198" s="23" t="s">
        <v>27</v>
      </c>
      <c r="O198" s="23">
        <v>0.68</v>
      </c>
      <c r="P198" s="23" t="s">
        <v>27</v>
      </c>
      <c r="Q198" s="23" t="s">
        <v>27</v>
      </c>
      <c r="R198" s="23" t="s">
        <v>27</v>
      </c>
      <c r="S198" s="23" t="s">
        <v>27</v>
      </c>
      <c r="T198" s="30" t="s">
        <v>27</v>
      </c>
      <c r="U198" s="23" t="s">
        <v>27</v>
      </c>
      <c r="V198" s="23" t="s">
        <v>27</v>
      </c>
      <c r="W198" s="30" t="s">
        <v>27</v>
      </c>
      <c r="X198" s="23">
        <v>99.480000000000018</v>
      </c>
      <c r="Z198" s="18" t="s">
        <v>85</v>
      </c>
      <c r="AB198" s="1"/>
      <c r="AC198" s="32">
        <v>49.594904930337464</v>
      </c>
      <c r="AD198" s="18">
        <v>49.892754684712123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0.51234038495042689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100</v>
      </c>
      <c r="AT198" s="53" t="s">
        <v>134</v>
      </c>
      <c r="AU198" s="53" t="str">
        <f t="shared" si="16"/>
        <v>po</v>
      </c>
      <c r="AV198" s="18">
        <f t="shared" si="17"/>
        <v>0.99403020025138189</v>
      </c>
      <c r="AW198" s="18">
        <f t="shared" si="18"/>
        <v>1.0042990336358695</v>
      </c>
      <c r="AX198" s="18"/>
      <c r="AY198" s="62"/>
      <c r="AZ198" s="62"/>
      <c r="BA198" s="62"/>
      <c r="BC198" s="36"/>
    </row>
    <row r="199" spans="1:55" s="21" customFormat="1" ht="13" x14ac:dyDescent="0.15">
      <c r="A199" s="26"/>
      <c r="D199" s="23"/>
      <c r="E199" s="23"/>
      <c r="F199" s="23"/>
      <c r="G199" s="24"/>
      <c r="H199" s="30"/>
      <c r="I199" s="23"/>
      <c r="J199" s="23"/>
      <c r="K199" s="23"/>
      <c r="L199" s="23"/>
      <c r="M199" s="23"/>
      <c r="N199" s="23"/>
      <c r="O199" s="30"/>
      <c r="P199" s="23"/>
      <c r="Q199" s="23"/>
      <c r="R199" s="23"/>
      <c r="S199" s="23"/>
      <c r="T199" s="30"/>
      <c r="U199" s="23"/>
      <c r="V199" s="23"/>
      <c r="W199" s="30"/>
      <c r="X199" s="23"/>
      <c r="AC199" s="289"/>
      <c r="AX199" s="34" t="s">
        <v>84</v>
      </c>
    </row>
    <row r="200" spans="1:55" s="21" customFormat="1" x14ac:dyDescent="0.2">
      <c r="A200" s="26"/>
      <c r="D200" s="23"/>
      <c r="E200" s="23"/>
      <c r="F200" s="23"/>
      <c r="G200" s="24"/>
      <c r="H200" s="30"/>
      <c r="I200" s="24"/>
      <c r="J200" s="24"/>
      <c r="K200" s="24"/>
      <c r="L200" s="24"/>
      <c r="M200" s="24"/>
      <c r="N200" s="24"/>
      <c r="O200" s="30"/>
      <c r="P200" s="23"/>
      <c r="Q200" s="24"/>
      <c r="R200" s="24"/>
      <c r="S200" s="24"/>
      <c r="T200" s="30"/>
      <c r="U200" s="24"/>
      <c r="V200" s="24"/>
      <c r="W200" s="30"/>
      <c r="X200" s="24"/>
      <c r="AC200" s="289"/>
      <c r="AT200" s="281" t="s">
        <v>50</v>
      </c>
      <c r="AU200" s="315" t="s">
        <v>129</v>
      </c>
      <c r="AV200" s="279">
        <f>AVERAGE(AV182:AV198)</f>
        <v>0.9818841399889443</v>
      </c>
      <c r="AW200" s="279">
        <f>AVERAGE(AW182:AW198)</f>
        <v>0.99569239993614977</v>
      </c>
      <c r="AX200" s="321">
        <f>COUNT(AV182:AV198)</f>
        <v>17</v>
      </c>
    </row>
    <row r="201" spans="1:55" s="21" customFormat="1" ht="13" x14ac:dyDescent="0.15">
      <c r="A201" s="26"/>
      <c r="D201" s="23"/>
      <c r="E201" s="23"/>
      <c r="F201" s="23"/>
      <c r="G201" s="24"/>
      <c r="H201" s="30"/>
      <c r="I201" s="24"/>
      <c r="J201" s="24"/>
      <c r="K201" s="24"/>
      <c r="L201" s="24"/>
      <c r="M201" s="24"/>
      <c r="N201" s="24"/>
      <c r="O201" s="30"/>
      <c r="P201" s="23"/>
      <c r="Q201" s="24"/>
      <c r="R201" s="24"/>
      <c r="S201" s="24"/>
      <c r="T201" s="30"/>
      <c r="U201" s="24"/>
      <c r="V201" s="24"/>
      <c r="W201" s="30"/>
      <c r="X201" s="24"/>
      <c r="AC201" s="289"/>
      <c r="AU201" s="34" t="s">
        <v>83</v>
      </c>
      <c r="AV201" s="279">
        <f>STDEV(AV182:AV198)</f>
        <v>7.7431259805587184E-3</v>
      </c>
      <c r="AW201" s="279">
        <f>STDEV(AW182:AW198)</f>
        <v>7.4882929100378234E-3</v>
      </c>
    </row>
    <row r="202" spans="1:55" s="21" customFormat="1" ht="13" x14ac:dyDescent="0.15">
      <c r="A202" s="26"/>
      <c r="D202" s="23"/>
      <c r="E202" s="23"/>
      <c r="F202" s="23"/>
      <c r="G202" s="24"/>
      <c r="H202" s="30"/>
      <c r="I202" s="24"/>
      <c r="J202" s="24"/>
      <c r="K202" s="24"/>
      <c r="L202" s="24"/>
      <c r="M202" s="24"/>
      <c r="N202" s="24"/>
      <c r="O202" s="30"/>
      <c r="P202" s="23"/>
      <c r="Q202" s="24"/>
      <c r="R202" s="24"/>
      <c r="S202" s="24"/>
      <c r="T202" s="30"/>
      <c r="U202" s="24"/>
      <c r="V202" s="24"/>
      <c r="W202" s="30"/>
      <c r="X202" s="24"/>
      <c r="AC202" s="289"/>
      <c r="AU202" s="34" t="s">
        <v>82</v>
      </c>
      <c r="AV202" s="279">
        <f>MIN(AV182:AV198)</f>
        <v>0.96153710082819743</v>
      </c>
      <c r="AW202" s="279">
        <f>MIN(AW182:AW198)</f>
        <v>0.97922499256983142</v>
      </c>
    </row>
    <row r="203" spans="1:55" s="21" customFormat="1" ht="13" x14ac:dyDescent="0.15">
      <c r="A203" s="42"/>
      <c r="B203" s="37"/>
      <c r="C203" s="37"/>
      <c r="D203" s="39"/>
      <c r="E203" s="39"/>
      <c r="F203" s="39"/>
      <c r="G203" s="41"/>
      <c r="H203" s="40"/>
      <c r="I203" s="41"/>
      <c r="J203" s="41"/>
      <c r="K203" s="41"/>
      <c r="L203" s="41"/>
      <c r="M203" s="41"/>
      <c r="N203" s="41"/>
      <c r="O203" s="40"/>
      <c r="P203" s="39"/>
      <c r="Q203" s="41"/>
      <c r="R203" s="41"/>
      <c r="S203" s="41"/>
      <c r="T203" s="40"/>
      <c r="U203" s="41"/>
      <c r="V203" s="41"/>
      <c r="W203" s="40"/>
      <c r="X203" s="41"/>
      <c r="Y203" s="37"/>
      <c r="Z203" s="37"/>
      <c r="AA203" s="37"/>
      <c r="AB203" s="37"/>
      <c r="AC203" s="290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276" t="s">
        <v>81</v>
      </c>
      <c r="AV203" s="280">
        <f>MAX(AV182:AV198)</f>
        <v>0.99403020025138189</v>
      </c>
      <c r="AW203" s="280">
        <f>MAX(AW182:AW198)</f>
        <v>1.0063260259703379</v>
      </c>
      <c r="AX203" s="37"/>
    </row>
    <row r="204" spans="1:55" s="21" customFormat="1" ht="13" x14ac:dyDescent="0.15">
      <c r="A204" s="26"/>
      <c r="D204" s="23"/>
      <c r="E204" s="23"/>
      <c r="F204" s="23"/>
      <c r="G204" s="24"/>
      <c r="H204" s="30"/>
      <c r="I204" s="24"/>
      <c r="J204" s="24"/>
      <c r="K204" s="24"/>
      <c r="L204" s="24"/>
      <c r="M204" s="24"/>
      <c r="N204" s="24"/>
      <c r="O204" s="30"/>
      <c r="P204" s="23"/>
      <c r="Q204" s="24"/>
      <c r="R204" s="24"/>
      <c r="S204" s="24"/>
      <c r="T204" s="30"/>
      <c r="U204" s="24"/>
      <c r="V204" s="24"/>
      <c r="W204" s="30"/>
      <c r="X204" s="24"/>
      <c r="AC204" s="289"/>
      <c r="AV204" s="330"/>
    </row>
    <row r="205" spans="1:55" s="21" customFormat="1" x14ac:dyDescent="0.2">
      <c r="A205" s="26" t="s">
        <v>595</v>
      </c>
      <c r="B205" s="23" t="s">
        <v>606</v>
      </c>
      <c r="C205" s="21" t="s">
        <v>75</v>
      </c>
      <c r="D205" s="23" t="s">
        <v>67</v>
      </c>
      <c r="E205" s="23" t="s">
        <v>37</v>
      </c>
      <c r="F205" s="23" t="s">
        <v>31</v>
      </c>
      <c r="G205" s="24">
        <v>15</v>
      </c>
      <c r="H205" s="30">
        <v>62.037999999999997</v>
      </c>
      <c r="I205" s="23">
        <v>36.241999999999997</v>
      </c>
      <c r="J205" s="23" t="s">
        <v>27</v>
      </c>
      <c r="K205" s="23" t="s">
        <v>27</v>
      </c>
      <c r="L205" s="23" t="s">
        <v>27</v>
      </c>
      <c r="M205" s="23">
        <v>0.112</v>
      </c>
      <c r="N205" s="23" t="s">
        <v>27</v>
      </c>
      <c r="O205" s="23">
        <v>0.11899999999999999</v>
      </c>
      <c r="P205" s="23" t="s">
        <v>27</v>
      </c>
      <c r="Q205" s="23">
        <v>0.254</v>
      </c>
      <c r="R205" s="23" t="s">
        <v>27</v>
      </c>
      <c r="S205" s="23">
        <v>2.5999999999999999E-2</v>
      </c>
      <c r="T205" s="30" t="s">
        <v>27</v>
      </c>
      <c r="U205" s="23" t="s">
        <v>27</v>
      </c>
      <c r="V205" s="23" t="s">
        <v>27</v>
      </c>
      <c r="W205" s="30" t="s">
        <v>27</v>
      </c>
      <c r="X205" s="23">
        <v>98.790999999999997</v>
      </c>
      <c r="Z205" s="18" t="s">
        <v>85</v>
      </c>
      <c r="AB205" s="1"/>
      <c r="AC205" s="32">
        <v>49.344892689338806</v>
      </c>
      <c r="AD205" s="18">
        <v>50.214703212942133</v>
      </c>
      <c r="AE205" s="18">
        <v>0</v>
      </c>
      <c r="AF205" s="18">
        <v>0</v>
      </c>
      <c r="AG205" s="18">
        <v>0</v>
      </c>
      <c r="AH205" s="18">
        <v>9.0555304094464592E-2</v>
      </c>
      <c r="AI205" s="18">
        <v>0</v>
      </c>
      <c r="AJ205" s="18">
        <v>9.0058852483636181E-2</v>
      </c>
      <c r="AK205" s="18">
        <v>0</v>
      </c>
      <c r="AL205" s="18">
        <v>0.21698597402888845</v>
      </c>
      <c r="AM205" s="18">
        <v>0</v>
      </c>
      <c r="AN205" s="18">
        <v>4.2803967112069623E-2</v>
      </c>
      <c r="AO205" s="18">
        <v>0</v>
      </c>
      <c r="AP205" s="18">
        <v>0</v>
      </c>
      <c r="AQ205" s="18">
        <v>0</v>
      </c>
      <c r="AR205" s="18">
        <v>99.999999999999986</v>
      </c>
      <c r="AT205" s="53" t="s">
        <v>134</v>
      </c>
      <c r="AU205" s="53" t="str">
        <f>Z205</f>
        <v>po</v>
      </c>
      <c r="AV205" s="18">
        <f>AC205/AD205</f>
        <v>0.98267817057655837</v>
      </c>
      <c r="AW205" s="18">
        <f>SUM(AC205,AG205,AJ205,AK205,AL205,AO205)/AD205</f>
        <v>0.98879281045027145</v>
      </c>
      <c r="AX205" s="18"/>
      <c r="AY205" s="62"/>
      <c r="AZ205" s="62"/>
      <c r="BA205" s="62"/>
      <c r="BC205" s="74"/>
    </row>
    <row r="206" spans="1:55" s="21" customFormat="1" ht="13" x14ac:dyDescent="0.15">
      <c r="A206" s="26"/>
      <c r="D206" s="23"/>
      <c r="E206" s="23"/>
      <c r="F206" s="23"/>
      <c r="G206" s="24"/>
      <c r="H206" s="30"/>
      <c r="I206" s="23"/>
      <c r="J206" s="23"/>
      <c r="K206" s="23"/>
      <c r="L206" s="23"/>
      <c r="M206" s="23"/>
      <c r="N206" s="23"/>
      <c r="O206" s="30"/>
      <c r="P206" s="23"/>
      <c r="Q206" s="23"/>
      <c r="R206" s="23"/>
      <c r="S206" s="23"/>
      <c r="T206" s="30"/>
      <c r="U206" s="23"/>
      <c r="V206" s="23"/>
      <c r="W206" s="30"/>
      <c r="X206" s="23"/>
      <c r="AC206" s="289"/>
      <c r="AX206" s="34" t="s">
        <v>84</v>
      </c>
    </row>
    <row r="207" spans="1:55" s="21" customFormat="1" x14ac:dyDescent="0.2">
      <c r="A207" s="26"/>
      <c r="D207" s="23"/>
      <c r="E207" s="23"/>
      <c r="F207" s="23"/>
      <c r="G207" s="24"/>
      <c r="H207" s="30"/>
      <c r="I207" s="24"/>
      <c r="J207" s="24"/>
      <c r="K207" s="24"/>
      <c r="L207" s="24"/>
      <c r="M207" s="24"/>
      <c r="N207" s="24"/>
      <c r="O207" s="30"/>
      <c r="P207" s="23"/>
      <c r="Q207" s="24"/>
      <c r="R207" s="24"/>
      <c r="S207" s="24"/>
      <c r="T207" s="30"/>
      <c r="U207" s="24"/>
      <c r="V207" s="24"/>
      <c r="W207" s="30"/>
      <c r="X207" s="24"/>
      <c r="AC207" s="289"/>
      <c r="AT207" s="281" t="s">
        <v>67</v>
      </c>
      <c r="AU207" s="315" t="s">
        <v>129</v>
      </c>
      <c r="AV207" s="279">
        <f>AVERAGE(AV205)</f>
        <v>0.98267817057655837</v>
      </c>
      <c r="AW207" s="279">
        <f>AVERAGE(AW205)</f>
        <v>0.98879281045027145</v>
      </c>
      <c r="AX207" s="321">
        <f>COUNT(AV205)</f>
        <v>1</v>
      </c>
    </row>
    <row r="208" spans="1:55" s="21" customFormat="1" ht="13" x14ac:dyDescent="0.15">
      <c r="A208" s="26"/>
      <c r="D208" s="23"/>
      <c r="E208" s="23"/>
      <c r="F208" s="23"/>
      <c r="G208" s="24"/>
      <c r="H208" s="30"/>
      <c r="I208" s="24"/>
      <c r="J208" s="24"/>
      <c r="K208" s="24"/>
      <c r="L208" s="24"/>
      <c r="M208" s="24"/>
      <c r="N208" s="24"/>
      <c r="O208" s="30"/>
      <c r="P208" s="23"/>
      <c r="Q208" s="24"/>
      <c r="R208" s="24"/>
      <c r="S208" s="24"/>
      <c r="T208" s="30"/>
      <c r="U208" s="24"/>
      <c r="V208" s="24"/>
      <c r="W208" s="30"/>
      <c r="X208" s="24"/>
      <c r="AC208" s="289"/>
      <c r="AU208" s="34" t="s">
        <v>83</v>
      </c>
      <c r="AV208" s="279" t="s">
        <v>150</v>
      </c>
      <c r="AW208" s="279" t="s">
        <v>150</v>
      </c>
    </row>
    <row r="209" spans="1:180" s="21" customFormat="1" ht="13" x14ac:dyDescent="0.15">
      <c r="A209" s="26"/>
      <c r="D209" s="23"/>
      <c r="E209" s="23"/>
      <c r="F209" s="23"/>
      <c r="G209" s="24"/>
      <c r="H209" s="30"/>
      <c r="I209" s="24"/>
      <c r="J209" s="24"/>
      <c r="K209" s="24"/>
      <c r="L209" s="24"/>
      <c r="M209" s="24"/>
      <c r="N209" s="24"/>
      <c r="O209" s="30"/>
      <c r="P209" s="23"/>
      <c r="Q209" s="24"/>
      <c r="R209" s="24"/>
      <c r="S209" s="24"/>
      <c r="T209" s="30"/>
      <c r="U209" s="24"/>
      <c r="V209" s="24"/>
      <c r="W209" s="30"/>
      <c r="X209" s="24"/>
      <c r="AC209" s="289"/>
      <c r="AU209" s="34" t="s">
        <v>82</v>
      </c>
      <c r="AV209" s="279">
        <f>MIN(AV205)</f>
        <v>0.98267817057655837</v>
      </c>
      <c r="AW209" s="279">
        <f>MIN(AW205)</f>
        <v>0.98879281045027145</v>
      </c>
    </row>
    <row r="210" spans="1:180" s="21" customFormat="1" ht="13" x14ac:dyDescent="0.15">
      <c r="A210" s="26"/>
      <c r="D210" s="23"/>
      <c r="E210" s="23"/>
      <c r="F210" s="23"/>
      <c r="G210" s="24"/>
      <c r="H210" s="30"/>
      <c r="I210" s="24"/>
      <c r="J210" s="24"/>
      <c r="K210" s="24"/>
      <c r="L210" s="24"/>
      <c r="M210" s="24"/>
      <c r="N210" s="24"/>
      <c r="O210" s="30"/>
      <c r="P210" s="23"/>
      <c r="Q210" s="24"/>
      <c r="R210" s="24"/>
      <c r="S210" s="24"/>
      <c r="T210" s="30"/>
      <c r="U210" s="24"/>
      <c r="V210" s="24"/>
      <c r="W210" s="30"/>
      <c r="X210" s="24"/>
      <c r="AC210" s="289"/>
      <c r="AU210" s="34" t="s">
        <v>81</v>
      </c>
      <c r="AV210" s="279">
        <f>MAX(AV205)</f>
        <v>0.98267817057655837</v>
      </c>
      <c r="AW210" s="279">
        <f>MAX(AW205)</f>
        <v>0.98879281045027145</v>
      </c>
    </row>
    <row r="211" spans="1:180" s="21" customFormat="1" ht="13" x14ac:dyDescent="0.15">
      <c r="A211" s="52"/>
      <c r="B211" s="47"/>
      <c r="C211" s="47"/>
      <c r="D211" s="49"/>
      <c r="E211" s="49"/>
      <c r="F211" s="49"/>
      <c r="G211" s="51"/>
      <c r="H211" s="50"/>
      <c r="I211" s="51"/>
      <c r="J211" s="51"/>
      <c r="K211" s="51"/>
      <c r="L211" s="51"/>
      <c r="M211" s="51"/>
      <c r="N211" s="51"/>
      <c r="O211" s="50"/>
      <c r="P211" s="49"/>
      <c r="Q211" s="51"/>
      <c r="R211" s="51"/>
      <c r="S211" s="51"/>
      <c r="T211" s="50"/>
      <c r="U211" s="51"/>
      <c r="V211" s="51"/>
      <c r="W211" s="50"/>
      <c r="X211" s="51"/>
      <c r="Y211" s="47"/>
      <c r="Z211" s="47"/>
      <c r="AA211" s="47"/>
      <c r="AB211" s="47"/>
      <c r="AC211" s="333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334"/>
      <c r="AW211" s="47"/>
      <c r="AX211" s="47"/>
    </row>
    <row r="212" spans="1:180" s="21" customFormat="1" x14ac:dyDescent="0.2">
      <c r="A212" s="44" t="s">
        <v>444</v>
      </c>
      <c r="B212" s="77" t="s">
        <v>609</v>
      </c>
      <c r="C212" s="33" t="s">
        <v>75</v>
      </c>
      <c r="D212" s="6" t="s">
        <v>443</v>
      </c>
      <c r="E212" s="6" t="s">
        <v>108</v>
      </c>
      <c r="F212" s="6" t="s">
        <v>152</v>
      </c>
      <c r="G212" s="6">
        <v>52</v>
      </c>
      <c r="H212" s="9">
        <v>62.34646</v>
      </c>
      <c r="I212" s="9">
        <v>36.384270000000001</v>
      </c>
      <c r="J212" s="9">
        <v>1.5577000000000001E-2</v>
      </c>
      <c r="K212" s="9" t="s">
        <v>27</v>
      </c>
      <c r="L212" s="9" t="s">
        <v>27</v>
      </c>
      <c r="M212" s="9" t="s">
        <v>27</v>
      </c>
      <c r="N212" s="9" t="s">
        <v>27</v>
      </c>
      <c r="O212" s="9">
        <v>0.59667599999999998</v>
      </c>
      <c r="P212" s="9">
        <v>0.25205</v>
      </c>
      <c r="Q212" s="9">
        <v>6.2107999999999997E-2</v>
      </c>
      <c r="R212" s="9" t="s">
        <v>27</v>
      </c>
      <c r="S212" s="9" t="s">
        <v>27</v>
      </c>
      <c r="T212" s="9" t="s">
        <v>27</v>
      </c>
      <c r="U212" s="9"/>
      <c r="V212" s="9"/>
      <c r="W212" s="9"/>
      <c r="X212" s="9">
        <v>99.657140999999982</v>
      </c>
      <c r="Y212" s="9"/>
      <c r="Z212" s="18" t="s">
        <v>85</v>
      </c>
      <c r="AA212" s="9"/>
      <c r="AB212" s="1"/>
      <c r="AC212" s="32">
        <v>49.235109520096579</v>
      </c>
      <c r="AD212" s="18">
        <v>50.050808630315927</v>
      </c>
      <c r="AE212" s="18">
        <v>2.446089028205533E-2</v>
      </c>
      <c r="AF212" s="18">
        <v>0</v>
      </c>
      <c r="AG212" s="18">
        <v>0</v>
      </c>
      <c r="AH212" s="18">
        <v>0</v>
      </c>
      <c r="AI212" s="18">
        <v>0</v>
      </c>
      <c r="AJ212" s="18">
        <v>0.44832886957517049</v>
      </c>
      <c r="AK212" s="18">
        <v>0.18861470831688429</v>
      </c>
      <c r="AL212" s="18">
        <v>5.2677381413388867E-2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100</v>
      </c>
      <c r="AS212" s="18"/>
      <c r="AT212" s="53" t="s">
        <v>134</v>
      </c>
      <c r="AU212" s="53" t="str">
        <f t="shared" ref="AU212:AU217" si="19">Z212</f>
        <v>po</v>
      </c>
      <c r="AV212" s="18">
        <f t="shared" ref="AV212:AV217" si="20">AC212/AD212</f>
        <v>0.98370257878860168</v>
      </c>
      <c r="AW212" s="18">
        <f t="shared" ref="AW212:AW217" si="21">SUM(AC212,AG212,AJ212,AK212,AL212,AO212)/AD212</f>
        <v>0.99748099672384638</v>
      </c>
      <c r="AX212" s="18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74"/>
      <c r="BV212" s="74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74"/>
      <c r="CJ212" s="74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74"/>
      <c r="CX212" s="74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</row>
    <row r="213" spans="1:180" s="21" customFormat="1" x14ac:dyDescent="0.2">
      <c r="A213" s="44" t="s">
        <v>444</v>
      </c>
      <c r="B213" s="77" t="s">
        <v>609</v>
      </c>
      <c r="C213" s="33" t="s">
        <v>75</v>
      </c>
      <c r="D213" s="6" t="s">
        <v>443</v>
      </c>
      <c r="E213" s="6" t="s">
        <v>108</v>
      </c>
      <c r="F213" s="6" t="s">
        <v>152</v>
      </c>
      <c r="G213" s="6">
        <v>51</v>
      </c>
      <c r="H213" s="9">
        <v>62.21951</v>
      </c>
      <c r="I213" s="9">
        <v>36.006390000000003</v>
      </c>
      <c r="J213" s="9">
        <v>1.5269E-2</v>
      </c>
      <c r="K213" s="9" t="s">
        <v>27</v>
      </c>
      <c r="L213" s="9" t="s">
        <v>27</v>
      </c>
      <c r="M213" s="9" t="s">
        <v>27</v>
      </c>
      <c r="N213" s="9" t="s">
        <v>27</v>
      </c>
      <c r="O213" s="9">
        <v>0.82479000000000002</v>
      </c>
      <c r="P213" s="9" t="s">
        <v>27</v>
      </c>
      <c r="Q213" s="9">
        <v>6.7824999999999996E-2</v>
      </c>
      <c r="R213" s="9" t="s">
        <v>27</v>
      </c>
      <c r="S213" s="9" t="s">
        <v>27</v>
      </c>
      <c r="T213" s="9" t="s">
        <v>27</v>
      </c>
      <c r="U213" s="9"/>
      <c r="V213" s="9"/>
      <c r="W213" s="9"/>
      <c r="X213" s="9">
        <v>99.133783999999991</v>
      </c>
      <c r="Y213" s="9"/>
      <c r="Z213" s="18" t="s">
        <v>85</v>
      </c>
      <c r="AA213" s="9"/>
      <c r="AB213" s="1"/>
      <c r="AC213" s="32">
        <v>49.447822240970176</v>
      </c>
      <c r="AD213" s="18">
        <v>49.846479140883396</v>
      </c>
      <c r="AE213" s="18">
        <v>2.4129954822108633E-2</v>
      </c>
      <c r="AF213" s="18">
        <v>0</v>
      </c>
      <c r="AG213" s="18">
        <v>0</v>
      </c>
      <c r="AH213" s="18">
        <v>0</v>
      </c>
      <c r="AI213" s="18">
        <v>0</v>
      </c>
      <c r="AJ213" s="18">
        <v>0.62367594926150782</v>
      </c>
      <c r="AK213" s="18">
        <v>0</v>
      </c>
      <c r="AL213" s="18">
        <v>5.7892714062798799E-2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100</v>
      </c>
      <c r="AS213" s="18"/>
      <c r="AT213" s="53" t="s">
        <v>134</v>
      </c>
      <c r="AU213" s="53" t="str">
        <f t="shared" si="19"/>
        <v>po</v>
      </c>
      <c r="AV213" s="18">
        <f t="shared" si="20"/>
        <v>0.99200230574387249</v>
      </c>
      <c r="AW213" s="18">
        <f t="shared" si="21"/>
        <v>1.0056756619180962</v>
      </c>
      <c r="AX213" s="18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74"/>
      <c r="BV213" s="74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74"/>
      <c r="CJ213" s="74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74"/>
      <c r="CX213" s="74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</row>
    <row r="214" spans="1:180" s="21" customFormat="1" x14ac:dyDescent="0.2">
      <c r="A214" s="44" t="s">
        <v>444</v>
      </c>
      <c r="B214" s="77" t="s">
        <v>609</v>
      </c>
      <c r="C214" s="33" t="s">
        <v>75</v>
      </c>
      <c r="D214" s="6" t="s">
        <v>443</v>
      </c>
      <c r="E214" s="6" t="s">
        <v>71</v>
      </c>
      <c r="F214" s="6" t="s">
        <v>152</v>
      </c>
      <c r="G214" s="6">
        <v>57</v>
      </c>
      <c r="H214" s="9">
        <v>62.832439999999998</v>
      </c>
      <c r="I214" s="9">
        <v>36.355910000000002</v>
      </c>
      <c r="J214" s="9">
        <v>2.0708000000000001E-2</v>
      </c>
      <c r="K214" s="9" t="s">
        <v>27</v>
      </c>
      <c r="L214" s="9" t="s">
        <v>27</v>
      </c>
      <c r="M214" s="9" t="s">
        <v>27</v>
      </c>
      <c r="N214" s="9">
        <v>3.9195000000000001E-2</v>
      </c>
      <c r="O214" s="9">
        <v>0.233234</v>
      </c>
      <c r="P214" s="9" t="s">
        <v>27</v>
      </c>
      <c r="Q214" s="9">
        <v>6.5573999999999993E-2</v>
      </c>
      <c r="R214" s="9" t="s">
        <v>27</v>
      </c>
      <c r="S214" s="9" t="s">
        <v>27</v>
      </c>
      <c r="T214" s="9" t="s">
        <v>27</v>
      </c>
      <c r="U214" s="9"/>
      <c r="V214" s="9"/>
      <c r="W214" s="9"/>
      <c r="X214" s="9">
        <v>99.547060999999999</v>
      </c>
      <c r="Y214" s="9"/>
      <c r="Z214" s="18" t="s">
        <v>85</v>
      </c>
      <c r="AA214" s="9"/>
      <c r="AB214" s="1"/>
      <c r="AC214" s="32">
        <v>49.650070889883104</v>
      </c>
      <c r="AD214" s="18">
        <v>50.043225162851954</v>
      </c>
      <c r="AE214" s="18">
        <v>3.2538642842064432E-2</v>
      </c>
      <c r="AF214" s="18">
        <v>0</v>
      </c>
      <c r="AG214" s="18">
        <v>0</v>
      </c>
      <c r="AH214" s="18">
        <v>0</v>
      </c>
      <c r="AI214" s="18">
        <v>4.3156366321876208E-2</v>
      </c>
      <c r="AJ214" s="18">
        <v>0.17535689036062324</v>
      </c>
      <c r="AK214" s="18">
        <v>0</v>
      </c>
      <c r="AL214" s="18">
        <v>5.5652047740369602E-2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100</v>
      </c>
      <c r="AS214" s="18"/>
      <c r="AT214" s="53" t="s">
        <v>134</v>
      </c>
      <c r="AU214" s="53" t="str">
        <f t="shared" si="19"/>
        <v>po</v>
      </c>
      <c r="AV214" s="18">
        <f t="shared" si="20"/>
        <v>0.99214370633208715</v>
      </c>
      <c r="AW214" s="18">
        <f t="shared" si="21"/>
        <v>0.99675989438450063</v>
      </c>
      <c r="AX214" s="18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74"/>
      <c r="BV214" s="74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74"/>
      <c r="CJ214" s="74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74"/>
      <c r="CX214" s="74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</row>
    <row r="215" spans="1:180" s="21" customFormat="1" x14ac:dyDescent="0.2">
      <c r="A215" s="44" t="s">
        <v>444</v>
      </c>
      <c r="B215" s="77" t="s">
        <v>609</v>
      </c>
      <c r="C215" s="33" t="s">
        <v>75</v>
      </c>
      <c r="D215" s="6" t="s">
        <v>443</v>
      </c>
      <c r="E215" s="6" t="s">
        <v>71</v>
      </c>
      <c r="F215" s="6" t="s">
        <v>152</v>
      </c>
      <c r="G215" s="6">
        <v>58</v>
      </c>
      <c r="H215" s="9">
        <v>62.802619999999997</v>
      </c>
      <c r="I215" s="9">
        <v>36.251289999999997</v>
      </c>
      <c r="J215" s="9" t="s">
        <v>27</v>
      </c>
      <c r="K215" s="9" t="s">
        <v>27</v>
      </c>
      <c r="L215" s="9" t="s">
        <v>27</v>
      </c>
      <c r="M215" s="9" t="s">
        <v>27</v>
      </c>
      <c r="N215" s="9" t="s">
        <v>27</v>
      </c>
      <c r="O215" s="9">
        <v>0.286773</v>
      </c>
      <c r="P215" s="9">
        <v>0.145649</v>
      </c>
      <c r="Q215" s="9">
        <v>0.101857</v>
      </c>
      <c r="R215" s="9" t="s">
        <v>27</v>
      </c>
      <c r="S215" s="9" t="s">
        <v>27</v>
      </c>
      <c r="T215" s="9" t="s">
        <v>27</v>
      </c>
      <c r="U215" s="9"/>
      <c r="V215" s="9"/>
      <c r="W215" s="9"/>
      <c r="X215" s="9">
        <v>99.588189</v>
      </c>
      <c r="Y215" s="9"/>
      <c r="Z215" s="18" t="s">
        <v>85</v>
      </c>
      <c r="AA215" s="9"/>
      <c r="AB215" s="1"/>
      <c r="AC215" s="32">
        <v>49.657870559086689</v>
      </c>
      <c r="AD215" s="18">
        <v>49.930753428519822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0.2157464293828672</v>
      </c>
      <c r="AK215" s="18">
        <v>0.10912985621817538</v>
      </c>
      <c r="AL215" s="18">
        <v>8.6499726792439321E-2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99.999999999999986</v>
      </c>
      <c r="AS215" s="18"/>
      <c r="AT215" s="53" t="s">
        <v>134</v>
      </c>
      <c r="AU215" s="53" t="str">
        <f t="shared" si="19"/>
        <v>po</v>
      </c>
      <c r="AV215" s="18">
        <f t="shared" si="20"/>
        <v>0.99453477364759202</v>
      </c>
      <c r="AW215" s="18">
        <f t="shared" si="21"/>
        <v>1.0027737042493985</v>
      </c>
      <c r="AX215" s="18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74"/>
      <c r="BV215" s="74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74"/>
      <c r="CJ215" s="74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74"/>
      <c r="CX215" s="74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</row>
    <row r="216" spans="1:180" s="21" customFormat="1" x14ac:dyDescent="0.2">
      <c r="A216" s="44" t="s">
        <v>444</v>
      </c>
      <c r="B216" s="77" t="s">
        <v>609</v>
      </c>
      <c r="C216" s="33" t="s">
        <v>75</v>
      </c>
      <c r="D216" s="6" t="s">
        <v>443</v>
      </c>
      <c r="E216" s="6" t="s">
        <v>108</v>
      </c>
      <c r="F216" s="6" t="s">
        <v>159</v>
      </c>
      <c r="G216" s="6">
        <v>45</v>
      </c>
      <c r="H216" s="9">
        <v>62.861159999999998</v>
      </c>
      <c r="I216" s="9">
        <v>36.11992</v>
      </c>
      <c r="J216" s="9">
        <v>1.6844000000000001E-2</v>
      </c>
      <c r="K216" s="9" t="s">
        <v>27</v>
      </c>
      <c r="L216" s="9" t="s">
        <v>27</v>
      </c>
      <c r="M216" s="9" t="s">
        <v>27</v>
      </c>
      <c r="N216" s="9">
        <v>2.58E-2</v>
      </c>
      <c r="O216" s="9">
        <v>0.17272799999999999</v>
      </c>
      <c r="P216" s="9" t="s">
        <v>27</v>
      </c>
      <c r="Q216" s="9">
        <v>5.0342999999999999E-2</v>
      </c>
      <c r="R216" s="9" t="s">
        <v>27</v>
      </c>
      <c r="S216" s="9" t="s">
        <v>27</v>
      </c>
      <c r="T216" s="9" t="s">
        <v>27</v>
      </c>
      <c r="U216" s="9"/>
      <c r="V216" s="9"/>
      <c r="W216" s="9"/>
      <c r="X216" s="9">
        <v>99.246795000000006</v>
      </c>
      <c r="Y216" s="9"/>
      <c r="Z216" s="18" t="s">
        <v>85</v>
      </c>
      <c r="AA216" s="9"/>
      <c r="AB216" s="1"/>
      <c r="AC216" s="32">
        <v>49.862932361587262</v>
      </c>
      <c r="AD216" s="18">
        <v>49.908731024659971</v>
      </c>
      <c r="AE216" s="18">
        <v>2.6568435889564326E-2</v>
      </c>
      <c r="AF216" s="18">
        <v>0</v>
      </c>
      <c r="AG216" s="18">
        <v>0</v>
      </c>
      <c r="AH216" s="18">
        <v>0</v>
      </c>
      <c r="AI216" s="18">
        <v>2.8516313754672586E-2</v>
      </c>
      <c r="AJ216" s="18">
        <v>0.130362654660547</v>
      </c>
      <c r="AK216" s="18">
        <v>0</v>
      </c>
      <c r="AL216" s="18">
        <v>4.2889209447984016E-2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100</v>
      </c>
      <c r="AS216" s="18"/>
      <c r="AT216" s="53" t="s">
        <v>134</v>
      </c>
      <c r="AU216" s="53" t="str">
        <f t="shared" si="19"/>
        <v>po</v>
      </c>
      <c r="AV216" s="18">
        <f t="shared" si="20"/>
        <v>0.9990823516821119</v>
      </c>
      <c r="AW216" s="18">
        <f t="shared" si="21"/>
        <v>1.0025537255389811</v>
      </c>
      <c r="AX216" s="18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74"/>
      <c r="BV216" s="74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74"/>
      <c r="CJ216" s="74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74"/>
      <c r="CX216" s="74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</row>
    <row r="217" spans="1:180" s="21" customFormat="1" x14ac:dyDescent="0.2">
      <c r="A217" s="44" t="s">
        <v>444</v>
      </c>
      <c r="B217" s="77" t="s">
        <v>609</v>
      </c>
      <c r="C217" s="33" t="s">
        <v>75</v>
      </c>
      <c r="D217" s="6" t="s">
        <v>443</v>
      </c>
      <c r="E217" s="6" t="s">
        <v>108</v>
      </c>
      <c r="F217" s="6" t="s">
        <v>182</v>
      </c>
      <c r="G217" s="6">
        <v>44</v>
      </c>
      <c r="H217" s="9">
        <v>62.039099999999998</v>
      </c>
      <c r="I217" s="9">
        <v>35.477849999999997</v>
      </c>
      <c r="J217" s="9">
        <v>7.4272000000000005E-2</v>
      </c>
      <c r="K217" s="9" t="s">
        <v>27</v>
      </c>
      <c r="L217" s="9" t="s">
        <v>27</v>
      </c>
      <c r="M217" s="9" t="s">
        <v>27</v>
      </c>
      <c r="N217" s="9">
        <v>5.3879000000000003E-2</v>
      </c>
      <c r="O217" s="9">
        <v>0.38521899999999998</v>
      </c>
      <c r="P217" s="9" t="s">
        <v>27</v>
      </c>
      <c r="Q217" s="9">
        <v>0.102585</v>
      </c>
      <c r="R217" s="9" t="s">
        <v>27</v>
      </c>
      <c r="S217" s="9" t="s">
        <v>27</v>
      </c>
      <c r="T217" s="9" t="s">
        <v>27</v>
      </c>
      <c r="U217" s="9"/>
      <c r="V217" s="9"/>
      <c r="W217" s="9"/>
      <c r="X217" s="9">
        <v>98.132904999999994</v>
      </c>
      <c r="Y217" s="9"/>
      <c r="Z217" s="18" t="s">
        <v>85</v>
      </c>
      <c r="AA217" s="9"/>
      <c r="AB217" s="1"/>
      <c r="AC217" s="32">
        <v>49.814991635809328</v>
      </c>
      <c r="AD217" s="18">
        <v>49.623362603015103</v>
      </c>
      <c r="AE217" s="18">
        <v>0.11858916810729839</v>
      </c>
      <c r="AF217" s="18">
        <v>0</v>
      </c>
      <c r="AG217" s="18">
        <v>0</v>
      </c>
      <c r="AH217" s="18">
        <v>0</v>
      </c>
      <c r="AI217" s="18">
        <v>6.0282652539215678E-2</v>
      </c>
      <c r="AJ217" s="18">
        <v>0.29430476894897695</v>
      </c>
      <c r="AK217" s="18">
        <v>0</v>
      </c>
      <c r="AL217" s="18">
        <v>8.8469171580117439E-2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100.00000000000003</v>
      </c>
      <c r="AS217" s="18"/>
      <c r="AT217" s="53" t="s">
        <v>134</v>
      </c>
      <c r="AU217" s="53" t="str">
        <f t="shared" si="19"/>
        <v>po</v>
      </c>
      <c r="AV217" s="18">
        <f t="shared" si="20"/>
        <v>1.0038616696399083</v>
      </c>
      <c r="AW217" s="18">
        <f t="shared" si="21"/>
        <v>1.0115752529291195</v>
      </c>
      <c r="AX217" s="18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74"/>
      <c r="BV217" s="74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74"/>
      <c r="CJ217" s="74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74"/>
      <c r="CX217" s="74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</row>
    <row r="218" spans="1:180" s="21" customFormat="1" ht="13" x14ac:dyDescent="0.15">
      <c r="A218" s="26"/>
      <c r="D218" s="23"/>
      <c r="E218" s="23"/>
      <c r="F218" s="23"/>
      <c r="G218" s="24"/>
      <c r="H218" s="30"/>
      <c r="I218" s="23"/>
      <c r="J218" s="23"/>
      <c r="K218" s="23"/>
      <c r="L218" s="23"/>
      <c r="M218" s="23"/>
      <c r="N218" s="23"/>
      <c r="O218" s="30"/>
      <c r="P218" s="23"/>
      <c r="Q218" s="23"/>
      <c r="R218" s="23"/>
      <c r="S218" s="23"/>
      <c r="T218" s="30"/>
      <c r="U218" s="23"/>
      <c r="V218" s="23"/>
      <c r="W218" s="30"/>
      <c r="X218" s="23"/>
      <c r="AC218" s="289"/>
      <c r="AX218" s="34" t="s">
        <v>84</v>
      </c>
    </row>
    <row r="219" spans="1:180" s="21" customFormat="1" x14ac:dyDescent="0.2">
      <c r="A219" s="26"/>
      <c r="D219" s="23"/>
      <c r="E219" s="23"/>
      <c r="F219" s="23"/>
      <c r="G219" s="24"/>
      <c r="H219" s="30"/>
      <c r="I219" s="24"/>
      <c r="J219" s="24"/>
      <c r="K219" s="24"/>
      <c r="L219" s="24"/>
      <c r="M219" s="24"/>
      <c r="N219" s="24"/>
      <c r="O219" s="30"/>
      <c r="P219" s="23"/>
      <c r="Q219" s="24"/>
      <c r="R219" s="24"/>
      <c r="S219" s="24"/>
      <c r="T219" s="30"/>
      <c r="U219" s="24"/>
      <c r="V219" s="24"/>
      <c r="W219" s="30"/>
      <c r="X219" s="24"/>
      <c r="AC219" s="289"/>
      <c r="AT219" s="73" t="s">
        <v>443</v>
      </c>
      <c r="AU219" s="315" t="s">
        <v>129</v>
      </c>
      <c r="AV219" s="279">
        <f>AVERAGE(AV212:AV217)</f>
        <v>0.99422123097236226</v>
      </c>
      <c r="AW219" s="279">
        <f>AVERAGE(AW212:AW217)</f>
        <v>1.002803205957324</v>
      </c>
      <c r="AX219" s="321">
        <f>COUNT(AV212:AV217)</f>
        <v>6</v>
      </c>
    </row>
    <row r="220" spans="1:180" s="21" customFormat="1" ht="13" x14ac:dyDescent="0.15">
      <c r="A220" s="26"/>
      <c r="D220" s="23"/>
      <c r="E220" s="23"/>
      <c r="F220" s="23"/>
      <c r="G220" s="24"/>
      <c r="H220" s="30"/>
      <c r="I220" s="24"/>
      <c r="J220" s="24"/>
      <c r="K220" s="24"/>
      <c r="L220" s="24"/>
      <c r="M220" s="24"/>
      <c r="N220" s="24"/>
      <c r="O220" s="30"/>
      <c r="P220" s="23"/>
      <c r="Q220" s="24"/>
      <c r="R220" s="24"/>
      <c r="S220" s="24"/>
      <c r="T220" s="30"/>
      <c r="U220" s="24"/>
      <c r="V220" s="24"/>
      <c r="W220" s="30"/>
      <c r="X220" s="24"/>
      <c r="AC220" s="289"/>
      <c r="AU220" s="34" t="s">
        <v>83</v>
      </c>
      <c r="AV220" s="279">
        <f>STDEV(AV212:AV217)</f>
        <v>6.8782067841869059E-3</v>
      </c>
      <c r="AW220" s="279">
        <f>STDEV(AW212:AW217)</f>
        <v>5.479241700144381E-3</v>
      </c>
    </row>
    <row r="221" spans="1:180" s="21" customFormat="1" ht="13" x14ac:dyDescent="0.15">
      <c r="A221" s="26"/>
      <c r="D221" s="23"/>
      <c r="E221" s="23"/>
      <c r="F221" s="23"/>
      <c r="G221" s="24"/>
      <c r="H221" s="30"/>
      <c r="I221" s="24"/>
      <c r="J221" s="24"/>
      <c r="K221" s="24"/>
      <c r="L221" s="24"/>
      <c r="M221" s="24"/>
      <c r="N221" s="24"/>
      <c r="O221" s="30"/>
      <c r="P221" s="23"/>
      <c r="Q221" s="24"/>
      <c r="R221" s="24"/>
      <c r="S221" s="24"/>
      <c r="T221" s="30"/>
      <c r="U221" s="24"/>
      <c r="V221" s="24"/>
      <c r="W221" s="30"/>
      <c r="X221" s="24"/>
      <c r="AC221" s="289"/>
      <c r="AU221" s="34" t="s">
        <v>82</v>
      </c>
      <c r="AV221" s="279">
        <f>MIN(AV212:AV217)</f>
        <v>0.98370257878860168</v>
      </c>
      <c r="AW221" s="279">
        <f>MIN(AW212:AW217)</f>
        <v>0.99675989438450063</v>
      </c>
    </row>
    <row r="222" spans="1:180" s="21" customFormat="1" ht="13" x14ac:dyDescent="0.15">
      <c r="A222" s="26"/>
      <c r="D222" s="23"/>
      <c r="E222" s="23"/>
      <c r="F222" s="23"/>
      <c r="G222" s="24"/>
      <c r="H222" s="30"/>
      <c r="I222" s="24"/>
      <c r="J222" s="24"/>
      <c r="K222" s="24"/>
      <c r="L222" s="24"/>
      <c r="M222" s="24"/>
      <c r="N222" s="24"/>
      <c r="O222" s="30"/>
      <c r="P222" s="23"/>
      <c r="Q222" s="24"/>
      <c r="R222" s="24"/>
      <c r="S222" s="24"/>
      <c r="T222" s="30"/>
      <c r="U222" s="24"/>
      <c r="V222" s="24"/>
      <c r="W222" s="30"/>
      <c r="X222" s="24"/>
      <c r="AC222" s="289"/>
      <c r="AU222" s="34" t="s">
        <v>81</v>
      </c>
      <c r="AV222" s="279">
        <f>MAX(AV212:AV217)</f>
        <v>1.0038616696399083</v>
      </c>
      <c r="AW222" s="279">
        <f>MAX(AW212:AW217)</f>
        <v>1.0115752529291195</v>
      </c>
    </row>
    <row r="223" spans="1:180" s="21" customFormat="1" ht="13" x14ac:dyDescent="0.15">
      <c r="A223" s="52"/>
      <c r="B223" s="47"/>
      <c r="C223" s="47"/>
      <c r="D223" s="49"/>
      <c r="E223" s="49"/>
      <c r="F223" s="49"/>
      <c r="G223" s="51"/>
      <c r="H223" s="50"/>
      <c r="I223" s="51"/>
      <c r="J223" s="51"/>
      <c r="K223" s="51"/>
      <c r="L223" s="51"/>
      <c r="M223" s="51"/>
      <c r="N223" s="51"/>
      <c r="O223" s="50"/>
      <c r="P223" s="49"/>
      <c r="Q223" s="51"/>
      <c r="R223" s="51"/>
      <c r="S223" s="51"/>
      <c r="T223" s="50"/>
      <c r="U223" s="51"/>
      <c r="V223" s="51"/>
      <c r="W223" s="50"/>
      <c r="X223" s="51"/>
      <c r="Y223" s="47"/>
      <c r="Z223" s="47"/>
      <c r="AA223" s="47"/>
      <c r="AB223" s="47"/>
      <c r="AC223" s="333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334"/>
      <c r="AW223" s="47"/>
      <c r="AX223" s="47"/>
    </row>
    <row r="224" spans="1:180" s="21" customFormat="1" x14ac:dyDescent="0.2">
      <c r="A224" s="26" t="s">
        <v>595</v>
      </c>
      <c r="B224" s="23" t="s">
        <v>606</v>
      </c>
      <c r="C224" s="21" t="s">
        <v>75</v>
      </c>
      <c r="D224" s="23" t="s">
        <v>45</v>
      </c>
      <c r="E224" s="23" t="s">
        <v>48</v>
      </c>
      <c r="F224" s="23" t="s">
        <v>34</v>
      </c>
      <c r="G224" s="24">
        <v>309</v>
      </c>
      <c r="H224" s="30">
        <v>60.877000000000002</v>
      </c>
      <c r="I224" s="23">
        <v>37.969000000000001</v>
      </c>
      <c r="J224" s="23">
        <v>5.1999999999999998E-2</v>
      </c>
      <c r="K224" s="23" t="s">
        <v>27</v>
      </c>
      <c r="L224" s="23" t="s">
        <v>27</v>
      </c>
      <c r="M224" s="23" t="s">
        <v>27</v>
      </c>
      <c r="N224" s="23">
        <v>5.7000000000000002E-2</v>
      </c>
      <c r="O224" s="23">
        <v>0.29199999999999998</v>
      </c>
      <c r="P224" s="23" t="s">
        <v>27</v>
      </c>
      <c r="Q224" s="23">
        <v>4.1000000000000002E-2</v>
      </c>
      <c r="R224" s="23" t="s">
        <v>27</v>
      </c>
      <c r="S224" s="23" t="s">
        <v>27</v>
      </c>
      <c r="T224" s="30" t="s">
        <v>27</v>
      </c>
      <c r="U224" s="23" t="s">
        <v>27</v>
      </c>
      <c r="V224" s="23" t="s">
        <v>27</v>
      </c>
      <c r="W224" s="30" t="s">
        <v>27</v>
      </c>
      <c r="X224" s="23">
        <v>99.288000000000011</v>
      </c>
      <c r="Z224" s="18" t="s">
        <v>85</v>
      </c>
      <c r="AB224" s="1"/>
      <c r="AC224" s="32">
        <v>47.738585723861497</v>
      </c>
      <c r="AD224" s="18">
        <v>51.865645728049635</v>
      </c>
      <c r="AE224" s="18">
        <v>8.1085832673818206E-2</v>
      </c>
      <c r="AF224" s="18">
        <v>0</v>
      </c>
      <c r="AG224" s="18">
        <v>0</v>
      </c>
      <c r="AH224" s="18">
        <v>0</v>
      </c>
      <c r="AI224" s="18">
        <v>6.2282984677118125E-2</v>
      </c>
      <c r="AJ224" s="18">
        <v>0.21786837035436599</v>
      </c>
      <c r="AK224" s="18">
        <v>0</v>
      </c>
      <c r="AL224" s="18">
        <v>3.4531360383564247E-2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100</v>
      </c>
      <c r="AT224" s="53" t="s">
        <v>134</v>
      </c>
      <c r="AU224" s="53" t="str">
        <f t="shared" ref="AU224:AU255" si="22">Z224</f>
        <v>po</v>
      </c>
      <c r="AV224" s="18">
        <f t="shared" ref="AV224:AV255" si="23">AC224/AD224</f>
        <v>0.92042786807614796</v>
      </c>
      <c r="AW224" s="18">
        <f t="shared" ref="AW224:AW277" si="24">SUM(AC224,AG224,AJ224,AK224,AL224,AO224)/AD224</f>
        <v>0.92529428258222313</v>
      </c>
      <c r="AX224" s="18"/>
      <c r="AY224" s="62"/>
      <c r="AZ224" s="62"/>
      <c r="BA224" s="62"/>
    </row>
    <row r="225" spans="1:55" s="21" customFormat="1" x14ac:dyDescent="0.2">
      <c r="A225" s="26" t="s">
        <v>595</v>
      </c>
      <c r="B225" s="23" t="s">
        <v>606</v>
      </c>
      <c r="C225" s="21" t="s">
        <v>75</v>
      </c>
      <c r="D225" s="23" t="s">
        <v>45</v>
      </c>
      <c r="E225" s="23" t="s">
        <v>46</v>
      </c>
      <c r="F225" s="23" t="s">
        <v>43</v>
      </c>
      <c r="G225" s="24">
        <v>484</v>
      </c>
      <c r="H225" s="30">
        <v>60.99</v>
      </c>
      <c r="I225" s="23">
        <v>37.25</v>
      </c>
      <c r="J225" s="23">
        <v>7.0000000000000007E-2</v>
      </c>
      <c r="K225" s="23" t="s">
        <v>27</v>
      </c>
      <c r="L225" s="23" t="s">
        <v>27</v>
      </c>
      <c r="M225" s="23" t="s">
        <v>27</v>
      </c>
      <c r="N225" s="23" t="s">
        <v>27</v>
      </c>
      <c r="O225" s="23">
        <v>0.86</v>
      </c>
      <c r="P225" s="23">
        <v>0.11</v>
      </c>
      <c r="Q225" s="23">
        <v>0.04</v>
      </c>
      <c r="R225" s="23" t="s">
        <v>27</v>
      </c>
      <c r="S225" s="23" t="s">
        <v>27</v>
      </c>
      <c r="T225" s="30" t="s">
        <v>27</v>
      </c>
      <c r="U225" s="23" t="s">
        <v>27</v>
      </c>
      <c r="V225" s="23" t="s">
        <v>27</v>
      </c>
      <c r="W225" s="30" t="s">
        <v>27</v>
      </c>
      <c r="X225" s="23">
        <v>99.320000000000007</v>
      </c>
      <c r="Z225" s="18" t="s">
        <v>85</v>
      </c>
      <c r="AB225" s="1"/>
      <c r="AC225" s="32">
        <v>48.03039540488566</v>
      </c>
      <c r="AD225" s="18">
        <v>51.099673994314962</v>
      </c>
      <c r="AE225" s="18">
        <v>0.10961775402542331</v>
      </c>
      <c r="AF225" s="18">
        <v>0</v>
      </c>
      <c r="AG225" s="18">
        <v>0</v>
      </c>
      <c r="AH225" s="18">
        <v>0</v>
      </c>
      <c r="AI225" s="18">
        <v>0</v>
      </c>
      <c r="AJ225" s="18">
        <v>0.64439328624512904</v>
      </c>
      <c r="AK225" s="18">
        <v>8.2087297789862734E-2</v>
      </c>
      <c r="AL225" s="18">
        <v>3.383226273893606E-2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99.999999999999986</v>
      </c>
      <c r="AT225" s="53" t="s">
        <v>134</v>
      </c>
      <c r="AU225" s="53" t="str">
        <f t="shared" si="22"/>
        <v>po</v>
      </c>
      <c r="AV225" s="18">
        <f t="shared" si="23"/>
        <v>0.93993545653988375</v>
      </c>
      <c r="AW225" s="18">
        <f t="shared" si="24"/>
        <v>0.95481447214492476</v>
      </c>
      <c r="AX225" s="18"/>
      <c r="AY225" s="62"/>
      <c r="AZ225" s="62"/>
      <c r="BA225" s="62"/>
      <c r="BB225" s="25"/>
    </row>
    <row r="226" spans="1:55" s="21" customFormat="1" x14ac:dyDescent="0.2">
      <c r="A226" s="26" t="s">
        <v>595</v>
      </c>
      <c r="B226" s="23" t="s">
        <v>606</v>
      </c>
      <c r="C226" s="21" t="s">
        <v>75</v>
      </c>
      <c r="D226" s="23" t="s">
        <v>45</v>
      </c>
      <c r="E226" s="23" t="s">
        <v>108</v>
      </c>
      <c r="F226" s="23" t="s">
        <v>43</v>
      </c>
      <c r="G226" s="24">
        <v>419</v>
      </c>
      <c r="H226" s="30">
        <v>61.76</v>
      </c>
      <c r="I226" s="23">
        <v>37.32</v>
      </c>
      <c r="J226" s="23">
        <v>0.09</v>
      </c>
      <c r="K226" s="23" t="s">
        <v>27</v>
      </c>
      <c r="L226" s="23" t="s">
        <v>27</v>
      </c>
      <c r="M226" s="23" t="s">
        <v>27</v>
      </c>
      <c r="N226" s="23">
        <v>7.0000000000000007E-2</v>
      </c>
      <c r="O226" s="23">
        <v>0.15</v>
      </c>
      <c r="P226" s="23" t="s">
        <v>27</v>
      </c>
      <c r="Q226" s="23">
        <v>7.0000000000000007E-2</v>
      </c>
      <c r="R226" s="23" t="s">
        <v>27</v>
      </c>
      <c r="S226" s="23" t="s">
        <v>27</v>
      </c>
      <c r="T226" s="30" t="s">
        <v>27</v>
      </c>
      <c r="U226" s="23" t="s">
        <v>27</v>
      </c>
      <c r="V226" s="23" t="s">
        <v>27</v>
      </c>
      <c r="W226" s="30" t="s">
        <v>27</v>
      </c>
      <c r="X226" s="23">
        <v>99.46</v>
      </c>
      <c r="Z226" s="18" t="s">
        <v>85</v>
      </c>
      <c r="AB226" s="1"/>
      <c r="AC226" s="32">
        <v>48.529127507368329</v>
      </c>
      <c r="AD226" s="18">
        <v>51.082383691017355</v>
      </c>
      <c r="AE226" s="18">
        <v>0.1406251621871574</v>
      </c>
      <c r="AF226" s="18">
        <v>0</v>
      </c>
      <c r="AG226" s="18">
        <v>0</v>
      </c>
      <c r="AH226" s="18">
        <v>0</v>
      </c>
      <c r="AI226" s="18">
        <v>7.6642822562805024E-2</v>
      </c>
      <c r="AJ226" s="18">
        <v>0.11214540461858087</v>
      </c>
      <c r="AK226" s="18">
        <v>0</v>
      </c>
      <c r="AL226" s="18">
        <v>5.9075412245766519E-2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100</v>
      </c>
      <c r="AT226" s="53" t="s">
        <v>134</v>
      </c>
      <c r="AU226" s="53" t="str">
        <f t="shared" si="22"/>
        <v>po</v>
      </c>
      <c r="AV226" s="18">
        <f t="shared" si="23"/>
        <v>0.95001689429583125</v>
      </c>
      <c r="AW226" s="18">
        <f t="shared" si="24"/>
        <v>0.95336875073816207</v>
      </c>
      <c r="AX226" s="18"/>
      <c r="AY226" s="62"/>
      <c r="AZ226" s="62"/>
      <c r="BA226" s="62"/>
      <c r="BB226" s="25"/>
    </row>
    <row r="227" spans="1:55" s="21" customFormat="1" x14ac:dyDescent="0.2">
      <c r="A227" s="26" t="s">
        <v>595</v>
      </c>
      <c r="B227" s="23" t="s">
        <v>606</v>
      </c>
      <c r="C227" s="21" t="s">
        <v>75</v>
      </c>
      <c r="D227" s="23" t="s">
        <v>45</v>
      </c>
      <c r="E227" s="23" t="s">
        <v>54</v>
      </c>
      <c r="F227" s="23" t="s">
        <v>43</v>
      </c>
      <c r="G227" s="24">
        <v>323</v>
      </c>
      <c r="H227" s="30">
        <v>61.462000000000003</v>
      </c>
      <c r="I227" s="23">
        <v>36.914999999999999</v>
      </c>
      <c r="J227" s="23">
        <v>3.3000000000000002E-2</v>
      </c>
      <c r="K227" s="23" t="s">
        <v>27</v>
      </c>
      <c r="L227" s="23" t="s">
        <v>27</v>
      </c>
      <c r="M227" s="23">
        <v>0.16300000000000001</v>
      </c>
      <c r="N227" s="23" t="s">
        <v>27</v>
      </c>
      <c r="O227" s="23">
        <v>0.19400000000000001</v>
      </c>
      <c r="P227" s="23">
        <v>0.125</v>
      </c>
      <c r="Q227" s="23">
        <v>0.14299999999999999</v>
      </c>
      <c r="R227" s="23" t="s">
        <v>27</v>
      </c>
      <c r="S227" s="23" t="s">
        <v>27</v>
      </c>
      <c r="T227" s="30" t="s">
        <v>27</v>
      </c>
      <c r="U227" s="23" t="s">
        <v>27</v>
      </c>
      <c r="V227" s="23" t="s">
        <v>27</v>
      </c>
      <c r="W227" s="30" t="s">
        <v>27</v>
      </c>
      <c r="X227" s="23">
        <v>99.035000000000011</v>
      </c>
      <c r="Z227" s="18" t="s">
        <v>85</v>
      </c>
      <c r="AB227" s="1"/>
      <c r="AC227" s="32">
        <v>48.604306714805311</v>
      </c>
      <c r="AD227" s="18">
        <v>50.851674806823766</v>
      </c>
      <c r="AE227" s="18">
        <v>5.1892827551337957E-2</v>
      </c>
      <c r="AF227" s="18">
        <v>0</v>
      </c>
      <c r="AG227" s="18">
        <v>0</v>
      </c>
      <c r="AH227" s="18">
        <v>0.1310289072635816</v>
      </c>
      <c r="AI227" s="18">
        <v>0</v>
      </c>
      <c r="AJ227" s="18">
        <v>0.14597040789400839</v>
      </c>
      <c r="AK227" s="18">
        <v>9.3670712410946322E-2</v>
      </c>
      <c r="AL227" s="18">
        <v>0.12145562325105841</v>
      </c>
      <c r="AM227" s="18">
        <v>0</v>
      </c>
      <c r="AN227" s="18">
        <v>0</v>
      </c>
      <c r="AO227" s="18">
        <v>0</v>
      </c>
      <c r="AP227" s="18">
        <v>0</v>
      </c>
      <c r="AQ227" s="18">
        <v>0</v>
      </c>
      <c r="AR227" s="18">
        <v>100</v>
      </c>
      <c r="AT227" s="53" t="s">
        <v>134</v>
      </c>
      <c r="AU227" s="53" t="str">
        <f t="shared" si="22"/>
        <v>po</v>
      </c>
      <c r="AV227" s="18">
        <f t="shared" si="23"/>
        <v>0.95580542626067289</v>
      </c>
      <c r="AW227" s="18">
        <f t="shared" si="24"/>
        <v>0.96290640661044014</v>
      </c>
      <c r="AX227" s="18"/>
      <c r="AY227" s="62"/>
      <c r="AZ227" s="62"/>
      <c r="BA227" s="62"/>
      <c r="BC227" s="74"/>
    </row>
    <row r="228" spans="1:55" s="21" customFormat="1" x14ac:dyDescent="0.2">
      <c r="A228" s="26" t="s">
        <v>595</v>
      </c>
      <c r="B228" s="23" t="s">
        <v>606</v>
      </c>
      <c r="C228" s="21" t="s">
        <v>75</v>
      </c>
      <c r="D228" s="23" t="s">
        <v>45</v>
      </c>
      <c r="E228" s="23" t="s">
        <v>54</v>
      </c>
      <c r="F228" s="23" t="s">
        <v>43</v>
      </c>
      <c r="G228" s="24">
        <v>322</v>
      </c>
      <c r="H228" s="30">
        <v>61.481999999999999</v>
      </c>
      <c r="I228" s="23">
        <v>36.521000000000001</v>
      </c>
      <c r="J228" s="23" t="s">
        <v>27</v>
      </c>
      <c r="K228" s="23" t="s">
        <v>27</v>
      </c>
      <c r="L228" s="23" t="s">
        <v>27</v>
      </c>
      <c r="M228" s="23">
        <v>0.109</v>
      </c>
      <c r="N228" s="23">
        <v>2.8000000000000001E-2</v>
      </c>
      <c r="O228" s="23">
        <v>0.441</v>
      </c>
      <c r="P228" s="23">
        <v>9.5000000000000001E-2</v>
      </c>
      <c r="Q228" s="23">
        <v>0.13500000000000001</v>
      </c>
      <c r="R228" s="23" t="s">
        <v>27</v>
      </c>
      <c r="S228" s="23" t="s">
        <v>27</v>
      </c>
      <c r="T228" s="30" t="s">
        <v>27</v>
      </c>
      <c r="U228" s="23" t="s">
        <v>27</v>
      </c>
      <c r="V228" s="23" t="s">
        <v>27</v>
      </c>
      <c r="W228" s="30" t="s">
        <v>27</v>
      </c>
      <c r="X228" s="23">
        <v>98.811000000000007</v>
      </c>
      <c r="Z228" s="18" t="s">
        <v>85</v>
      </c>
      <c r="AB228" s="1"/>
      <c r="AC228" s="32">
        <v>48.832449614004332</v>
      </c>
      <c r="AD228" s="18">
        <v>50.528628283548741</v>
      </c>
      <c r="AE228" s="18">
        <v>0</v>
      </c>
      <c r="AF228" s="18">
        <v>0</v>
      </c>
      <c r="AG228" s="18">
        <v>0</v>
      </c>
      <c r="AH228" s="18">
        <v>8.8003201588561925E-2</v>
      </c>
      <c r="AI228" s="18">
        <v>3.0988232782868729E-2</v>
      </c>
      <c r="AJ228" s="18">
        <v>0.33326840321366724</v>
      </c>
      <c r="AK228" s="18">
        <v>7.1500631091858696E-2</v>
      </c>
      <c r="AL228" s="18">
        <v>0.11516163376998796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100.00000000000003</v>
      </c>
      <c r="AT228" s="53" t="s">
        <v>134</v>
      </c>
      <c r="AU228" s="53" t="str">
        <f t="shared" si="22"/>
        <v>po</v>
      </c>
      <c r="AV228" s="18">
        <f t="shared" si="23"/>
        <v>0.96643133353974986</v>
      </c>
      <c r="AW228" s="18">
        <f t="shared" si="24"/>
        <v>0.97672115706628304</v>
      </c>
      <c r="AX228" s="18"/>
      <c r="AY228" s="62"/>
      <c r="AZ228" s="62"/>
      <c r="BA228" s="62"/>
      <c r="BC228" s="74"/>
    </row>
    <row r="229" spans="1:55" s="21" customFormat="1" x14ac:dyDescent="0.2">
      <c r="A229" s="26" t="s">
        <v>595</v>
      </c>
      <c r="B229" s="23" t="s">
        <v>606</v>
      </c>
      <c r="C229" s="21" t="s">
        <v>75</v>
      </c>
      <c r="D229" s="23" t="s">
        <v>45</v>
      </c>
      <c r="E229" s="23" t="s">
        <v>47</v>
      </c>
      <c r="F229" s="23" t="s">
        <v>31</v>
      </c>
      <c r="G229" s="24">
        <v>430</v>
      </c>
      <c r="H229" s="30">
        <v>62.38</v>
      </c>
      <c r="I229" s="23">
        <v>36.880000000000003</v>
      </c>
      <c r="J229" s="23">
        <v>0.08</v>
      </c>
      <c r="K229" s="23" t="s">
        <v>27</v>
      </c>
      <c r="L229" s="23" t="s">
        <v>27</v>
      </c>
      <c r="M229" s="23" t="s">
        <v>27</v>
      </c>
      <c r="N229" s="23" t="s">
        <v>27</v>
      </c>
      <c r="O229" s="23">
        <v>0.48</v>
      </c>
      <c r="P229" s="23">
        <v>0.11</v>
      </c>
      <c r="Q229" s="23">
        <v>0.05</v>
      </c>
      <c r="R229" s="23" t="s">
        <v>27</v>
      </c>
      <c r="S229" s="23" t="s">
        <v>27</v>
      </c>
      <c r="T229" s="30" t="s">
        <v>27</v>
      </c>
      <c r="U229" s="23" t="s">
        <v>27</v>
      </c>
      <c r="V229" s="23" t="s">
        <v>27</v>
      </c>
      <c r="W229" s="30" t="s">
        <v>27</v>
      </c>
      <c r="X229" s="23">
        <v>99.98</v>
      </c>
      <c r="Z229" s="18" t="s">
        <v>85</v>
      </c>
      <c r="AB229" s="1"/>
      <c r="AC229" s="32">
        <v>48.965185652733076</v>
      </c>
      <c r="AD229" s="18">
        <v>50.427480627484911</v>
      </c>
      <c r="AE229" s="18">
        <v>0.12486978184106946</v>
      </c>
      <c r="AF229" s="18">
        <v>0</v>
      </c>
      <c r="AG229" s="18">
        <v>0</v>
      </c>
      <c r="AH229" s="18">
        <v>0</v>
      </c>
      <c r="AI229" s="18">
        <v>0</v>
      </c>
      <c r="AJ229" s="18">
        <v>0.35849103509674968</v>
      </c>
      <c r="AK229" s="18">
        <v>8.1820186664242747E-2</v>
      </c>
      <c r="AL229" s="18">
        <v>4.2152716179970656E-2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100.00000000000001</v>
      </c>
      <c r="AT229" s="53" t="s">
        <v>134</v>
      </c>
      <c r="AU229" s="53" t="str">
        <f t="shared" si="22"/>
        <v>po</v>
      </c>
      <c r="AV229" s="18">
        <f t="shared" si="23"/>
        <v>0.97100202198174401</v>
      </c>
      <c r="AW229" s="18">
        <f t="shared" si="24"/>
        <v>0.9805695024891482</v>
      </c>
      <c r="AX229" s="18"/>
      <c r="AY229" s="62"/>
      <c r="AZ229" s="62"/>
      <c r="BA229" s="62"/>
      <c r="BC229" s="36"/>
    </row>
    <row r="230" spans="1:55" s="21" customFormat="1" x14ac:dyDescent="0.2">
      <c r="A230" s="26" t="s">
        <v>595</v>
      </c>
      <c r="B230" s="23" t="s">
        <v>606</v>
      </c>
      <c r="C230" s="21" t="s">
        <v>75</v>
      </c>
      <c r="D230" s="23" t="s">
        <v>45</v>
      </c>
      <c r="E230" s="23" t="s">
        <v>42</v>
      </c>
      <c r="F230" s="23" t="s">
        <v>43</v>
      </c>
      <c r="G230" s="24">
        <v>292</v>
      </c>
      <c r="H230" s="30">
        <v>61.764000000000003</v>
      </c>
      <c r="I230" s="23">
        <v>36.514000000000003</v>
      </c>
      <c r="J230" s="23">
        <v>3.5999999999999997E-2</v>
      </c>
      <c r="K230" s="23" t="s">
        <v>27</v>
      </c>
      <c r="L230" s="23" t="s">
        <v>27</v>
      </c>
      <c r="M230" s="23" t="s">
        <v>27</v>
      </c>
      <c r="N230" s="23">
        <v>7.9000000000000001E-2</v>
      </c>
      <c r="O230" s="23">
        <v>0.33400000000000002</v>
      </c>
      <c r="P230" s="23">
        <v>0.13400000000000001</v>
      </c>
      <c r="Q230" s="23" t="s">
        <v>27</v>
      </c>
      <c r="R230" s="23" t="s">
        <v>27</v>
      </c>
      <c r="S230" s="23" t="s">
        <v>27</v>
      </c>
      <c r="T230" s="30" t="s">
        <v>27</v>
      </c>
      <c r="U230" s="23" t="s">
        <v>27</v>
      </c>
      <c r="V230" s="23" t="s">
        <v>27</v>
      </c>
      <c r="W230" s="30" t="s">
        <v>27</v>
      </c>
      <c r="X230" s="23">
        <v>98.861000000000004</v>
      </c>
      <c r="Z230" s="18" t="s">
        <v>85</v>
      </c>
      <c r="AB230" s="1"/>
      <c r="AC230" s="32">
        <v>49.020682563290016</v>
      </c>
      <c r="AD230" s="18">
        <v>50.482130452206029</v>
      </c>
      <c r="AE230" s="18">
        <v>5.6816146063743266E-2</v>
      </c>
      <c r="AF230" s="18">
        <v>0</v>
      </c>
      <c r="AG230" s="18">
        <v>0</v>
      </c>
      <c r="AH230" s="18">
        <v>0</v>
      </c>
      <c r="AI230" s="18">
        <v>8.7367374618299257E-2</v>
      </c>
      <c r="AJ230" s="18">
        <v>0.25222343368821498</v>
      </c>
      <c r="AK230" s="18">
        <v>0.10078003013368206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99.999999999999972</v>
      </c>
      <c r="AT230" s="53" t="s">
        <v>134</v>
      </c>
      <c r="AU230" s="53" t="str">
        <f t="shared" si="22"/>
        <v>po</v>
      </c>
      <c r="AV230" s="18">
        <f t="shared" si="23"/>
        <v>0.97105019388395986</v>
      </c>
      <c r="AW230" s="18">
        <f t="shared" si="24"/>
        <v>0.97804283584775542</v>
      </c>
      <c r="AX230" s="18"/>
      <c r="AY230" s="62"/>
      <c r="AZ230" s="62"/>
      <c r="BA230" s="62"/>
      <c r="BC230" s="36"/>
    </row>
    <row r="231" spans="1:55" s="21" customFormat="1" x14ac:dyDescent="0.2">
      <c r="A231" s="26" t="s">
        <v>595</v>
      </c>
      <c r="B231" s="23" t="s">
        <v>606</v>
      </c>
      <c r="C231" s="21" t="s">
        <v>75</v>
      </c>
      <c r="D231" s="23" t="s">
        <v>45</v>
      </c>
      <c r="E231" s="23" t="s">
        <v>54</v>
      </c>
      <c r="F231" s="23" t="s">
        <v>43</v>
      </c>
      <c r="G231" s="24">
        <v>325</v>
      </c>
      <c r="H231" s="30">
        <v>61.957000000000001</v>
      </c>
      <c r="I231" s="23">
        <v>36.606999999999999</v>
      </c>
      <c r="J231" s="23">
        <v>4.2000000000000003E-2</v>
      </c>
      <c r="K231" s="23" t="s">
        <v>27</v>
      </c>
      <c r="L231" s="23" t="s">
        <v>27</v>
      </c>
      <c r="M231" s="23">
        <v>0.13900000000000001</v>
      </c>
      <c r="N231" s="23" t="s">
        <v>27</v>
      </c>
      <c r="O231" s="23">
        <v>0.14399999999999999</v>
      </c>
      <c r="P231" s="23" t="s">
        <v>27</v>
      </c>
      <c r="Q231" s="23">
        <v>0.13500000000000001</v>
      </c>
      <c r="R231" s="23" t="s">
        <v>27</v>
      </c>
      <c r="S231" s="23" t="s">
        <v>27</v>
      </c>
      <c r="T231" s="30" t="s">
        <v>27</v>
      </c>
      <c r="U231" s="23" t="s">
        <v>27</v>
      </c>
      <c r="V231" s="23" t="s">
        <v>27</v>
      </c>
      <c r="W231" s="30" t="s">
        <v>27</v>
      </c>
      <c r="X231" s="23">
        <v>99.024000000000001</v>
      </c>
      <c r="Z231" s="18" t="s">
        <v>85</v>
      </c>
      <c r="AB231" s="1"/>
      <c r="AC231" s="32">
        <v>49.082168020121316</v>
      </c>
      <c r="AD231" s="18">
        <v>50.516333305397566</v>
      </c>
      <c r="AE231" s="18">
        <v>6.6161901493503775E-2</v>
      </c>
      <c r="AF231" s="18">
        <v>0</v>
      </c>
      <c r="AG231" s="18">
        <v>0</v>
      </c>
      <c r="AH231" s="18">
        <v>0.1119333772679483</v>
      </c>
      <c r="AI231" s="18">
        <v>0</v>
      </c>
      <c r="AJ231" s="18">
        <v>0.10854026468063685</v>
      </c>
      <c r="AK231" s="18">
        <v>0</v>
      </c>
      <c r="AL231" s="18">
        <v>0.11486313103903151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100</v>
      </c>
      <c r="AT231" s="53" t="s">
        <v>134</v>
      </c>
      <c r="AU231" s="53" t="str">
        <f t="shared" si="22"/>
        <v>po</v>
      </c>
      <c r="AV231" s="18">
        <f t="shared" si="23"/>
        <v>0.97160986969093788</v>
      </c>
      <c r="AW231" s="18">
        <f t="shared" si="24"/>
        <v>0.97603226896463569</v>
      </c>
      <c r="AX231" s="18"/>
      <c r="AY231" s="62"/>
      <c r="AZ231" s="62"/>
      <c r="BA231" s="62"/>
      <c r="BC231" s="74"/>
    </row>
    <row r="232" spans="1:55" s="21" customFormat="1" x14ac:dyDescent="0.2">
      <c r="A232" s="26" t="s">
        <v>595</v>
      </c>
      <c r="B232" s="23" t="s">
        <v>606</v>
      </c>
      <c r="C232" s="21" t="s">
        <v>75</v>
      </c>
      <c r="D232" s="23" t="s">
        <v>45</v>
      </c>
      <c r="E232" s="23" t="s">
        <v>49</v>
      </c>
      <c r="F232" s="23" t="s">
        <v>34</v>
      </c>
      <c r="G232" s="24">
        <v>354</v>
      </c>
      <c r="H232" s="30">
        <v>61.752000000000002</v>
      </c>
      <c r="I232" s="23">
        <v>36.479999999999997</v>
      </c>
      <c r="J232" s="23">
        <v>7.0999999999999994E-2</v>
      </c>
      <c r="K232" s="23" t="s">
        <v>27</v>
      </c>
      <c r="L232" s="23" t="s">
        <v>27</v>
      </c>
      <c r="M232" s="23" t="s">
        <v>27</v>
      </c>
      <c r="N232" s="23">
        <v>5.3999999999999999E-2</v>
      </c>
      <c r="O232" s="23" t="s">
        <v>27</v>
      </c>
      <c r="P232" s="23" t="s">
        <v>27</v>
      </c>
      <c r="Q232" s="23">
        <v>0.247</v>
      </c>
      <c r="R232" s="23" t="s">
        <v>27</v>
      </c>
      <c r="S232" s="23" t="s">
        <v>27</v>
      </c>
      <c r="T232" s="30" t="s">
        <v>27</v>
      </c>
      <c r="U232" s="23" t="s">
        <v>27</v>
      </c>
      <c r="V232" s="23" t="s">
        <v>27</v>
      </c>
      <c r="W232" s="30" t="s">
        <v>27</v>
      </c>
      <c r="X232" s="23">
        <v>98.603999999999999</v>
      </c>
      <c r="Z232" s="18" t="s">
        <v>85</v>
      </c>
      <c r="AB232" s="1"/>
      <c r="AC232" s="32">
        <v>49.095305037802703</v>
      </c>
      <c r="AD232" s="18">
        <v>50.52171542093317</v>
      </c>
      <c r="AE232" s="18">
        <v>0.11224644997324994</v>
      </c>
      <c r="AF232" s="18">
        <v>0</v>
      </c>
      <c r="AG232" s="18">
        <v>0</v>
      </c>
      <c r="AH232" s="18">
        <v>0</v>
      </c>
      <c r="AI232" s="18">
        <v>5.9822002818669985E-2</v>
      </c>
      <c r="AJ232" s="18">
        <v>0</v>
      </c>
      <c r="AK232" s="18">
        <v>0</v>
      </c>
      <c r="AL232" s="18">
        <v>0.2109110884722209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100.00000000000001</v>
      </c>
      <c r="AT232" s="53" t="s">
        <v>134</v>
      </c>
      <c r="AU232" s="53" t="str">
        <f t="shared" si="22"/>
        <v>po</v>
      </c>
      <c r="AV232" s="18">
        <f t="shared" si="23"/>
        <v>0.97176639052641023</v>
      </c>
      <c r="AW232" s="18">
        <f t="shared" si="24"/>
        <v>0.97594105258439789</v>
      </c>
      <c r="AX232" s="18"/>
      <c r="AY232" s="62"/>
      <c r="AZ232" s="62"/>
      <c r="BA232" s="62"/>
      <c r="BC232" s="36"/>
    </row>
    <row r="233" spans="1:55" s="21" customFormat="1" x14ac:dyDescent="0.2">
      <c r="A233" s="26" t="s">
        <v>595</v>
      </c>
      <c r="B233" s="23" t="s">
        <v>606</v>
      </c>
      <c r="C233" s="21" t="s">
        <v>75</v>
      </c>
      <c r="D233" s="23" t="s">
        <v>45</v>
      </c>
      <c r="E233" s="23" t="s">
        <v>54</v>
      </c>
      <c r="F233" s="23" t="s">
        <v>43</v>
      </c>
      <c r="G233" s="24">
        <v>321</v>
      </c>
      <c r="H233" s="30">
        <v>61.719000000000001</v>
      </c>
      <c r="I233" s="23">
        <v>36.393999999999998</v>
      </c>
      <c r="J233" s="23">
        <v>4.5999999999999999E-2</v>
      </c>
      <c r="K233" s="23" t="s">
        <v>27</v>
      </c>
      <c r="L233" s="23" t="s">
        <v>27</v>
      </c>
      <c r="M233" s="23">
        <v>0.32600000000000001</v>
      </c>
      <c r="N233" s="23">
        <v>3.3000000000000002E-2</v>
      </c>
      <c r="O233" s="23">
        <v>0.16200000000000001</v>
      </c>
      <c r="P233" s="23">
        <v>0.156</v>
      </c>
      <c r="Q233" s="23">
        <v>0.127</v>
      </c>
      <c r="R233" s="23" t="s">
        <v>27</v>
      </c>
      <c r="S233" s="23" t="s">
        <v>27</v>
      </c>
      <c r="T233" s="30" t="s">
        <v>27</v>
      </c>
      <c r="U233" s="23">
        <v>4.5999999999999999E-2</v>
      </c>
      <c r="V233" s="23" t="s">
        <v>27</v>
      </c>
      <c r="W233" s="30" t="s">
        <v>27</v>
      </c>
      <c r="X233" s="23">
        <v>99.009000000000015</v>
      </c>
      <c r="Z233" s="18" t="s">
        <v>85</v>
      </c>
      <c r="AB233" s="1"/>
      <c r="AC233" s="32">
        <v>48.93118923563928</v>
      </c>
      <c r="AD233" s="18">
        <v>50.260986074239192</v>
      </c>
      <c r="AE233" s="18">
        <v>7.2518707133810936E-2</v>
      </c>
      <c r="AF233" s="18">
        <v>0</v>
      </c>
      <c r="AG233" s="18">
        <v>0</v>
      </c>
      <c r="AH233" s="18">
        <v>0.26272169694595587</v>
      </c>
      <c r="AI233" s="18">
        <v>3.6455166364619547E-2</v>
      </c>
      <c r="AJ233" s="18">
        <v>0.12220161118983799</v>
      </c>
      <c r="AK233" s="18">
        <v>0.11719719958285998</v>
      </c>
      <c r="AL233" s="18">
        <v>0.10813944496319464</v>
      </c>
      <c r="AM233" s="18">
        <v>0</v>
      </c>
      <c r="AN233" s="18">
        <v>0</v>
      </c>
      <c r="AO233" s="18">
        <v>0</v>
      </c>
      <c r="AP233" s="18">
        <v>8.8590863941273912E-2</v>
      </c>
      <c r="AQ233" s="18">
        <v>0</v>
      </c>
      <c r="AR233" s="18">
        <v>100.00000000000004</v>
      </c>
      <c r="AT233" s="53" t="s">
        <v>134</v>
      </c>
      <c r="AU233" s="53" t="str">
        <f t="shared" si="22"/>
        <v>po</v>
      </c>
      <c r="AV233" s="18">
        <f t="shared" si="23"/>
        <v>0.97354216575385721</v>
      </c>
      <c r="AW233" s="18">
        <f t="shared" si="24"/>
        <v>0.98045683820422558</v>
      </c>
      <c r="AX233" s="18"/>
      <c r="AY233" s="62"/>
      <c r="AZ233" s="62"/>
      <c r="BA233" s="62"/>
      <c r="BC233" s="74"/>
    </row>
    <row r="234" spans="1:55" s="21" customFormat="1" x14ac:dyDescent="0.2">
      <c r="A234" s="26" t="s">
        <v>595</v>
      </c>
      <c r="B234" s="23" t="s">
        <v>606</v>
      </c>
      <c r="C234" s="21" t="s">
        <v>75</v>
      </c>
      <c r="D234" s="23" t="s">
        <v>45</v>
      </c>
      <c r="E234" s="23" t="s">
        <v>48</v>
      </c>
      <c r="F234" s="23" t="s">
        <v>43</v>
      </c>
      <c r="G234" s="24">
        <v>300</v>
      </c>
      <c r="H234" s="30">
        <v>61.756999999999998</v>
      </c>
      <c r="I234" s="23">
        <v>36.347000000000001</v>
      </c>
      <c r="J234" s="23">
        <v>2.7E-2</v>
      </c>
      <c r="K234" s="23" t="s">
        <v>27</v>
      </c>
      <c r="L234" s="23" t="s">
        <v>27</v>
      </c>
      <c r="M234" s="23" t="s">
        <v>27</v>
      </c>
      <c r="N234" s="23">
        <v>3.6999999999999998E-2</v>
      </c>
      <c r="O234" s="23">
        <v>0.70099999999999996</v>
      </c>
      <c r="P234" s="23">
        <v>0.16700000000000001</v>
      </c>
      <c r="Q234" s="23" t="s">
        <v>27</v>
      </c>
      <c r="R234" s="23" t="s">
        <v>27</v>
      </c>
      <c r="S234" s="23" t="s">
        <v>27</v>
      </c>
      <c r="T234" s="30" t="s">
        <v>27</v>
      </c>
      <c r="U234" s="23" t="s">
        <v>27</v>
      </c>
      <c r="V234" s="23" t="s">
        <v>27</v>
      </c>
      <c r="W234" s="30" t="s">
        <v>27</v>
      </c>
      <c r="X234" s="23">
        <v>99.036000000000001</v>
      </c>
      <c r="Z234" s="18" t="s">
        <v>85</v>
      </c>
      <c r="AB234" s="1"/>
      <c r="AC234" s="32">
        <v>49.012739929496938</v>
      </c>
      <c r="AD234" s="18">
        <v>50.248798887096193</v>
      </c>
      <c r="AE234" s="18">
        <v>4.2610034463030466E-2</v>
      </c>
      <c r="AF234" s="18">
        <v>0</v>
      </c>
      <c r="AG234" s="18">
        <v>0</v>
      </c>
      <c r="AH234" s="18">
        <v>0</v>
      </c>
      <c r="AI234" s="18">
        <v>4.0916904342837623E-2</v>
      </c>
      <c r="AJ234" s="18">
        <v>0.52934136812510757</v>
      </c>
      <c r="AK234" s="18">
        <v>0.12559287647590883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100</v>
      </c>
      <c r="AT234" s="53" t="s">
        <v>134</v>
      </c>
      <c r="AU234" s="53" t="str">
        <f t="shared" si="22"/>
        <v>po</v>
      </c>
      <c r="AV234" s="18">
        <f t="shared" si="23"/>
        <v>0.97540122381081085</v>
      </c>
      <c r="AW234" s="18">
        <f t="shared" si="24"/>
        <v>0.98843505266058262</v>
      </c>
      <c r="AX234" s="18"/>
      <c r="AY234" s="62"/>
      <c r="AZ234" s="62"/>
      <c r="BA234" s="62"/>
      <c r="BC234" s="36"/>
    </row>
    <row r="235" spans="1:55" s="21" customFormat="1" x14ac:dyDescent="0.2">
      <c r="A235" s="26" t="s">
        <v>595</v>
      </c>
      <c r="B235" s="23" t="s">
        <v>606</v>
      </c>
      <c r="C235" s="21" t="s">
        <v>75</v>
      </c>
      <c r="D235" s="23" t="s">
        <v>45</v>
      </c>
      <c r="E235" s="23" t="s">
        <v>35</v>
      </c>
      <c r="F235" s="23" t="s">
        <v>43</v>
      </c>
      <c r="G235" s="24">
        <v>312</v>
      </c>
      <c r="H235" s="30">
        <v>62.223999999999997</v>
      </c>
      <c r="I235" s="23">
        <v>36.618000000000002</v>
      </c>
      <c r="J235" s="23">
        <v>9.8000000000000004E-2</v>
      </c>
      <c r="K235" s="23" t="s">
        <v>27</v>
      </c>
      <c r="L235" s="23" t="s">
        <v>27</v>
      </c>
      <c r="M235" s="23" t="s">
        <v>27</v>
      </c>
      <c r="N235" s="23">
        <v>6.8000000000000005E-2</v>
      </c>
      <c r="O235" s="23">
        <v>0.114</v>
      </c>
      <c r="P235" s="23" t="s">
        <v>27</v>
      </c>
      <c r="Q235" s="23">
        <v>5.3999999999999999E-2</v>
      </c>
      <c r="R235" s="23" t="s">
        <v>27</v>
      </c>
      <c r="S235" s="23" t="s">
        <v>27</v>
      </c>
      <c r="T235" s="30" t="s">
        <v>27</v>
      </c>
      <c r="U235" s="23" t="s">
        <v>27</v>
      </c>
      <c r="V235" s="23" t="s">
        <v>27</v>
      </c>
      <c r="W235" s="30" t="s">
        <v>27</v>
      </c>
      <c r="X235" s="23">
        <v>99.176000000000002</v>
      </c>
      <c r="Z235" s="18" t="s">
        <v>85</v>
      </c>
      <c r="AB235" s="1"/>
      <c r="AC235" s="32">
        <v>49.201918002054711</v>
      </c>
      <c r="AD235" s="18">
        <v>50.43744182948754</v>
      </c>
      <c r="AE235" s="18">
        <v>0.15409037556728455</v>
      </c>
      <c r="AF235" s="18">
        <v>0</v>
      </c>
      <c r="AG235" s="18">
        <v>0</v>
      </c>
      <c r="AH235" s="18">
        <v>0</v>
      </c>
      <c r="AI235" s="18">
        <v>7.4922329851012479E-2</v>
      </c>
      <c r="AJ235" s="18">
        <v>8.5767743772185864E-2</v>
      </c>
      <c r="AK235" s="18">
        <v>0</v>
      </c>
      <c r="AL235" s="18">
        <v>4.5859719267270678E-2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99.999999999999986</v>
      </c>
      <c r="AT235" s="53" t="s">
        <v>134</v>
      </c>
      <c r="AU235" s="53" t="str">
        <f t="shared" si="22"/>
        <v>po</v>
      </c>
      <c r="AV235" s="18">
        <f t="shared" si="23"/>
        <v>0.97550383638389648</v>
      </c>
      <c r="AW235" s="18">
        <f t="shared" si="24"/>
        <v>0.97811355365473762</v>
      </c>
      <c r="AX235" s="18"/>
      <c r="AY235" s="62"/>
      <c r="AZ235" s="62"/>
      <c r="BA235" s="62"/>
      <c r="BC235" s="74"/>
    </row>
    <row r="236" spans="1:55" s="21" customFormat="1" x14ac:dyDescent="0.2">
      <c r="A236" s="26" t="s">
        <v>595</v>
      </c>
      <c r="B236" s="23" t="s">
        <v>606</v>
      </c>
      <c r="C236" s="21" t="s">
        <v>75</v>
      </c>
      <c r="D236" s="23" t="s">
        <v>45</v>
      </c>
      <c r="E236" s="23" t="s">
        <v>42</v>
      </c>
      <c r="F236" s="23" t="s">
        <v>43</v>
      </c>
      <c r="G236" s="24">
        <v>294</v>
      </c>
      <c r="H236" s="30">
        <v>62.164000000000001</v>
      </c>
      <c r="I236" s="23">
        <v>36.54</v>
      </c>
      <c r="J236" s="23">
        <v>3.6999999999999998E-2</v>
      </c>
      <c r="K236" s="23" t="s">
        <v>27</v>
      </c>
      <c r="L236" s="23" t="s">
        <v>27</v>
      </c>
      <c r="M236" s="23" t="s">
        <v>27</v>
      </c>
      <c r="N236" s="23">
        <v>4.4999999999999998E-2</v>
      </c>
      <c r="O236" s="23">
        <v>0.20599999999999999</v>
      </c>
      <c r="P236" s="23" t="s">
        <v>27</v>
      </c>
      <c r="Q236" s="23">
        <v>4.9000000000000002E-2</v>
      </c>
      <c r="R236" s="23" t="s">
        <v>27</v>
      </c>
      <c r="S236" s="23" t="s">
        <v>27</v>
      </c>
      <c r="T236" s="30" t="s">
        <v>27</v>
      </c>
      <c r="U236" s="23" t="s">
        <v>27</v>
      </c>
      <c r="V236" s="23" t="s">
        <v>27</v>
      </c>
      <c r="W236" s="30" t="s">
        <v>27</v>
      </c>
      <c r="X236" s="23">
        <v>99.041000000000025</v>
      </c>
      <c r="Z236" s="18" t="s">
        <v>85</v>
      </c>
      <c r="AB236" s="1"/>
      <c r="AC236" s="32">
        <v>49.258491400046516</v>
      </c>
      <c r="AD236" s="18">
        <v>50.436509349173662</v>
      </c>
      <c r="AE236" s="18">
        <v>5.830008797726266E-2</v>
      </c>
      <c r="AF236" s="18">
        <v>0</v>
      </c>
      <c r="AG236" s="18">
        <v>0</v>
      </c>
      <c r="AH236" s="18">
        <v>0</v>
      </c>
      <c r="AI236" s="18">
        <v>4.9685872807420803E-2</v>
      </c>
      <c r="AJ236" s="18">
        <v>0.15531178199381762</v>
      </c>
      <c r="AK236" s="18">
        <v>0</v>
      </c>
      <c r="AL236" s="18">
        <v>4.1701508001311532E-2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99.999999999999986</v>
      </c>
      <c r="AT236" s="53" t="s">
        <v>134</v>
      </c>
      <c r="AU236" s="53" t="str">
        <f t="shared" si="22"/>
        <v>po</v>
      </c>
      <c r="AV236" s="18">
        <f t="shared" si="23"/>
        <v>0.97664354721751878</v>
      </c>
      <c r="AW236" s="18">
        <f t="shared" si="24"/>
        <v>0.98054971147308212</v>
      </c>
      <c r="AX236" s="18"/>
      <c r="AY236" s="62"/>
      <c r="AZ236" s="62"/>
      <c r="BA236" s="62"/>
      <c r="BC236" s="36"/>
    </row>
    <row r="237" spans="1:55" s="21" customFormat="1" x14ac:dyDescent="0.2">
      <c r="A237" s="26" t="s">
        <v>595</v>
      </c>
      <c r="B237" s="23" t="s">
        <v>606</v>
      </c>
      <c r="C237" s="21" t="s">
        <v>75</v>
      </c>
      <c r="D237" s="23" t="s">
        <v>45</v>
      </c>
      <c r="E237" s="23" t="s">
        <v>48</v>
      </c>
      <c r="F237" s="23" t="s">
        <v>43</v>
      </c>
      <c r="G237" s="24">
        <v>304</v>
      </c>
      <c r="H237" s="30">
        <v>61.828000000000003</v>
      </c>
      <c r="I237" s="23">
        <v>36.323</v>
      </c>
      <c r="J237" s="23" t="s">
        <v>27</v>
      </c>
      <c r="K237" s="23" t="s">
        <v>27</v>
      </c>
      <c r="L237" s="23" t="s">
        <v>27</v>
      </c>
      <c r="M237" s="23" t="s">
        <v>27</v>
      </c>
      <c r="N237" s="23">
        <v>3.5000000000000003E-2</v>
      </c>
      <c r="O237" s="23">
        <v>0.84</v>
      </c>
      <c r="P237" s="23">
        <v>0.157</v>
      </c>
      <c r="Q237" s="23" t="s">
        <v>27</v>
      </c>
      <c r="R237" s="23" t="s">
        <v>27</v>
      </c>
      <c r="S237" s="23" t="s">
        <v>27</v>
      </c>
      <c r="T237" s="30" t="s">
        <v>27</v>
      </c>
      <c r="U237" s="23" t="s">
        <v>27</v>
      </c>
      <c r="V237" s="23" t="s">
        <v>27</v>
      </c>
      <c r="W237" s="30" t="s">
        <v>27</v>
      </c>
      <c r="X237" s="23">
        <v>99.183000000000007</v>
      </c>
      <c r="Z237" s="18" t="s">
        <v>85</v>
      </c>
      <c r="AB237" s="1"/>
      <c r="AC237" s="32">
        <v>49.031927566506674</v>
      </c>
      <c r="AD237" s="18">
        <v>50.177590511541595</v>
      </c>
      <c r="AE237" s="18">
        <v>0</v>
      </c>
      <c r="AF237" s="18">
        <v>0</v>
      </c>
      <c r="AG237" s="18">
        <v>0</v>
      </c>
      <c r="AH237" s="18">
        <v>0</v>
      </c>
      <c r="AI237" s="18">
        <v>3.8675867811513734E-2</v>
      </c>
      <c r="AJ237" s="18">
        <v>0.63382312702273746</v>
      </c>
      <c r="AK237" s="18">
        <v>0.11798292711748988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100.00000000000001</v>
      </c>
      <c r="AT237" s="53" t="s">
        <v>134</v>
      </c>
      <c r="AU237" s="53" t="str">
        <f t="shared" si="22"/>
        <v>po</v>
      </c>
      <c r="AV237" s="18">
        <f t="shared" si="23"/>
        <v>0.9771678366108193</v>
      </c>
      <c r="AW237" s="18">
        <f t="shared" si="24"/>
        <v>0.99215074125960467</v>
      </c>
      <c r="AX237" s="18"/>
      <c r="AY237" s="62"/>
      <c r="AZ237" s="62"/>
      <c r="BA237" s="62"/>
      <c r="BC237" s="36"/>
    </row>
    <row r="238" spans="1:55" s="21" customFormat="1" x14ac:dyDescent="0.2">
      <c r="A238" s="26" t="s">
        <v>595</v>
      </c>
      <c r="B238" s="23" t="s">
        <v>606</v>
      </c>
      <c r="C238" s="21" t="s">
        <v>75</v>
      </c>
      <c r="D238" s="23" t="s">
        <v>45</v>
      </c>
      <c r="E238" s="23" t="s">
        <v>61</v>
      </c>
      <c r="F238" s="23" t="s">
        <v>43</v>
      </c>
      <c r="G238" s="24">
        <v>362</v>
      </c>
      <c r="H238" s="30">
        <v>61.981000000000002</v>
      </c>
      <c r="I238" s="23">
        <v>36.409999999999997</v>
      </c>
      <c r="J238" s="23">
        <v>0.04</v>
      </c>
      <c r="K238" s="23" t="s">
        <v>27</v>
      </c>
      <c r="L238" s="23" t="s">
        <v>27</v>
      </c>
      <c r="M238" s="23" t="s">
        <v>27</v>
      </c>
      <c r="N238" s="23">
        <v>3.3000000000000002E-2</v>
      </c>
      <c r="O238" s="23">
        <v>0.14699999999999999</v>
      </c>
      <c r="P238" s="23">
        <v>0.13500000000000001</v>
      </c>
      <c r="Q238" s="23" t="s">
        <v>27</v>
      </c>
      <c r="R238" s="23" t="s">
        <v>27</v>
      </c>
      <c r="S238" s="23" t="s">
        <v>27</v>
      </c>
      <c r="T238" s="30" t="s">
        <v>27</v>
      </c>
      <c r="U238" s="23" t="s">
        <v>27</v>
      </c>
      <c r="V238" s="23" t="s">
        <v>27</v>
      </c>
      <c r="W238" s="30" t="s">
        <v>27</v>
      </c>
      <c r="X238" s="23">
        <v>98.746000000000009</v>
      </c>
      <c r="Z238" s="18" t="s">
        <v>85</v>
      </c>
      <c r="AB238" s="1"/>
      <c r="AC238" s="32">
        <v>49.270056817111936</v>
      </c>
      <c r="AD238" s="18">
        <v>50.417288712638822</v>
      </c>
      <c r="AE238" s="18">
        <v>6.3228052681852748E-2</v>
      </c>
      <c r="AF238" s="18">
        <v>0</v>
      </c>
      <c r="AG238" s="18">
        <v>0</v>
      </c>
      <c r="AH238" s="18">
        <v>0</v>
      </c>
      <c r="AI238" s="18">
        <v>3.6552465716893322E-2</v>
      </c>
      <c r="AJ238" s="18">
        <v>0.11118260521328692</v>
      </c>
      <c r="AK238" s="18">
        <v>0.10169134663720479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100</v>
      </c>
      <c r="AT238" s="53" t="s">
        <v>134</v>
      </c>
      <c r="AU238" s="53" t="str">
        <f t="shared" si="22"/>
        <v>po</v>
      </c>
      <c r="AV238" s="18">
        <f t="shared" si="23"/>
        <v>0.97724526794636435</v>
      </c>
      <c r="AW238" s="18">
        <f t="shared" si="24"/>
        <v>0.98146750911176694</v>
      </c>
      <c r="AX238" s="18"/>
      <c r="AY238" s="62"/>
      <c r="AZ238" s="62"/>
      <c r="BA238" s="62"/>
      <c r="BC238" s="36"/>
    </row>
    <row r="239" spans="1:55" s="21" customFormat="1" x14ac:dyDescent="0.2">
      <c r="A239" s="26" t="s">
        <v>595</v>
      </c>
      <c r="B239" s="23" t="s">
        <v>606</v>
      </c>
      <c r="C239" s="21" t="s">
        <v>75</v>
      </c>
      <c r="D239" s="23" t="s">
        <v>45</v>
      </c>
      <c r="E239" s="23" t="s">
        <v>47</v>
      </c>
      <c r="F239" s="23" t="s">
        <v>31</v>
      </c>
      <c r="G239" s="24">
        <v>429</v>
      </c>
      <c r="H239" s="30">
        <v>63.1</v>
      </c>
      <c r="I239" s="23">
        <v>37.06</v>
      </c>
      <c r="J239" s="23">
        <v>0.03</v>
      </c>
      <c r="K239" s="23" t="s">
        <v>27</v>
      </c>
      <c r="L239" s="23" t="s">
        <v>27</v>
      </c>
      <c r="M239" s="23" t="s">
        <v>27</v>
      </c>
      <c r="N239" s="23" t="s">
        <v>27</v>
      </c>
      <c r="O239" s="23">
        <v>0.34</v>
      </c>
      <c r="P239" s="23" t="s">
        <v>27</v>
      </c>
      <c r="Q239" s="23">
        <v>0.04</v>
      </c>
      <c r="R239" s="23" t="s">
        <v>27</v>
      </c>
      <c r="S239" s="23" t="s">
        <v>27</v>
      </c>
      <c r="T239" s="30" t="s">
        <v>27</v>
      </c>
      <c r="U239" s="23" t="s">
        <v>27</v>
      </c>
      <c r="V239" s="23" t="s">
        <v>27</v>
      </c>
      <c r="W239" s="30" t="s">
        <v>27</v>
      </c>
      <c r="X239" s="23">
        <v>100.57000000000001</v>
      </c>
      <c r="Z239" s="18" t="s">
        <v>85</v>
      </c>
      <c r="AB239" s="1"/>
      <c r="AC239" s="32">
        <v>49.265091215535683</v>
      </c>
      <c r="AD239" s="18">
        <v>50.402220589625415</v>
      </c>
      <c r="AE239" s="18">
        <v>4.6575391872801172E-2</v>
      </c>
      <c r="AF239" s="18">
        <v>0</v>
      </c>
      <c r="AG239" s="18">
        <v>0</v>
      </c>
      <c r="AH239" s="18">
        <v>0</v>
      </c>
      <c r="AI239" s="18">
        <v>0</v>
      </c>
      <c r="AJ239" s="18">
        <v>0.2525712282363119</v>
      </c>
      <c r="AK239" s="18">
        <v>0</v>
      </c>
      <c r="AL239" s="18">
        <v>3.3541574729790587E-2</v>
      </c>
      <c r="AM239" s="18">
        <v>0</v>
      </c>
      <c r="AN239" s="18">
        <v>0</v>
      </c>
      <c r="AO239" s="18">
        <v>0</v>
      </c>
      <c r="AP239" s="18">
        <v>0</v>
      </c>
      <c r="AQ239" s="18">
        <v>0</v>
      </c>
      <c r="AR239" s="18">
        <v>100</v>
      </c>
      <c r="AT239" s="53" t="s">
        <v>134</v>
      </c>
      <c r="AU239" s="53" t="str">
        <f t="shared" si="22"/>
        <v>po</v>
      </c>
      <c r="AV239" s="18">
        <f t="shared" si="23"/>
        <v>0.97743890327078575</v>
      </c>
      <c r="AW239" s="18">
        <f t="shared" si="24"/>
        <v>0.98311549449274072</v>
      </c>
      <c r="AX239" s="18"/>
      <c r="AY239" s="62"/>
      <c r="AZ239" s="62"/>
      <c r="BA239" s="62"/>
      <c r="BC239" s="36"/>
    </row>
    <row r="240" spans="1:55" s="21" customFormat="1" x14ac:dyDescent="0.2">
      <c r="A240" s="26" t="s">
        <v>595</v>
      </c>
      <c r="B240" s="23" t="s">
        <v>606</v>
      </c>
      <c r="C240" s="21" t="s">
        <v>75</v>
      </c>
      <c r="D240" s="23" t="s">
        <v>45</v>
      </c>
      <c r="E240" s="23" t="s">
        <v>61</v>
      </c>
      <c r="F240" s="23" t="s">
        <v>43</v>
      </c>
      <c r="G240" s="24">
        <v>366</v>
      </c>
      <c r="H240" s="30">
        <v>61.819000000000003</v>
      </c>
      <c r="I240" s="23">
        <v>36.28</v>
      </c>
      <c r="J240" s="23">
        <v>8.1000000000000003E-2</v>
      </c>
      <c r="K240" s="23" t="s">
        <v>27</v>
      </c>
      <c r="L240" s="23" t="s">
        <v>27</v>
      </c>
      <c r="M240" s="23" t="s">
        <v>27</v>
      </c>
      <c r="N240" s="23">
        <v>9.4E-2</v>
      </c>
      <c r="O240" s="23">
        <v>0.251</v>
      </c>
      <c r="P240" s="23">
        <v>0.115</v>
      </c>
      <c r="Q240" s="23">
        <v>5.7000000000000002E-2</v>
      </c>
      <c r="R240" s="23" t="s">
        <v>27</v>
      </c>
      <c r="S240" s="23" t="s">
        <v>27</v>
      </c>
      <c r="T240" s="30" t="s">
        <v>27</v>
      </c>
      <c r="U240" s="23" t="s">
        <v>27</v>
      </c>
      <c r="V240" s="23" t="s">
        <v>27</v>
      </c>
      <c r="W240" s="30" t="s">
        <v>27</v>
      </c>
      <c r="X240" s="23">
        <v>98.697000000000003</v>
      </c>
      <c r="Z240" s="18" t="s">
        <v>85</v>
      </c>
      <c r="AB240" s="1"/>
      <c r="AC240" s="32">
        <v>49.172826401610628</v>
      </c>
      <c r="AD240" s="18">
        <v>50.269526950820989</v>
      </c>
      <c r="AE240" s="18">
        <v>0.12811900171848797</v>
      </c>
      <c r="AF240" s="18">
        <v>0</v>
      </c>
      <c r="AG240" s="18">
        <v>0</v>
      </c>
      <c r="AH240" s="18">
        <v>0</v>
      </c>
      <c r="AI240" s="18">
        <v>0.10418598552594956</v>
      </c>
      <c r="AJ240" s="18">
        <v>0.18996427955783071</v>
      </c>
      <c r="AK240" s="18">
        <v>8.6681572710867086E-2</v>
      </c>
      <c r="AL240" s="18">
        <v>4.8695808055246821E-2</v>
      </c>
      <c r="AM240" s="18">
        <v>0</v>
      </c>
      <c r="AN240" s="18">
        <v>0</v>
      </c>
      <c r="AO240" s="18">
        <v>0</v>
      </c>
      <c r="AP240" s="18">
        <v>0</v>
      </c>
      <c r="AQ240" s="18">
        <v>0</v>
      </c>
      <c r="AR240" s="18">
        <v>99.999999999999986</v>
      </c>
      <c r="AT240" s="53" t="s">
        <v>134</v>
      </c>
      <c r="AU240" s="53" t="str">
        <f t="shared" si="22"/>
        <v>po</v>
      </c>
      <c r="AV240" s="18">
        <f t="shared" si="23"/>
        <v>0.97818359121852749</v>
      </c>
      <c r="AW240" s="18">
        <f t="shared" si="24"/>
        <v>0.9846555371479615</v>
      </c>
      <c r="AX240" s="18"/>
      <c r="AY240" s="62"/>
      <c r="AZ240" s="62"/>
      <c r="BA240" s="62"/>
      <c r="BC240" s="36"/>
    </row>
    <row r="241" spans="1:55" s="21" customFormat="1" x14ac:dyDescent="0.2">
      <c r="A241" s="26" t="s">
        <v>595</v>
      </c>
      <c r="B241" s="23" t="s">
        <v>606</v>
      </c>
      <c r="C241" s="21" t="s">
        <v>75</v>
      </c>
      <c r="D241" s="23" t="s">
        <v>45</v>
      </c>
      <c r="E241" s="23" t="s">
        <v>47</v>
      </c>
      <c r="F241" s="23" t="s">
        <v>38</v>
      </c>
      <c r="G241" s="24">
        <v>436</v>
      </c>
      <c r="H241" s="30">
        <v>62.63</v>
      </c>
      <c r="I241" s="23">
        <v>36.68</v>
      </c>
      <c r="J241" s="23">
        <v>0.04</v>
      </c>
      <c r="K241" s="23" t="s">
        <v>27</v>
      </c>
      <c r="L241" s="23" t="s">
        <v>27</v>
      </c>
      <c r="M241" s="23" t="s">
        <v>27</v>
      </c>
      <c r="N241" s="23" t="s">
        <v>27</v>
      </c>
      <c r="O241" s="23">
        <v>0.34</v>
      </c>
      <c r="P241" s="23">
        <v>0.1</v>
      </c>
      <c r="Q241" s="23">
        <v>0.06</v>
      </c>
      <c r="R241" s="23" t="s">
        <v>27</v>
      </c>
      <c r="S241" s="23" t="s">
        <v>27</v>
      </c>
      <c r="T241" s="30" t="s">
        <v>27</v>
      </c>
      <c r="U241" s="23" t="s">
        <v>27</v>
      </c>
      <c r="V241" s="23" t="s">
        <v>27</v>
      </c>
      <c r="W241" s="30" t="s">
        <v>27</v>
      </c>
      <c r="X241" s="23">
        <v>99.850000000000009</v>
      </c>
      <c r="Z241" s="18" t="s">
        <v>85</v>
      </c>
      <c r="AB241" s="1"/>
      <c r="AC241" s="32">
        <v>49.281291442514572</v>
      </c>
      <c r="AD241" s="18">
        <v>50.27630118952905</v>
      </c>
      <c r="AE241" s="18">
        <v>6.2587123340801395E-2</v>
      </c>
      <c r="AF241" s="18">
        <v>0</v>
      </c>
      <c r="AG241" s="18">
        <v>0</v>
      </c>
      <c r="AH241" s="18">
        <v>0</v>
      </c>
      <c r="AI241" s="18">
        <v>0</v>
      </c>
      <c r="AJ241" s="18">
        <v>0.25455029971301824</v>
      </c>
      <c r="AK241" s="18">
        <v>7.456335041076588E-2</v>
      </c>
      <c r="AL241" s="18">
        <v>5.0706594491790727E-2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100</v>
      </c>
      <c r="AT241" s="53" t="s">
        <v>134</v>
      </c>
      <c r="AU241" s="53" t="str">
        <f t="shared" si="22"/>
        <v>po</v>
      </c>
      <c r="AV241" s="18">
        <f t="shared" si="23"/>
        <v>0.98020916965901006</v>
      </c>
      <c r="AW241" s="18">
        <f t="shared" si="24"/>
        <v>0.98776382733328383</v>
      </c>
      <c r="AX241" s="18"/>
      <c r="AY241" s="62"/>
      <c r="AZ241" s="62"/>
      <c r="BA241" s="62"/>
      <c r="BC241" s="36"/>
    </row>
    <row r="242" spans="1:55" s="21" customFormat="1" x14ac:dyDescent="0.2">
      <c r="A242" s="26" t="s">
        <v>595</v>
      </c>
      <c r="B242" s="23" t="s">
        <v>606</v>
      </c>
      <c r="C242" s="21" t="s">
        <v>75</v>
      </c>
      <c r="D242" s="23" t="s">
        <v>45</v>
      </c>
      <c r="E242" s="23" t="s">
        <v>61</v>
      </c>
      <c r="F242" s="23" t="s">
        <v>43</v>
      </c>
      <c r="G242" s="24">
        <v>363</v>
      </c>
      <c r="H242" s="30">
        <v>62</v>
      </c>
      <c r="I242" s="23">
        <v>36.295000000000002</v>
      </c>
      <c r="J242" s="23">
        <v>4.2000000000000003E-2</v>
      </c>
      <c r="K242" s="23" t="s">
        <v>27</v>
      </c>
      <c r="L242" s="23" t="s">
        <v>27</v>
      </c>
      <c r="M242" s="23" t="s">
        <v>27</v>
      </c>
      <c r="N242" s="23">
        <v>6.4000000000000001E-2</v>
      </c>
      <c r="O242" s="23">
        <v>0.72</v>
      </c>
      <c r="P242" s="23">
        <v>0.253</v>
      </c>
      <c r="Q242" s="23">
        <v>4.2999999999999997E-2</v>
      </c>
      <c r="R242" s="23" t="s">
        <v>27</v>
      </c>
      <c r="S242" s="23" t="s">
        <v>27</v>
      </c>
      <c r="T242" s="30" t="s">
        <v>27</v>
      </c>
      <c r="U242" s="23" t="s">
        <v>27</v>
      </c>
      <c r="V242" s="23" t="s">
        <v>27</v>
      </c>
      <c r="W242" s="30" t="s">
        <v>27</v>
      </c>
      <c r="X242" s="23">
        <v>99.417000000000002</v>
      </c>
      <c r="Z242" s="18" t="s">
        <v>85</v>
      </c>
      <c r="AB242" s="1"/>
      <c r="AC242" s="32">
        <v>49.063226100800279</v>
      </c>
      <c r="AD242" s="18">
        <v>50.031731865714654</v>
      </c>
      <c r="AE242" s="18">
        <v>6.6090499347100429E-2</v>
      </c>
      <c r="AF242" s="18">
        <v>0</v>
      </c>
      <c r="AG242" s="18">
        <v>0</v>
      </c>
      <c r="AH242" s="18">
        <v>0</v>
      </c>
      <c r="AI242" s="18">
        <v>7.0570409935443723E-2</v>
      </c>
      <c r="AJ242" s="18">
        <v>0.54211563831142906</v>
      </c>
      <c r="AK242" s="18">
        <v>0.18971893533131812</v>
      </c>
      <c r="AL242" s="18">
        <v>3.6546550559767549E-2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99.999999999999972</v>
      </c>
      <c r="AT242" s="53" t="s">
        <v>134</v>
      </c>
      <c r="AU242" s="53" t="str">
        <f t="shared" si="22"/>
        <v>po</v>
      </c>
      <c r="AV242" s="18">
        <f t="shared" si="23"/>
        <v>0.98064216990301578</v>
      </c>
      <c r="AW242" s="18">
        <f t="shared" si="24"/>
        <v>0.9960000457060133</v>
      </c>
      <c r="AX242" s="18"/>
      <c r="AY242" s="62"/>
      <c r="AZ242" s="62"/>
      <c r="BA242" s="62"/>
      <c r="BC242" s="36"/>
    </row>
    <row r="243" spans="1:55" s="21" customFormat="1" x14ac:dyDescent="0.2">
      <c r="A243" s="26" t="s">
        <v>595</v>
      </c>
      <c r="B243" s="23" t="s">
        <v>606</v>
      </c>
      <c r="C243" s="21" t="s">
        <v>75</v>
      </c>
      <c r="D243" s="23" t="s">
        <v>45</v>
      </c>
      <c r="E243" s="23" t="s">
        <v>48</v>
      </c>
      <c r="F243" s="23" t="s">
        <v>43</v>
      </c>
      <c r="G243" s="24">
        <v>299</v>
      </c>
      <c r="H243" s="30">
        <v>62.356000000000002</v>
      </c>
      <c r="I243" s="23">
        <v>36.502000000000002</v>
      </c>
      <c r="J243" s="23">
        <v>0.03</v>
      </c>
      <c r="K243" s="23" t="s">
        <v>27</v>
      </c>
      <c r="L243" s="23" t="s">
        <v>27</v>
      </c>
      <c r="M243" s="23" t="s">
        <v>27</v>
      </c>
      <c r="N243" s="23">
        <v>2.5999999999999999E-2</v>
      </c>
      <c r="O243" s="23">
        <v>0.40100000000000002</v>
      </c>
      <c r="P243" s="23">
        <v>0.14000000000000001</v>
      </c>
      <c r="Q243" s="23">
        <v>6.7000000000000004E-2</v>
      </c>
      <c r="R243" s="23" t="s">
        <v>27</v>
      </c>
      <c r="S243" s="23" t="s">
        <v>27</v>
      </c>
      <c r="T243" s="30" t="s">
        <v>27</v>
      </c>
      <c r="U243" s="23" t="s">
        <v>27</v>
      </c>
      <c r="V243" s="23" t="s">
        <v>27</v>
      </c>
      <c r="W243" s="30" t="s">
        <v>27</v>
      </c>
      <c r="X243" s="23">
        <v>99.521999999999991</v>
      </c>
      <c r="Z243" s="18" t="s">
        <v>85</v>
      </c>
      <c r="AB243" s="1"/>
      <c r="AC243" s="32">
        <v>49.245589759792487</v>
      </c>
      <c r="AD243" s="18">
        <v>50.215764514620552</v>
      </c>
      <c r="AE243" s="18">
        <v>4.7112448979082663E-2</v>
      </c>
      <c r="AF243" s="18">
        <v>0</v>
      </c>
      <c r="AG243" s="18">
        <v>0</v>
      </c>
      <c r="AH243" s="18">
        <v>0</v>
      </c>
      <c r="AI243" s="18">
        <v>2.8611504603807986E-2</v>
      </c>
      <c r="AJ243" s="18">
        <v>0.30132037155145869</v>
      </c>
      <c r="AK243" s="18">
        <v>0.10477143105899812</v>
      </c>
      <c r="AL243" s="18">
        <v>5.6829969393610527E-2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99.999999999999972</v>
      </c>
      <c r="AT243" s="53" t="s">
        <v>134</v>
      </c>
      <c r="AU243" s="53" t="str">
        <f t="shared" si="22"/>
        <v>po</v>
      </c>
      <c r="AV243" s="18">
        <f t="shared" si="23"/>
        <v>0.98067987684334479</v>
      </c>
      <c r="AW243" s="18">
        <f t="shared" si="24"/>
        <v>0.98989853111414239</v>
      </c>
      <c r="AX243" s="18"/>
      <c r="AY243" s="62"/>
      <c r="AZ243" s="62"/>
      <c r="BA243" s="62"/>
      <c r="BC243" s="36"/>
    </row>
    <row r="244" spans="1:55" s="21" customFormat="1" x14ac:dyDescent="0.2">
      <c r="A244" s="26" t="s">
        <v>595</v>
      </c>
      <c r="B244" s="23" t="s">
        <v>606</v>
      </c>
      <c r="C244" s="21" t="s">
        <v>75</v>
      </c>
      <c r="D244" s="23" t="s">
        <v>45</v>
      </c>
      <c r="E244" s="23" t="s">
        <v>61</v>
      </c>
      <c r="F244" s="23" t="s">
        <v>34</v>
      </c>
      <c r="G244" s="24">
        <v>368</v>
      </c>
      <c r="H244" s="30">
        <v>61.98</v>
      </c>
      <c r="I244" s="23">
        <v>36.274999999999999</v>
      </c>
      <c r="J244" s="23">
        <v>3.7999999999999999E-2</v>
      </c>
      <c r="K244" s="23" t="s">
        <v>27</v>
      </c>
      <c r="L244" s="23" t="s">
        <v>27</v>
      </c>
      <c r="M244" s="23" t="s">
        <v>27</v>
      </c>
      <c r="N244" s="23">
        <v>4.9000000000000002E-2</v>
      </c>
      <c r="O244" s="23">
        <v>0.309</v>
      </c>
      <c r="P244" s="23">
        <v>9.7000000000000003E-2</v>
      </c>
      <c r="Q244" s="23">
        <v>0.04</v>
      </c>
      <c r="R244" s="23" t="s">
        <v>27</v>
      </c>
      <c r="S244" s="23" t="s">
        <v>27</v>
      </c>
      <c r="T244" s="30" t="s">
        <v>27</v>
      </c>
      <c r="U244" s="23" t="s">
        <v>27</v>
      </c>
      <c r="V244" s="23" t="s">
        <v>27</v>
      </c>
      <c r="W244" s="30" t="s">
        <v>27</v>
      </c>
      <c r="X244" s="23">
        <v>98.787999999999997</v>
      </c>
      <c r="Z244" s="18" t="s">
        <v>85</v>
      </c>
      <c r="AB244" s="1"/>
      <c r="AC244" s="32">
        <v>49.291500074128628</v>
      </c>
      <c r="AD244" s="18">
        <v>50.253024848567009</v>
      </c>
      <c r="AE244" s="18">
        <v>6.0093761736909938E-2</v>
      </c>
      <c r="AF244" s="18">
        <v>0</v>
      </c>
      <c r="AG244" s="18">
        <v>0</v>
      </c>
      <c r="AH244" s="18">
        <v>0</v>
      </c>
      <c r="AI244" s="18">
        <v>5.4299370849441982E-2</v>
      </c>
      <c r="AJ244" s="18">
        <v>0.23381586176164168</v>
      </c>
      <c r="AK244" s="18">
        <v>7.3100095312553751E-2</v>
      </c>
      <c r="AL244" s="18">
        <v>3.4165987643797552E-2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99.999999999999986</v>
      </c>
      <c r="AT244" s="53" t="s">
        <v>134</v>
      </c>
      <c r="AU244" s="53" t="str">
        <f t="shared" si="22"/>
        <v>po</v>
      </c>
      <c r="AV244" s="18">
        <f t="shared" si="23"/>
        <v>0.9808663303883528</v>
      </c>
      <c r="AW244" s="18">
        <f t="shared" si="24"/>
        <v>0.98765362221299036</v>
      </c>
      <c r="AX244" s="18"/>
      <c r="AY244" s="62"/>
      <c r="AZ244" s="62"/>
      <c r="BA244" s="62"/>
      <c r="BC244" s="36"/>
    </row>
    <row r="245" spans="1:55" s="21" customFormat="1" x14ac:dyDescent="0.2">
      <c r="A245" s="26" t="s">
        <v>595</v>
      </c>
      <c r="B245" s="23" t="s">
        <v>606</v>
      </c>
      <c r="C245" s="21" t="s">
        <v>75</v>
      </c>
      <c r="D245" s="23" t="s">
        <v>45</v>
      </c>
      <c r="E245" s="23" t="s">
        <v>35</v>
      </c>
      <c r="F245" s="23" t="s">
        <v>34</v>
      </c>
      <c r="G245" s="24">
        <v>318</v>
      </c>
      <c r="H245" s="30">
        <v>62.198999999999998</v>
      </c>
      <c r="I245" s="23">
        <v>36.398000000000003</v>
      </c>
      <c r="J245" s="23">
        <v>6.2E-2</v>
      </c>
      <c r="K245" s="23" t="s">
        <v>27</v>
      </c>
      <c r="L245" s="23" t="s">
        <v>27</v>
      </c>
      <c r="M245" s="23" t="s">
        <v>27</v>
      </c>
      <c r="N245" s="23">
        <v>0.05</v>
      </c>
      <c r="O245" s="23">
        <v>0.36299999999999999</v>
      </c>
      <c r="P245" s="23" t="s">
        <v>27</v>
      </c>
      <c r="Q245" s="23">
        <v>7.0000000000000007E-2</v>
      </c>
      <c r="R245" s="23" t="s">
        <v>27</v>
      </c>
      <c r="S245" s="23" t="s">
        <v>27</v>
      </c>
      <c r="T245" s="30" t="s">
        <v>27</v>
      </c>
      <c r="U245" s="23" t="s">
        <v>27</v>
      </c>
      <c r="V245" s="23" t="s">
        <v>27</v>
      </c>
      <c r="W245" s="30" t="s">
        <v>27</v>
      </c>
      <c r="X245" s="23">
        <v>99.141999999999996</v>
      </c>
      <c r="Z245" s="18" t="s">
        <v>85</v>
      </c>
      <c r="AB245" s="1"/>
      <c r="AC245" s="32">
        <v>49.279876393151149</v>
      </c>
      <c r="AD245" s="18">
        <v>50.234033613406325</v>
      </c>
      <c r="AE245" s="18">
        <v>9.7679455005846599E-2</v>
      </c>
      <c r="AF245" s="18">
        <v>0</v>
      </c>
      <c r="AG245" s="18">
        <v>0</v>
      </c>
      <c r="AH245" s="18">
        <v>0</v>
      </c>
      <c r="AI245" s="18">
        <v>5.519941385234671E-2</v>
      </c>
      <c r="AJ245" s="18">
        <v>0.2736452157618709</v>
      </c>
      <c r="AK245" s="18">
        <v>0</v>
      </c>
      <c r="AL245" s="18">
        <v>5.9565908822471161E-2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100.00000000000001</v>
      </c>
      <c r="AT245" s="53" t="s">
        <v>134</v>
      </c>
      <c r="AU245" s="53" t="str">
        <f t="shared" si="22"/>
        <v>po</v>
      </c>
      <c r="AV245" s="18">
        <f t="shared" si="23"/>
        <v>0.98100576140076212</v>
      </c>
      <c r="AW245" s="18">
        <f t="shared" si="24"/>
        <v>0.98763893617523246</v>
      </c>
      <c r="AX245" s="18"/>
      <c r="AY245" s="62"/>
      <c r="AZ245" s="62"/>
      <c r="BA245" s="62"/>
      <c r="BC245" s="74"/>
    </row>
    <row r="246" spans="1:55" s="21" customFormat="1" x14ac:dyDescent="0.2">
      <c r="A246" s="26" t="s">
        <v>595</v>
      </c>
      <c r="B246" s="23" t="s">
        <v>606</v>
      </c>
      <c r="C246" s="21" t="s">
        <v>75</v>
      </c>
      <c r="D246" s="23" t="s">
        <v>45</v>
      </c>
      <c r="E246" s="23" t="s">
        <v>54</v>
      </c>
      <c r="F246" s="23" t="s">
        <v>43</v>
      </c>
      <c r="G246" s="24">
        <v>320</v>
      </c>
      <c r="H246" s="30">
        <v>62.594999999999999</v>
      </c>
      <c r="I246" s="23">
        <v>36.588000000000001</v>
      </c>
      <c r="J246" s="23" t="s">
        <v>27</v>
      </c>
      <c r="K246" s="23" t="s">
        <v>27</v>
      </c>
      <c r="L246" s="23" t="s">
        <v>27</v>
      </c>
      <c r="M246" s="23">
        <v>0.14599999999999999</v>
      </c>
      <c r="N246" s="23" t="s">
        <v>27</v>
      </c>
      <c r="O246" s="23">
        <v>0.28100000000000003</v>
      </c>
      <c r="P246" s="23">
        <v>0.124</v>
      </c>
      <c r="Q246" s="23">
        <v>0.14399999999999999</v>
      </c>
      <c r="R246" s="23" t="s">
        <v>27</v>
      </c>
      <c r="S246" s="23" t="s">
        <v>27</v>
      </c>
      <c r="T246" s="30" t="s">
        <v>27</v>
      </c>
      <c r="U246" s="23" t="s">
        <v>27</v>
      </c>
      <c r="V246" s="23" t="s">
        <v>27</v>
      </c>
      <c r="W246" s="30" t="s">
        <v>27</v>
      </c>
      <c r="X246" s="23">
        <v>99.878</v>
      </c>
      <c r="Z246" s="18" t="s">
        <v>85</v>
      </c>
      <c r="AB246" s="1"/>
      <c r="AC246" s="32">
        <v>49.280726513835518</v>
      </c>
      <c r="AD246" s="18">
        <v>50.177665512314519</v>
      </c>
      <c r="AE246" s="18">
        <v>0</v>
      </c>
      <c r="AF246" s="18">
        <v>0</v>
      </c>
      <c r="AG246" s="18">
        <v>0</v>
      </c>
      <c r="AH246" s="18">
        <v>0.1168427484013258</v>
      </c>
      <c r="AI246" s="18">
        <v>0</v>
      </c>
      <c r="AJ246" s="18">
        <v>0.21049355601624459</v>
      </c>
      <c r="AK246" s="18">
        <v>9.2509192241216176E-2</v>
      </c>
      <c r="AL246" s="18">
        <v>0.12176247719115989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99.999999999999972</v>
      </c>
      <c r="AT246" s="53" t="s">
        <v>134</v>
      </c>
      <c r="AU246" s="53" t="str">
        <f t="shared" si="22"/>
        <v>po</v>
      </c>
      <c r="AV246" s="18">
        <f t="shared" si="23"/>
        <v>0.98212473638776843</v>
      </c>
      <c r="AW246" s="18">
        <f t="shared" si="24"/>
        <v>0.99058996132623001</v>
      </c>
      <c r="AX246" s="18"/>
      <c r="AY246" s="62"/>
      <c r="AZ246" s="62"/>
      <c r="BA246" s="62"/>
      <c r="BC246" s="74"/>
    </row>
    <row r="247" spans="1:55" s="21" customFormat="1" x14ac:dyDescent="0.2">
      <c r="A247" s="26" t="s">
        <v>595</v>
      </c>
      <c r="B247" s="23" t="s">
        <v>606</v>
      </c>
      <c r="C247" s="21" t="s">
        <v>75</v>
      </c>
      <c r="D247" s="23" t="s">
        <v>45</v>
      </c>
      <c r="E247" s="23" t="s">
        <v>66</v>
      </c>
      <c r="F247" s="23" t="s">
        <v>43</v>
      </c>
      <c r="G247" s="24">
        <v>526</v>
      </c>
      <c r="H247" s="30">
        <v>62.99</v>
      </c>
      <c r="I247" s="23">
        <v>36.76</v>
      </c>
      <c r="J247" s="23">
        <v>0.04</v>
      </c>
      <c r="K247" s="23" t="s">
        <v>27</v>
      </c>
      <c r="L247" s="23" t="s">
        <v>27</v>
      </c>
      <c r="M247" s="23" t="s">
        <v>27</v>
      </c>
      <c r="N247" s="23" t="s">
        <v>27</v>
      </c>
      <c r="O247" s="23">
        <v>0.36</v>
      </c>
      <c r="P247" s="23" t="s">
        <v>27</v>
      </c>
      <c r="Q247" s="23">
        <v>7.0000000000000007E-2</v>
      </c>
      <c r="R247" s="23" t="s">
        <v>27</v>
      </c>
      <c r="S247" s="23" t="s">
        <v>27</v>
      </c>
      <c r="T247" s="30" t="s">
        <v>27</v>
      </c>
      <c r="U247" s="23" t="s">
        <v>27</v>
      </c>
      <c r="V247" s="23" t="s">
        <v>27</v>
      </c>
      <c r="W247" s="30" t="s">
        <v>27</v>
      </c>
      <c r="X247" s="23">
        <v>100.22</v>
      </c>
      <c r="Z247" s="18" t="s">
        <v>85</v>
      </c>
      <c r="AB247" s="1"/>
      <c r="AC247" s="32">
        <v>49.395734670713715</v>
      </c>
      <c r="AD247" s="18">
        <v>50.214329412786086</v>
      </c>
      <c r="AE247" s="18">
        <v>6.2373937826056609E-2</v>
      </c>
      <c r="AF247" s="18">
        <v>0</v>
      </c>
      <c r="AG247" s="18">
        <v>0</v>
      </c>
      <c r="AH247" s="18">
        <v>0</v>
      </c>
      <c r="AI247" s="18">
        <v>0</v>
      </c>
      <c r="AJ247" s="18">
        <v>0.26860578922268541</v>
      </c>
      <c r="AK247" s="18">
        <v>0</v>
      </c>
      <c r="AL247" s="18">
        <v>5.895618945146279E-2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100</v>
      </c>
      <c r="AT247" s="53" t="s">
        <v>134</v>
      </c>
      <c r="AU247" s="53" t="str">
        <f t="shared" si="22"/>
        <v>po</v>
      </c>
      <c r="AV247" s="18">
        <f t="shared" si="23"/>
        <v>0.98369798518380824</v>
      </c>
      <c r="AW247" s="18">
        <f t="shared" si="24"/>
        <v>0.99022126215483841</v>
      </c>
      <c r="AX247" s="18"/>
      <c r="AY247" s="62"/>
      <c r="AZ247" s="62"/>
      <c r="BA247" s="62"/>
      <c r="BC247" s="74"/>
    </row>
    <row r="248" spans="1:55" s="21" customFormat="1" x14ac:dyDescent="0.2">
      <c r="A248" s="26" t="s">
        <v>595</v>
      </c>
      <c r="B248" s="23" t="s">
        <v>606</v>
      </c>
      <c r="C248" s="21" t="s">
        <v>75</v>
      </c>
      <c r="D248" s="23" t="s">
        <v>45</v>
      </c>
      <c r="E248" s="23" t="s">
        <v>66</v>
      </c>
      <c r="F248" s="23" t="s">
        <v>43</v>
      </c>
      <c r="G248" s="24">
        <v>527</v>
      </c>
      <c r="H248" s="30">
        <v>62.62</v>
      </c>
      <c r="I248" s="23">
        <v>36.54</v>
      </c>
      <c r="J248" s="23">
        <v>0.03</v>
      </c>
      <c r="K248" s="23" t="s">
        <v>27</v>
      </c>
      <c r="L248" s="23" t="s">
        <v>27</v>
      </c>
      <c r="M248" s="23" t="s">
        <v>27</v>
      </c>
      <c r="N248" s="23" t="s">
        <v>27</v>
      </c>
      <c r="O248" s="23">
        <v>0.51</v>
      </c>
      <c r="P248" s="23" t="s">
        <v>27</v>
      </c>
      <c r="Q248" s="23">
        <v>7.0000000000000007E-2</v>
      </c>
      <c r="R248" s="23" t="s">
        <v>27</v>
      </c>
      <c r="S248" s="23" t="s">
        <v>27</v>
      </c>
      <c r="T248" s="30" t="s">
        <v>27</v>
      </c>
      <c r="U248" s="23" t="s">
        <v>27</v>
      </c>
      <c r="V248" s="23" t="s">
        <v>27</v>
      </c>
      <c r="W248" s="30" t="s">
        <v>27</v>
      </c>
      <c r="X248" s="23">
        <v>99.77</v>
      </c>
      <c r="Z248" s="18" t="s">
        <v>85</v>
      </c>
      <c r="AB248" s="1"/>
      <c r="AC248" s="32">
        <v>49.349542894132</v>
      </c>
      <c r="AD248" s="18">
        <v>50.161779851184022</v>
      </c>
      <c r="AE248" s="18">
        <v>4.701285833588574E-2</v>
      </c>
      <c r="AF248" s="18">
        <v>0</v>
      </c>
      <c r="AG248" s="18">
        <v>0</v>
      </c>
      <c r="AH248" s="18">
        <v>0</v>
      </c>
      <c r="AI248" s="18">
        <v>0</v>
      </c>
      <c r="AJ248" s="18">
        <v>0.38241531295827569</v>
      </c>
      <c r="AK248" s="18">
        <v>0</v>
      </c>
      <c r="AL248" s="18">
        <v>5.9249083389812621E-2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100</v>
      </c>
      <c r="AT248" s="53" t="s">
        <v>134</v>
      </c>
      <c r="AU248" s="53" t="str">
        <f t="shared" si="22"/>
        <v>po</v>
      </c>
      <c r="AV248" s="18">
        <f t="shared" si="23"/>
        <v>0.98380765276946502</v>
      </c>
      <c r="AW248" s="18">
        <f t="shared" si="24"/>
        <v>0.99261245191451897</v>
      </c>
      <c r="AX248" s="18"/>
      <c r="AY248" s="62"/>
      <c r="AZ248" s="62"/>
      <c r="BA248" s="62"/>
      <c r="BC248" s="74"/>
    </row>
    <row r="249" spans="1:55" s="21" customFormat="1" x14ac:dyDescent="0.2">
      <c r="A249" s="26" t="s">
        <v>595</v>
      </c>
      <c r="B249" s="23" t="s">
        <v>606</v>
      </c>
      <c r="C249" s="21" t="s">
        <v>75</v>
      </c>
      <c r="D249" s="23" t="s">
        <v>45</v>
      </c>
      <c r="E249" s="23" t="s">
        <v>65</v>
      </c>
      <c r="F249" s="23" t="s">
        <v>28</v>
      </c>
      <c r="G249" s="24">
        <v>461</v>
      </c>
      <c r="H249" s="30">
        <v>62.54</v>
      </c>
      <c r="I249" s="23">
        <v>36.49</v>
      </c>
      <c r="J249" s="23">
        <v>7.0000000000000007E-2</v>
      </c>
      <c r="K249" s="23" t="s">
        <v>27</v>
      </c>
      <c r="L249" s="23" t="s">
        <v>27</v>
      </c>
      <c r="M249" s="23" t="s">
        <v>27</v>
      </c>
      <c r="N249" s="23">
        <v>0.04</v>
      </c>
      <c r="O249" s="23">
        <v>0.28000000000000003</v>
      </c>
      <c r="P249" s="23" t="s">
        <v>27</v>
      </c>
      <c r="Q249" s="23">
        <v>0.08</v>
      </c>
      <c r="R249" s="23" t="s">
        <v>27</v>
      </c>
      <c r="S249" s="23" t="s">
        <v>27</v>
      </c>
      <c r="T249" s="30" t="s">
        <v>27</v>
      </c>
      <c r="U249" s="23" t="s">
        <v>27</v>
      </c>
      <c r="V249" s="23" t="s">
        <v>27</v>
      </c>
      <c r="W249" s="30" t="s">
        <v>27</v>
      </c>
      <c r="X249" s="23">
        <v>99.5</v>
      </c>
      <c r="Z249" s="18" t="s">
        <v>85</v>
      </c>
      <c r="AB249" s="1"/>
      <c r="AC249" s="32">
        <v>49.379861552137186</v>
      </c>
      <c r="AD249" s="18">
        <v>50.188033381286559</v>
      </c>
      <c r="AE249" s="18">
        <v>0.1099044714425281</v>
      </c>
      <c r="AF249" s="18">
        <v>0</v>
      </c>
      <c r="AG249" s="18">
        <v>0</v>
      </c>
      <c r="AH249" s="18">
        <v>0</v>
      </c>
      <c r="AI249" s="18">
        <v>4.400785861843632E-2</v>
      </c>
      <c r="AJ249" s="18">
        <v>0.21035122695171582</v>
      </c>
      <c r="AK249" s="18">
        <v>0</v>
      </c>
      <c r="AL249" s="18">
        <v>6.7841509563589988E-2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100.00000000000003</v>
      </c>
      <c r="AT249" s="53" t="s">
        <v>134</v>
      </c>
      <c r="AU249" s="53" t="str">
        <f t="shared" si="22"/>
        <v>po</v>
      </c>
      <c r="AV249" s="18">
        <f t="shared" si="23"/>
        <v>0.98389712099277604</v>
      </c>
      <c r="AW249" s="18">
        <f t="shared" si="24"/>
        <v>0.98944013030740363</v>
      </c>
      <c r="AX249" s="18"/>
      <c r="AY249" s="62"/>
      <c r="AZ249" s="62"/>
      <c r="BA249" s="62"/>
      <c r="BC249" s="74"/>
    </row>
    <row r="250" spans="1:55" s="21" customFormat="1" x14ac:dyDescent="0.2">
      <c r="A250" s="26" t="s">
        <v>595</v>
      </c>
      <c r="B250" s="23" t="s">
        <v>606</v>
      </c>
      <c r="C250" s="21" t="s">
        <v>75</v>
      </c>
      <c r="D250" s="23" t="s">
        <v>45</v>
      </c>
      <c r="E250" s="23" t="s">
        <v>61</v>
      </c>
      <c r="F250" s="23" t="s">
        <v>34</v>
      </c>
      <c r="G250" s="24">
        <v>367</v>
      </c>
      <c r="H250" s="30">
        <v>62.14</v>
      </c>
      <c r="I250" s="23">
        <v>36.223999999999997</v>
      </c>
      <c r="J250" s="23">
        <v>3.5999999999999997E-2</v>
      </c>
      <c r="K250" s="23" t="s">
        <v>27</v>
      </c>
      <c r="L250" s="23" t="s">
        <v>27</v>
      </c>
      <c r="M250" s="23" t="s">
        <v>27</v>
      </c>
      <c r="N250" s="23">
        <v>5.1999999999999998E-2</v>
      </c>
      <c r="O250" s="23">
        <v>0.13500000000000001</v>
      </c>
      <c r="P250" s="23" t="s">
        <v>27</v>
      </c>
      <c r="Q250" s="23">
        <v>3.5000000000000003E-2</v>
      </c>
      <c r="R250" s="23" t="s">
        <v>27</v>
      </c>
      <c r="S250" s="23" t="s">
        <v>27</v>
      </c>
      <c r="T250" s="30" t="s">
        <v>27</v>
      </c>
      <c r="U250" s="23" t="s">
        <v>27</v>
      </c>
      <c r="V250" s="23" t="s">
        <v>27</v>
      </c>
      <c r="W250" s="30" t="s">
        <v>27</v>
      </c>
      <c r="X250" s="23">
        <v>98.622000000000014</v>
      </c>
      <c r="Z250" s="18" t="s">
        <v>85</v>
      </c>
      <c r="AB250" s="1"/>
      <c r="AC250" s="32">
        <v>49.494114474515492</v>
      </c>
      <c r="AD250" s="18">
        <v>50.258906872715855</v>
      </c>
      <c r="AE250" s="18">
        <v>5.7017758636050686E-2</v>
      </c>
      <c r="AF250" s="18">
        <v>0</v>
      </c>
      <c r="AG250" s="18">
        <v>0</v>
      </c>
      <c r="AH250" s="18">
        <v>0</v>
      </c>
      <c r="AI250" s="18">
        <v>5.7711705330031483E-2</v>
      </c>
      <c r="AJ250" s="18">
        <v>0.10230835580756403</v>
      </c>
      <c r="AK250" s="18">
        <v>0</v>
      </c>
      <c r="AL250" s="18">
        <v>2.9940832995017187E-2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100.00000000000001</v>
      </c>
      <c r="AT250" s="53" t="s">
        <v>134</v>
      </c>
      <c r="AU250" s="53" t="str">
        <f t="shared" si="22"/>
        <v>po</v>
      </c>
      <c r="AV250" s="18">
        <f t="shared" si="23"/>
        <v>0.98478294802278021</v>
      </c>
      <c r="AW250" s="18">
        <f t="shared" si="24"/>
        <v>0.98741430626416649</v>
      </c>
      <c r="AX250" s="18"/>
      <c r="AY250" s="62"/>
      <c r="AZ250" s="62"/>
      <c r="BA250" s="62"/>
      <c r="BC250" s="36"/>
    </row>
    <row r="251" spans="1:55" s="21" customFormat="1" x14ac:dyDescent="0.2">
      <c r="A251" s="26" t="s">
        <v>595</v>
      </c>
      <c r="B251" s="23" t="s">
        <v>606</v>
      </c>
      <c r="C251" s="21" t="s">
        <v>75</v>
      </c>
      <c r="D251" s="23" t="s">
        <v>45</v>
      </c>
      <c r="E251" s="23" t="s">
        <v>49</v>
      </c>
      <c r="F251" s="23" t="s">
        <v>38</v>
      </c>
      <c r="G251" s="24">
        <v>359</v>
      </c>
      <c r="H251" s="30">
        <v>62.317</v>
      </c>
      <c r="I251" s="23">
        <v>36.305</v>
      </c>
      <c r="J251" s="23">
        <v>3.2000000000000001E-2</v>
      </c>
      <c r="K251" s="23" t="s">
        <v>27</v>
      </c>
      <c r="L251" s="23" t="s">
        <v>27</v>
      </c>
      <c r="M251" s="23" t="s">
        <v>27</v>
      </c>
      <c r="N251" s="23">
        <v>2.5000000000000001E-2</v>
      </c>
      <c r="O251" s="23" t="s">
        <v>27</v>
      </c>
      <c r="P251" s="23" t="s">
        <v>27</v>
      </c>
      <c r="Q251" s="23" t="s">
        <v>27</v>
      </c>
      <c r="R251" s="23" t="s">
        <v>27</v>
      </c>
      <c r="S251" s="23" t="s">
        <v>27</v>
      </c>
      <c r="T251" s="30" t="s">
        <v>27</v>
      </c>
      <c r="U251" s="23" t="s">
        <v>27</v>
      </c>
      <c r="V251" s="23" t="s">
        <v>27</v>
      </c>
      <c r="W251" s="30" t="s">
        <v>27</v>
      </c>
      <c r="X251" s="23">
        <v>98.679000000000002</v>
      </c>
      <c r="Z251" s="18" t="s">
        <v>85</v>
      </c>
      <c r="AB251" s="1"/>
      <c r="AC251" s="32">
        <v>49.593032780916083</v>
      </c>
      <c r="AD251" s="18">
        <v>50.328605215521513</v>
      </c>
      <c r="AE251" s="18">
        <v>5.0639503516464721E-2</v>
      </c>
      <c r="AF251" s="18">
        <v>0</v>
      </c>
      <c r="AG251" s="18">
        <v>0</v>
      </c>
      <c r="AH251" s="18">
        <v>0</v>
      </c>
      <c r="AI251" s="18">
        <v>2.7722500045933768E-2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100</v>
      </c>
      <c r="AT251" s="53" t="s">
        <v>134</v>
      </c>
      <c r="AU251" s="53" t="str">
        <f t="shared" si="22"/>
        <v>po</v>
      </c>
      <c r="AV251" s="18">
        <f t="shared" si="23"/>
        <v>0.9853846052070091</v>
      </c>
      <c r="AW251" s="18">
        <f t="shared" si="24"/>
        <v>0.9853846052070091</v>
      </c>
      <c r="AX251" s="18"/>
      <c r="AY251" s="62"/>
      <c r="AZ251" s="62"/>
      <c r="BA251" s="62"/>
      <c r="BC251" s="36"/>
    </row>
    <row r="252" spans="1:55" s="21" customFormat="1" x14ac:dyDescent="0.2">
      <c r="A252" s="26" t="s">
        <v>595</v>
      </c>
      <c r="B252" s="23" t="s">
        <v>606</v>
      </c>
      <c r="C252" s="21" t="s">
        <v>75</v>
      </c>
      <c r="D252" s="23" t="s">
        <v>45</v>
      </c>
      <c r="E252" s="23" t="s">
        <v>47</v>
      </c>
      <c r="F252" s="23" t="s">
        <v>43</v>
      </c>
      <c r="G252" s="24">
        <v>421</v>
      </c>
      <c r="H252" s="30">
        <v>62.71</v>
      </c>
      <c r="I252" s="23">
        <v>36.53</v>
      </c>
      <c r="J252" s="23">
        <v>0.04</v>
      </c>
      <c r="K252" s="23" t="s">
        <v>27</v>
      </c>
      <c r="L252" s="23" t="s">
        <v>27</v>
      </c>
      <c r="M252" s="23" t="s">
        <v>27</v>
      </c>
      <c r="N252" s="23" t="s">
        <v>27</v>
      </c>
      <c r="O252" s="23">
        <v>0.84</v>
      </c>
      <c r="P252" s="23">
        <v>0.22</v>
      </c>
      <c r="Q252" s="23">
        <v>0.04</v>
      </c>
      <c r="R252" s="23" t="s">
        <v>27</v>
      </c>
      <c r="S252" s="23" t="s">
        <v>27</v>
      </c>
      <c r="T252" s="30" t="s">
        <v>27</v>
      </c>
      <c r="U252" s="23" t="s">
        <v>27</v>
      </c>
      <c r="V252" s="23" t="s">
        <v>27</v>
      </c>
      <c r="W252" s="30" t="s">
        <v>27</v>
      </c>
      <c r="X252" s="23">
        <v>100.38000000000002</v>
      </c>
      <c r="Z252" s="18" t="s">
        <v>85</v>
      </c>
      <c r="AB252" s="1"/>
      <c r="AC252" s="32">
        <v>49.194560893447431</v>
      </c>
      <c r="AD252" s="18">
        <v>49.918816882350242</v>
      </c>
      <c r="AE252" s="18">
        <v>6.2397273021234531E-2</v>
      </c>
      <c r="AF252" s="18">
        <v>0</v>
      </c>
      <c r="AG252" s="18">
        <v>0</v>
      </c>
      <c r="AH252" s="18">
        <v>0</v>
      </c>
      <c r="AI252" s="18">
        <v>0</v>
      </c>
      <c r="AJ252" s="18">
        <v>0.62698131861666495</v>
      </c>
      <c r="AK252" s="18">
        <v>0.1635417777035944</v>
      </c>
      <c r="AL252" s="18">
        <v>3.3701854860813618E-2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99.999999999999986</v>
      </c>
      <c r="AT252" s="53" t="s">
        <v>134</v>
      </c>
      <c r="AU252" s="53" t="str">
        <f t="shared" si="22"/>
        <v>po</v>
      </c>
      <c r="AV252" s="18">
        <f t="shared" si="23"/>
        <v>0.98549132302935472</v>
      </c>
      <c r="AW252" s="18">
        <f t="shared" si="24"/>
        <v>1.0020026308418701</v>
      </c>
      <c r="AX252" s="18"/>
      <c r="AY252" s="62"/>
      <c r="AZ252" s="62"/>
      <c r="BA252" s="62"/>
      <c r="BC252" s="36"/>
    </row>
    <row r="253" spans="1:55" s="21" customFormat="1" x14ac:dyDescent="0.2">
      <c r="A253" s="26" t="s">
        <v>595</v>
      </c>
      <c r="B253" s="23" t="s">
        <v>606</v>
      </c>
      <c r="C253" s="21" t="s">
        <v>75</v>
      </c>
      <c r="D253" s="23" t="s">
        <v>45</v>
      </c>
      <c r="E253" s="23" t="s">
        <v>49</v>
      </c>
      <c r="F253" s="23" t="s">
        <v>34</v>
      </c>
      <c r="G253" s="24">
        <v>352</v>
      </c>
      <c r="H253" s="30">
        <v>62.412999999999997</v>
      </c>
      <c r="I253" s="23">
        <v>36.344999999999999</v>
      </c>
      <c r="J253" s="23" t="s">
        <v>27</v>
      </c>
      <c r="K253" s="23" t="s">
        <v>27</v>
      </c>
      <c r="L253" s="23" t="s">
        <v>27</v>
      </c>
      <c r="M253" s="23" t="s">
        <v>27</v>
      </c>
      <c r="N253" s="23" t="s">
        <v>27</v>
      </c>
      <c r="O253" s="23" t="s">
        <v>27</v>
      </c>
      <c r="P253" s="23" t="s">
        <v>27</v>
      </c>
      <c r="Q253" s="23">
        <v>9.5000000000000001E-2</v>
      </c>
      <c r="R253" s="23" t="s">
        <v>27</v>
      </c>
      <c r="S253" s="23" t="s">
        <v>27</v>
      </c>
      <c r="T253" s="30" t="s">
        <v>27</v>
      </c>
      <c r="U253" s="23" t="s">
        <v>27</v>
      </c>
      <c r="V253" s="23" t="s">
        <v>27</v>
      </c>
      <c r="W253" s="30" t="s">
        <v>27</v>
      </c>
      <c r="X253" s="23">
        <v>98.852999999999994</v>
      </c>
      <c r="Z253" s="18" t="s">
        <v>85</v>
      </c>
      <c r="AB253" s="1"/>
      <c r="AC253" s="32">
        <v>49.602623298197521</v>
      </c>
      <c r="AD253" s="18">
        <v>50.316286810684666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8.108989111782211E-2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100.00000000000001</v>
      </c>
      <c r="AT253" s="53" t="s">
        <v>134</v>
      </c>
      <c r="AU253" s="53" t="str">
        <f t="shared" si="22"/>
        <v>po</v>
      </c>
      <c r="AV253" s="18">
        <f t="shared" si="23"/>
        <v>0.98581645113892624</v>
      </c>
      <c r="AW253" s="18">
        <f t="shared" si="24"/>
        <v>0.9874280543842715</v>
      </c>
      <c r="AX253" s="18"/>
      <c r="AY253" s="62"/>
      <c r="AZ253" s="62"/>
      <c r="BA253" s="62"/>
      <c r="BC253" s="36"/>
    </row>
    <row r="254" spans="1:55" s="21" customFormat="1" x14ac:dyDescent="0.2">
      <c r="A254" s="26" t="s">
        <v>595</v>
      </c>
      <c r="B254" s="23" t="s">
        <v>606</v>
      </c>
      <c r="C254" s="21" t="s">
        <v>75</v>
      </c>
      <c r="D254" s="23" t="s">
        <v>45</v>
      </c>
      <c r="E254" s="23" t="s">
        <v>49</v>
      </c>
      <c r="F254" s="23" t="s">
        <v>34</v>
      </c>
      <c r="G254" s="24">
        <v>351</v>
      </c>
      <c r="H254" s="30">
        <v>62.328000000000003</v>
      </c>
      <c r="I254" s="23">
        <v>36.271999999999998</v>
      </c>
      <c r="J254" s="23">
        <v>6.0999999999999999E-2</v>
      </c>
      <c r="K254" s="23" t="s">
        <v>27</v>
      </c>
      <c r="L254" s="23" t="s">
        <v>27</v>
      </c>
      <c r="M254" s="23" t="s">
        <v>27</v>
      </c>
      <c r="N254" s="23">
        <v>3.5999999999999997E-2</v>
      </c>
      <c r="O254" s="23">
        <v>0.108</v>
      </c>
      <c r="P254" s="23" t="s">
        <v>27</v>
      </c>
      <c r="Q254" s="23">
        <v>8.7999999999999995E-2</v>
      </c>
      <c r="R254" s="23" t="s">
        <v>27</v>
      </c>
      <c r="S254" s="23" t="s">
        <v>27</v>
      </c>
      <c r="T254" s="30" t="s">
        <v>27</v>
      </c>
      <c r="U254" s="23" t="s">
        <v>27</v>
      </c>
      <c r="V254" s="23" t="s">
        <v>27</v>
      </c>
      <c r="W254" s="30" t="s">
        <v>27</v>
      </c>
      <c r="X254" s="23">
        <v>98.893000000000001</v>
      </c>
      <c r="Z254" s="18" t="s">
        <v>85</v>
      </c>
      <c r="AB254" s="1"/>
      <c r="AC254" s="32">
        <v>49.513607842395515</v>
      </c>
      <c r="AD254" s="18">
        <v>50.193468529179711</v>
      </c>
      <c r="AE254" s="18">
        <v>9.6359945839700742E-2</v>
      </c>
      <c r="AF254" s="18">
        <v>0</v>
      </c>
      <c r="AG254" s="18">
        <v>0</v>
      </c>
      <c r="AH254" s="18">
        <v>0</v>
      </c>
      <c r="AI254" s="18">
        <v>3.9849432083927154E-2</v>
      </c>
      <c r="AJ254" s="18">
        <v>8.1631948688930922E-2</v>
      </c>
      <c r="AK254" s="18">
        <v>0</v>
      </c>
      <c r="AL254" s="18">
        <v>7.5082301812191304E-2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99.999999999999972</v>
      </c>
      <c r="AT254" s="53" t="s">
        <v>134</v>
      </c>
      <c r="AU254" s="53" t="str">
        <f t="shared" si="22"/>
        <v>po</v>
      </c>
      <c r="AV254" s="18">
        <f t="shared" si="23"/>
        <v>0.98645519612997135</v>
      </c>
      <c r="AW254" s="18">
        <f t="shared" si="24"/>
        <v>0.98957740017550389</v>
      </c>
      <c r="AX254" s="18"/>
      <c r="AY254" s="62"/>
      <c r="AZ254" s="62"/>
      <c r="BA254" s="62"/>
      <c r="BC254" s="36"/>
    </row>
    <row r="255" spans="1:55" s="21" customFormat="1" x14ac:dyDescent="0.2">
      <c r="A255" s="26" t="s">
        <v>595</v>
      </c>
      <c r="B255" s="23" t="s">
        <v>606</v>
      </c>
      <c r="C255" s="21" t="s">
        <v>75</v>
      </c>
      <c r="D255" s="23" t="s">
        <v>45</v>
      </c>
      <c r="E255" s="23" t="s">
        <v>66</v>
      </c>
      <c r="F255" s="23" t="s">
        <v>43</v>
      </c>
      <c r="G255" s="24">
        <v>522</v>
      </c>
      <c r="H255" s="30">
        <v>62.83</v>
      </c>
      <c r="I255" s="23">
        <v>36.56</v>
      </c>
      <c r="J255" s="23" t="s">
        <v>27</v>
      </c>
      <c r="K255" s="23" t="s">
        <v>27</v>
      </c>
      <c r="L255" s="23" t="s">
        <v>27</v>
      </c>
      <c r="M255" s="23" t="s">
        <v>27</v>
      </c>
      <c r="N255" s="23" t="s">
        <v>27</v>
      </c>
      <c r="O255" s="23">
        <v>0.28999999999999998</v>
      </c>
      <c r="P255" s="23" t="s">
        <v>27</v>
      </c>
      <c r="Q255" s="23">
        <v>0.06</v>
      </c>
      <c r="R255" s="23" t="s">
        <v>27</v>
      </c>
      <c r="S255" s="23" t="s">
        <v>27</v>
      </c>
      <c r="T255" s="30" t="s">
        <v>27</v>
      </c>
      <c r="U255" s="23" t="s">
        <v>27</v>
      </c>
      <c r="V255" s="23" t="s">
        <v>27</v>
      </c>
      <c r="W255" s="30" t="s">
        <v>27</v>
      </c>
      <c r="X255" s="23">
        <v>99.740000000000009</v>
      </c>
      <c r="Z255" s="18" t="s">
        <v>85</v>
      </c>
      <c r="AB255" s="1"/>
      <c r="AC255" s="32">
        <v>49.528654017611409</v>
      </c>
      <c r="AD255" s="18">
        <v>50.203035456074588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0.21751163411865576</v>
      </c>
      <c r="AK255" s="18">
        <v>0</v>
      </c>
      <c r="AL255" s="18">
        <v>5.0798892195349304E-2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100</v>
      </c>
      <c r="AT255" s="53" t="s">
        <v>134</v>
      </c>
      <c r="AU255" s="53" t="str">
        <f t="shared" si="22"/>
        <v>po</v>
      </c>
      <c r="AV255" s="18">
        <f t="shared" si="23"/>
        <v>0.98656691906501881</v>
      </c>
      <c r="AW255" s="18">
        <f t="shared" si="24"/>
        <v>0.99191142709877644</v>
      </c>
      <c r="AX255" s="18"/>
      <c r="AY255" s="62"/>
      <c r="AZ255" s="62"/>
      <c r="BA255" s="62"/>
      <c r="BC255" s="74"/>
    </row>
    <row r="256" spans="1:55" s="21" customFormat="1" x14ac:dyDescent="0.2">
      <c r="A256" s="26" t="s">
        <v>595</v>
      </c>
      <c r="B256" s="23" t="s">
        <v>606</v>
      </c>
      <c r="C256" s="21" t="s">
        <v>75</v>
      </c>
      <c r="D256" s="23" t="s">
        <v>45</v>
      </c>
      <c r="E256" s="23" t="s">
        <v>42</v>
      </c>
      <c r="F256" s="23" t="s">
        <v>43</v>
      </c>
      <c r="G256" s="24">
        <v>293</v>
      </c>
      <c r="H256" s="30">
        <v>62.834000000000003</v>
      </c>
      <c r="I256" s="23">
        <v>36.548999999999999</v>
      </c>
      <c r="J256" s="23">
        <v>3.7999999999999999E-2</v>
      </c>
      <c r="K256" s="23" t="s">
        <v>27</v>
      </c>
      <c r="L256" s="23" t="s">
        <v>27</v>
      </c>
      <c r="M256" s="23" t="s">
        <v>27</v>
      </c>
      <c r="N256" s="23">
        <v>3.1E-2</v>
      </c>
      <c r="O256" s="23">
        <v>0.371</v>
      </c>
      <c r="P256" s="23">
        <v>0.111</v>
      </c>
      <c r="Q256" s="23">
        <v>7.0000000000000007E-2</v>
      </c>
      <c r="R256" s="23" t="s">
        <v>27</v>
      </c>
      <c r="S256" s="23" t="s">
        <v>27</v>
      </c>
      <c r="T256" s="30" t="s">
        <v>27</v>
      </c>
      <c r="U256" s="23" t="s">
        <v>27</v>
      </c>
      <c r="V256" s="23" t="s">
        <v>27</v>
      </c>
      <c r="W256" s="30" t="s">
        <v>27</v>
      </c>
      <c r="X256" s="23">
        <v>100.004</v>
      </c>
      <c r="Z256" s="18" t="s">
        <v>85</v>
      </c>
      <c r="AB256" s="1"/>
      <c r="AC256" s="32">
        <v>49.416271468877177</v>
      </c>
      <c r="AD256" s="18">
        <v>50.070864425438153</v>
      </c>
      <c r="AE256" s="18">
        <v>5.9427052990657515E-2</v>
      </c>
      <c r="AF256" s="18">
        <v>0</v>
      </c>
      <c r="AG256" s="18">
        <v>0</v>
      </c>
      <c r="AH256" s="18">
        <v>0</v>
      </c>
      <c r="AI256" s="18">
        <v>3.3971538422364798E-2</v>
      </c>
      <c r="AJ256" s="18">
        <v>0.27761581511377281</v>
      </c>
      <c r="AK256" s="18">
        <v>8.2722564757770622E-2</v>
      </c>
      <c r="AL256" s="18">
        <v>5.9127134400097113E-2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100</v>
      </c>
      <c r="AT256" s="53" t="s">
        <v>134</v>
      </c>
      <c r="AU256" s="53" t="str">
        <f t="shared" ref="AU256:AU277" si="25">Z256</f>
        <v>po</v>
      </c>
      <c r="AV256" s="18">
        <f t="shared" ref="AV256:AV277" si="26">AC256/AD256</f>
        <v>0.9869266695497988</v>
      </c>
      <c r="AW256" s="18">
        <f t="shared" si="24"/>
        <v>0.9953041065899817</v>
      </c>
      <c r="AX256" s="18"/>
      <c r="AY256" s="62"/>
      <c r="AZ256" s="62"/>
      <c r="BA256" s="62"/>
      <c r="BC256" s="36"/>
    </row>
    <row r="257" spans="1:55" s="21" customFormat="1" x14ac:dyDescent="0.2">
      <c r="A257" s="26" t="s">
        <v>595</v>
      </c>
      <c r="B257" s="23" t="s">
        <v>606</v>
      </c>
      <c r="C257" s="21" t="s">
        <v>75</v>
      </c>
      <c r="D257" s="23" t="s">
        <v>45</v>
      </c>
      <c r="E257" s="23" t="s">
        <v>48</v>
      </c>
      <c r="F257" s="23" t="s">
        <v>43</v>
      </c>
      <c r="G257" s="24">
        <v>307</v>
      </c>
      <c r="H257" s="30">
        <v>62.399000000000001</v>
      </c>
      <c r="I257" s="23">
        <v>36.267000000000003</v>
      </c>
      <c r="J257" s="23" t="s">
        <v>27</v>
      </c>
      <c r="K257" s="23" t="s">
        <v>27</v>
      </c>
      <c r="L257" s="23" t="s">
        <v>27</v>
      </c>
      <c r="M257" s="23" t="s">
        <v>27</v>
      </c>
      <c r="N257" s="23">
        <v>8.7999999999999995E-2</v>
      </c>
      <c r="O257" s="23">
        <v>0.79100000000000004</v>
      </c>
      <c r="P257" s="23">
        <v>0.129</v>
      </c>
      <c r="Q257" s="23">
        <v>4.8000000000000001E-2</v>
      </c>
      <c r="R257" s="23" t="s">
        <v>27</v>
      </c>
      <c r="S257" s="23" t="s">
        <v>27</v>
      </c>
      <c r="T257" s="30" t="s">
        <v>27</v>
      </c>
      <c r="U257" s="23" t="s">
        <v>27</v>
      </c>
      <c r="V257" s="23" t="s">
        <v>27</v>
      </c>
      <c r="W257" s="30" t="s">
        <v>27</v>
      </c>
      <c r="X257" s="23">
        <v>99.721999999999994</v>
      </c>
      <c r="Z257" s="18" t="s">
        <v>85</v>
      </c>
      <c r="AB257" s="1"/>
      <c r="AC257" s="32">
        <v>49.279306684233632</v>
      </c>
      <c r="AD257" s="18">
        <v>49.892229955303094</v>
      </c>
      <c r="AE257" s="18">
        <v>0</v>
      </c>
      <c r="AF257" s="18">
        <v>0</v>
      </c>
      <c r="AG257" s="18">
        <v>0</v>
      </c>
      <c r="AH257" s="18">
        <v>0</v>
      </c>
      <c r="AI257" s="18">
        <v>9.683846254956377E-2</v>
      </c>
      <c r="AJ257" s="18">
        <v>0.59437217475020832</v>
      </c>
      <c r="AK257" s="18">
        <v>9.653891541047438E-2</v>
      </c>
      <c r="AL257" s="18">
        <v>4.0713807753008924E-2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99.999999999999986</v>
      </c>
      <c r="AT257" s="53" t="s">
        <v>134</v>
      </c>
      <c r="AU257" s="53" t="str">
        <f t="shared" si="25"/>
        <v>po</v>
      </c>
      <c r="AV257" s="18">
        <f t="shared" si="26"/>
        <v>0.98771505559846573</v>
      </c>
      <c r="AW257" s="18">
        <f t="shared" si="24"/>
        <v>1.0023791605817292</v>
      </c>
      <c r="AX257" s="18"/>
      <c r="AY257" s="62"/>
      <c r="AZ257" s="62"/>
      <c r="BA257" s="62"/>
      <c r="BC257" s="36"/>
    </row>
    <row r="258" spans="1:55" s="21" customFormat="1" x14ac:dyDescent="0.2">
      <c r="A258" s="26" t="s">
        <v>595</v>
      </c>
      <c r="B258" s="23" t="s">
        <v>606</v>
      </c>
      <c r="C258" s="21" t="s">
        <v>75</v>
      </c>
      <c r="D258" s="23" t="s">
        <v>45</v>
      </c>
      <c r="E258" s="23" t="s">
        <v>61</v>
      </c>
      <c r="F258" s="23" t="s">
        <v>43</v>
      </c>
      <c r="G258" s="24">
        <v>365</v>
      </c>
      <c r="H258" s="30">
        <v>62.811</v>
      </c>
      <c r="I258" s="23">
        <v>36.499000000000002</v>
      </c>
      <c r="J258" s="23">
        <v>5.8000000000000003E-2</v>
      </c>
      <c r="K258" s="23" t="s">
        <v>27</v>
      </c>
      <c r="L258" s="23" t="s">
        <v>27</v>
      </c>
      <c r="M258" s="23" t="s">
        <v>27</v>
      </c>
      <c r="N258" s="23">
        <v>5.2999999999999999E-2</v>
      </c>
      <c r="O258" s="23">
        <v>0.19800000000000001</v>
      </c>
      <c r="P258" s="23" t="s">
        <v>27</v>
      </c>
      <c r="Q258" s="23">
        <v>3.7999999999999999E-2</v>
      </c>
      <c r="R258" s="23" t="s">
        <v>27</v>
      </c>
      <c r="S258" s="23" t="s">
        <v>27</v>
      </c>
      <c r="T258" s="30" t="s">
        <v>27</v>
      </c>
      <c r="U258" s="23" t="s">
        <v>27</v>
      </c>
      <c r="V258" s="23" t="s">
        <v>27</v>
      </c>
      <c r="W258" s="30" t="s">
        <v>27</v>
      </c>
      <c r="X258" s="23">
        <v>99.656999999999996</v>
      </c>
      <c r="Z258" s="18" t="s">
        <v>85</v>
      </c>
      <c r="AB258" s="1"/>
      <c r="AC258" s="32">
        <v>49.53212124355003</v>
      </c>
      <c r="AD258" s="18">
        <v>50.137942637428687</v>
      </c>
      <c r="AE258" s="18">
        <v>9.0950385463373362E-2</v>
      </c>
      <c r="AF258" s="18">
        <v>0</v>
      </c>
      <c r="AG258" s="18">
        <v>0</v>
      </c>
      <c r="AH258" s="18">
        <v>0</v>
      </c>
      <c r="AI258" s="18">
        <v>5.8237851338049852E-2</v>
      </c>
      <c r="AJ258" s="18">
        <v>0.14856326553428165</v>
      </c>
      <c r="AK258" s="18">
        <v>0</v>
      </c>
      <c r="AL258" s="18">
        <v>3.2184616685584422E-2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v>100</v>
      </c>
      <c r="AT258" s="53" t="s">
        <v>134</v>
      </c>
      <c r="AU258" s="53" t="str">
        <f t="shared" si="25"/>
        <v>po</v>
      </c>
      <c r="AV258" s="18">
        <f t="shared" si="26"/>
        <v>0.9879169075951193</v>
      </c>
      <c r="AW258" s="18">
        <f t="shared" si="24"/>
        <v>0.99152191954239721</v>
      </c>
      <c r="AX258" s="18"/>
      <c r="AY258" s="62"/>
      <c r="AZ258" s="62"/>
      <c r="BA258" s="62"/>
      <c r="BC258" s="36"/>
    </row>
    <row r="259" spans="1:55" s="21" customFormat="1" x14ac:dyDescent="0.2">
      <c r="A259" s="26" t="s">
        <v>595</v>
      </c>
      <c r="B259" s="23" t="s">
        <v>606</v>
      </c>
      <c r="C259" s="21" t="s">
        <v>75</v>
      </c>
      <c r="D259" s="23" t="s">
        <v>45</v>
      </c>
      <c r="E259" s="23" t="s">
        <v>49</v>
      </c>
      <c r="F259" s="23" t="s">
        <v>43</v>
      </c>
      <c r="G259" s="24">
        <v>338</v>
      </c>
      <c r="H259" s="30">
        <v>62.779000000000003</v>
      </c>
      <c r="I259" s="23">
        <v>36.396999999999998</v>
      </c>
      <c r="J259" s="23" t="s">
        <v>27</v>
      </c>
      <c r="K259" s="23" t="s">
        <v>27</v>
      </c>
      <c r="L259" s="23" t="s">
        <v>27</v>
      </c>
      <c r="M259" s="23" t="s">
        <v>27</v>
      </c>
      <c r="N259" s="23" t="s">
        <v>27</v>
      </c>
      <c r="O259" s="23">
        <v>0.217</v>
      </c>
      <c r="P259" s="23" t="s">
        <v>27</v>
      </c>
      <c r="Q259" s="23">
        <v>7.2999999999999995E-2</v>
      </c>
      <c r="R259" s="23" t="s">
        <v>27</v>
      </c>
      <c r="S259" s="23" t="s">
        <v>27</v>
      </c>
      <c r="T259" s="30" t="s">
        <v>27</v>
      </c>
      <c r="U259" s="23" t="s">
        <v>27</v>
      </c>
      <c r="V259" s="23" t="s">
        <v>27</v>
      </c>
      <c r="W259" s="30" t="s">
        <v>27</v>
      </c>
      <c r="X259" s="23">
        <v>99.465999999999994</v>
      </c>
      <c r="Z259" s="18" t="s">
        <v>85</v>
      </c>
      <c r="AB259" s="1"/>
      <c r="AC259" s="32">
        <v>49.64123474221531</v>
      </c>
      <c r="AD259" s="18">
        <v>50.133507945347375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0.16326118436248876</v>
      </c>
      <c r="AK259" s="18">
        <v>0</v>
      </c>
      <c r="AL259" s="18">
        <v>6.1996128074819599E-2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99.999999999999986</v>
      </c>
      <c r="AT259" s="53" t="s">
        <v>134</v>
      </c>
      <c r="AU259" s="53" t="str">
        <f t="shared" si="25"/>
        <v>po</v>
      </c>
      <c r="AV259" s="18">
        <f t="shared" si="26"/>
        <v>0.99018075488216961</v>
      </c>
      <c r="AW259" s="18">
        <f t="shared" si="24"/>
        <v>0.994673903709554</v>
      </c>
      <c r="AX259" s="18"/>
      <c r="AY259" s="62"/>
      <c r="AZ259" s="62"/>
      <c r="BA259" s="62"/>
      <c r="BC259" s="36"/>
    </row>
    <row r="260" spans="1:55" s="21" customFormat="1" x14ac:dyDescent="0.2">
      <c r="A260" s="26" t="s">
        <v>595</v>
      </c>
      <c r="B260" s="23" t="s">
        <v>606</v>
      </c>
      <c r="C260" s="21" t="s">
        <v>75</v>
      </c>
      <c r="D260" s="23" t="s">
        <v>45</v>
      </c>
      <c r="E260" s="23" t="s">
        <v>47</v>
      </c>
      <c r="F260" s="23" t="s">
        <v>43</v>
      </c>
      <c r="G260" s="24">
        <v>423</v>
      </c>
      <c r="H260" s="30">
        <v>62.53</v>
      </c>
      <c r="I260" s="23">
        <v>36.25</v>
      </c>
      <c r="J260" s="23">
        <v>0.05</v>
      </c>
      <c r="K260" s="23" t="s">
        <v>27</v>
      </c>
      <c r="L260" s="23" t="s">
        <v>27</v>
      </c>
      <c r="M260" s="23" t="s">
        <v>27</v>
      </c>
      <c r="N260" s="23" t="s">
        <v>27</v>
      </c>
      <c r="O260" s="23">
        <v>0.67</v>
      </c>
      <c r="P260" s="23">
        <v>0.13</v>
      </c>
      <c r="Q260" s="23">
        <v>0.04</v>
      </c>
      <c r="R260" s="23" t="s">
        <v>27</v>
      </c>
      <c r="S260" s="23" t="s">
        <v>27</v>
      </c>
      <c r="T260" s="30" t="s">
        <v>27</v>
      </c>
      <c r="U260" s="23" t="s">
        <v>27</v>
      </c>
      <c r="V260" s="23" t="s">
        <v>27</v>
      </c>
      <c r="W260" s="30" t="s">
        <v>27</v>
      </c>
      <c r="X260" s="23">
        <v>99.67</v>
      </c>
      <c r="Z260" s="18" t="s">
        <v>85</v>
      </c>
      <c r="AB260" s="1"/>
      <c r="AC260" s="32">
        <v>49.400155701874084</v>
      </c>
      <c r="AD260" s="18">
        <v>49.886406787734238</v>
      </c>
      <c r="AE260" s="18">
        <v>7.8548016797291467E-2</v>
      </c>
      <c r="AF260" s="18">
        <v>0</v>
      </c>
      <c r="AG260" s="18">
        <v>0</v>
      </c>
      <c r="AH260" s="18">
        <v>0</v>
      </c>
      <c r="AI260" s="18">
        <v>0</v>
      </c>
      <c r="AJ260" s="18">
        <v>0.50362782783159254</v>
      </c>
      <c r="AK260" s="18">
        <v>9.7321543273061736E-2</v>
      </c>
      <c r="AL260" s="18">
        <v>3.3940122489727248E-2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99.999999999999986</v>
      </c>
      <c r="AT260" s="53" t="s">
        <v>134</v>
      </c>
      <c r="AU260" s="53" t="str">
        <f t="shared" si="25"/>
        <v>po</v>
      </c>
      <c r="AV260" s="18">
        <f t="shared" si="26"/>
        <v>0.99025283404497055</v>
      </c>
      <c r="AW260" s="18">
        <f t="shared" si="24"/>
        <v>1.0029795372588504</v>
      </c>
      <c r="AX260" s="18"/>
      <c r="AY260" s="62"/>
      <c r="AZ260" s="62"/>
      <c r="BA260" s="62"/>
      <c r="BC260" s="36"/>
    </row>
    <row r="261" spans="1:55" s="21" customFormat="1" x14ac:dyDescent="0.2">
      <c r="A261" s="26" t="s">
        <v>595</v>
      </c>
      <c r="B261" s="23" t="s">
        <v>606</v>
      </c>
      <c r="C261" s="21" t="s">
        <v>75</v>
      </c>
      <c r="D261" s="23" t="s">
        <v>45</v>
      </c>
      <c r="E261" s="23" t="s">
        <v>42</v>
      </c>
      <c r="F261" s="23" t="s">
        <v>43</v>
      </c>
      <c r="G261" s="24">
        <v>291</v>
      </c>
      <c r="H261" s="30">
        <v>62.683</v>
      </c>
      <c r="I261" s="23">
        <v>36.283999999999999</v>
      </c>
      <c r="J261" s="23">
        <v>2.7E-2</v>
      </c>
      <c r="K261" s="23" t="s">
        <v>27</v>
      </c>
      <c r="L261" s="23" t="s">
        <v>27</v>
      </c>
      <c r="M261" s="23" t="s">
        <v>27</v>
      </c>
      <c r="N261" s="23">
        <v>8.5000000000000006E-2</v>
      </c>
      <c r="O261" s="23">
        <v>0.19500000000000001</v>
      </c>
      <c r="P261" s="23" t="s">
        <v>27</v>
      </c>
      <c r="Q261" s="23">
        <v>4.5999999999999999E-2</v>
      </c>
      <c r="R261" s="23" t="s">
        <v>27</v>
      </c>
      <c r="S261" s="23" t="s">
        <v>27</v>
      </c>
      <c r="T261" s="30" t="s">
        <v>27</v>
      </c>
      <c r="U261" s="23" t="s">
        <v>27</v>
      </c>
      <c r="V261" s="23" t="s">
        <v>27</v>
      </c>
      <c r="W261" s="30" t="s">
        <v>27</v>
      </c>
      <c r="X261" s="23">
        <v>99.32</v>
      </c>
      <c r="Z261" s="18" t="s">
        <v>85</v>
      </c>
      <c r="AB261" s="1"/>
      <c r="AC261" s="32">
        <v>49.632294209480868</v>
      </c>
      <c r="AD261" s="18">
        <v>50.045387809763177</v>
      </c>
      <c r="AE261" s="18">
        <v>4.2511230119758062E-2</v>
      </c>
      <c r="AF261" s="18">
        <v>0</v>
      </c>
      <c r="AG261" s="18">
        <v>0</v>
      </c>
      <c r="AH261" s="18">
        <v>0</v>
      </c>
      <c r="AI261" s="18">
        <v>9.3780330086035243E-2</v>
      </c>
      <c r="AJ261" s="18">
        <v>0.14690758365489809</v>
      </c>
      <c r="AK261" s="18">
        <v>0</v>
      </c>
      <c r="AL261" s="18">
        <v>3.9118836895267947E-2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100</v>
      </c>
      <c r="AT261" s="53" t="s">
        <v>134</v>
      </c>
      <c r="AU261" s="53" t="str">
        <f t="shared" si="25"/>
        <v>po</v>
      </c>
      <c r="AV261" s="18">
        <f t="shared" si="26"/>
        <v>0.99174562095806718</v>
      </c>
      <c r="AW261" s="18">
        <f t="shared" si="24"/>
        <v>0.99546277509937009</v>
      </c>
      <c r="AX261" s="18"/>
      <c r="AY261" s="62"/>
      <c r="AZ261" s="62"/>
      <c r="BA261" s="62"/>
      <c r="BC261" s="36"/>
    </row>
    <row r="262" spans="1:55" s="21" customFormat="1" x14ac:dyDescent="0.2">
      <c r="A262" s="26" t="s">
        <v>595</v>
      </c>
      <c r="B262" s="23" t="s">
        <v>606</v>
      </c>
      <c r="C262" s="21" t="s">
        <v>75</v>
      </c>
      <c r="D262" s="23" t="s">
        <v>45</v>
      </c>
      <c r="E262" s="23" t="s">
        <v>49</v>
      </c>
      <c r="F262" s="23" t="s">
        <v>34</v>
      </c>
      <c r="G262" s="24">
        <v>353</v>
      </c>
      <c r="H262" s="30">
        <v>62.851999999999997</v>
      </c>
      <c r="I262" s="23">
        <v>36.380000000000003</v>
      </c>
      <c r="J262" s="23">
        <v>5.0999999999999997E-2</v>
      </c>
      <c r="K262" s="23" t="s">
        <v>27</v>
      </c>
      <c r="L262" s="23" t="s">
        <v>27</v>
      </c>
      <c r="M262" s="23" t="s">
        <v>27</v>
      </c>
      <c r="N262" s="23">
        <v>5.1999999999999998E-2</v>
      </c>
      <c r="O262" s="23" t="s">
        <v>27</v>
      </c>
      <c r="P262" s="23" t="s">
        <v>27</v>
      </c>
      <c r="Q262" s="23">
        <v>0.23100000000000001</v>
      </c>
      <c r="R262" s="23" t="s">
        <v>27</v>
      </c>
      <c r="S262" s="23" t="s">
        <v>27</v>
      </c>
      <c r="T262" s="30" t="s">
        <v>27</v>
      </c>
      <c r="U262" s="23" t="s">
        <v>27</v>
      </c>
      <c r="V262" s="23" t="s">
        <v>27</v>
      </c>
      <c r="W262" s="30" t="s">
        <v>27</v>
      </c>
      <c r="X262" s="23">
        <v>99.566000000000003</v>
      </c>
      <c r="Z262" s="18" t="s">
        <v>85</v>
      </c>
      <c r="AB262" s="1"/>
      <c r="AC262" s="32">
        <v>49.628131588884109</v>
      </c>
      <c r="AD262" s="18">
        <v>50.038679664937838</v>
      </c>
      <c r="AE262" s="18">
        <v>8.0076361272236787E-2</v>
      </c>
      <c r="AF262" s="18">
        <v>0</v>
      </c>
      <c r="AG262" s="18">
        <v>0</v>
      </c>
      <c r="AH262" s="18">
        <v>0</v>
      </c>
      <c r="AI262" s="18">
        <v>5.7212433577276227E-2</v>
      </c>
      <c r="AJ262" s="18">
        <v>0</v>
      </c>
      <c r="AK262" s="18">
        <v>0</v>
      </c>
      <c r="AL262" s="18">
        <v>0.19589995132853444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99.999999999999986</v>
      </c>
      <c r="AT262" s="53" t="s">
        <v>134</v>
      </c>
      <c r="AU262" s="53" t="str">
        <f t="shared" si="25"/>
        <v>po</v>
      </c>
      <c r="AV262" s="18">
        <f t="shared" si="26"/>
        <v>0.99179538551371094</v>
      </c>
      <c r="AW262" s="18">
        <f t="shared" si="24"/>
        <v>0.99571035594539081</v>
      </c>
      <c r="AX262" s="18"/>
      <c r="AY262" s="62"/>
      <c r="AZ262" s="62"/>
      <c r="BA262" s="62"/>
      <c r="BC262" s="36"/>
    </row>
    <row r="263" spans="1:55" s="21" customFormat="1" x14ac:dyDescent="0.2">
      <c r="A263" s="26" t="s">
        <v>595</v>
      </c>
      <c r="B263" s="23" t="s">
        <v>606</v>
      </c>
      <c r="C263" s="21" t="s">
        <v>75</v>
      </c>
      <c r="D263" s="23" t="s">
        <v>45</v>
      </c>
      <c r="E263" s="23" t="s">
        <v>49</v>
      </c>
      <c r="F263" s="23" t="s">
        <v>38</v>
      </c>
      <c r="G263" s="24">
        <v>361</v>
      </c>
      <c r="H263" s="30">
        <v>62.722999999999999</v>
      </c>
      <c r="I263" s="23">
        <v>36.295000000000002</v>
      </c>
      <c r="J263" s="23" t="s">
        <v>27</v>
      </c>
      <c r="K263" s="23" t="s">
        <v>27</v>
      </c>
      <c r="L263" s="23" t="s">
        <v>27</v>
      </c>
      <c r="M263" s="23" t="s">
        <v>27</v>
      </c>
      <c r="N263" s="23">
        <v>3.3000000000000002E-2</v>
      </c>
      <c r="O263" s="23" t="s">
        <v>27</v>
      </c>
      <c r="P263" s="23" t="s">
        <v>27</v>
      </c>
      <c r="Q263" s="23" t="s">
        <v>27</v>
      </c>
      <c r="R263" s="23" t="s">
        <v>27</v>
      </c>
      <c r="S263" s="23" t="s">
        <v>27</v>
      </c>
      <c r="T263" s="30" t="s">
        <v>27</v>
      </c>
      <c r="U263" s="23" t="s">
        <v>27</v>
      </c>
      <c r="V263" s="23" t="s">
        <v>27</v>
      </c>
      <c r="W263" s="30" t="s">
        <v>27</v>
      </c>
      <c r="X263" s="23">
        <v>99.051000000000002</v>
      </c>
      <c r="Z263" s="18" t="s">
        <v>85</v>
      </c>
      <c r="AB263" s="1"/>
      <c r="AC263" s="32">
        <v>49.782979951543396</v>
      </c>
      <c r="AD263" s="18">
        <v>50.180523964967236</v>
      </c>
      <c r="AE263" s="18">
        <v>0</v>
      </c>
      <c r="AF263" s="18">
        <v>0</v>
      </c>
      <c r="AG263" s="18">
        <v>0</v>
      </c>
      <c r="AH263" s="18">
        <v>0</v>
      </c>
      <c r="AI263" s="18">
        <v>3.649608348935527E-2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99.999999999999986</v>
      </c>
      <c r="AT263" s="53" t="s">
        <v>134</v>
      </c>
      <c r="AU263" s="53" t="str">
        <f t="shared" si="25"/>
        <v>po</v>
      </c>
      <c r="AV263" s="18">
        <f t="shared" si="26"/>
        <v>0.99207772294882013</v>
      </c>
      <c r="AW263" s="18">
        <f t="shared" si="24"/>
        <v>0.99207772294882013</v>
      </c>
      <c r="AX263" s="18"/>
      <c r="AY263" s="62"/>
      <c r="AZ263" s="62"/>
      <c r="BA263" s="62"/>
      <c r="BC263" s="36"/>
    </row>
    <row r="264" spans="1:55" s="21" customFormat="1" x14ac:dyDescent="0.2">
      <c r="A264" s="26" t="s">
        <v>595</v>
      </c>
      <c r="B264" s="23" t="s">
        <v>606</v>
      </c>
      <c r="C264" s="21" t="s">
        <v>75</v>
      </c>
      <c r="D264" s="23" t="s">
        <v>45</v>
      </c>
      <c r="E264" s="23" t="s">
        <v>49</v>
      </c>
      <c r="F264" s="23" t="s">
        <v>43</v>
      </c>
      <c r="G264" s="24">
        <v>346</v>
      </c>
      <c r="H264" s="30">
        <v>63.075000000000003</v>
      </c>
      <c r="I264" s="23">
        <v>36.488</v>
      </c>
      <c r="J264" s="23" t="s">
        <v>27</v>
      </c>
      <c r="K264" s="23" t="s">
        <v>27</v>
      </c>
      <c r="L264" s="23" t="s">
        <v>27</v>
      </c>
      <c r="M264" s="23" t="s">
        <v>27</v>
      </c>
      <c r="N264" s="23" t="s">
        <v>27</v>
      </c>
      <c r="O264" s="23" t="s">
        <v>27</v>
      </c>
      <c r="P264" s="23" t="s">
        <v>27</v>
      </c>
      <c r="Q264" s="23" t="s">
        <v>27</v>
      </c>
      <c r="R264" s="23" t="s">
        <v>27</v>
      </c>
      <c r="S264" s="23" t="s">
        <v>27</v>
      </c>
      <c r="T264" s="30" t="s">
        <v>27</v>
      </c>
      <c r="U264" s="23" t="s">
        <v>27</v>
      </c>
      <c r="V264" s="23" t="s">
        <v>27</v>
      </c>
      <c r="W264" s="30" t="s">
        <v>27</v>
      </c>
      <c r="X264" s="23">
        <v>99.563000000000002</v>
      </c>
      <c r="Z264" s="18" t="s">
        <v>85</v>
      </c>
      <c r="AB264" s="1"/>
      <c r="AC264" s="32">
        <v>49.808476294319959</v>
      </c>
      <c r="AD264" s="18">
        <v>50.191523705680041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100</v>
      </c>
      <c r="AT264" s="53" t="s">
        <v>134</v>
      </c>
      <c r="AU264" s="53" t="str">
        <f t="shared" si="25"/>
        <v>po</v>
      </c>
      <c r="AV264" s="18">
        <f t="shared" si="26"/>
        <v>0.99236828486008422</v>
      </c>
      <c r="AW264" s="18">
        <f t="shared" si="24"/>
        <v>0.99236828486008422</v>
      </c>
      <c r="AX264" s="18"/>
      <c r="AY264" s="62"/>
      <c r="AZ264" s="62"/>
      <c r="BA264" s="62"/>
      <c r="BC264" s="36"/>
    </row>
    <row r="265" spans="1:55" s="21" customFormat="1" x14ac:dyDescent="0.2">
      <c r="A265" s="26" t="s">
        <v>595</v>
      </c>
      <c r="B265" s="23" t="s">
        <v>606</v>
      </c>
      <c r="C265" s="21" t="s">
        <v>75</v>
      </c>
      <c r="D265" s="23" t="s">
        <v>45</v>
      </c>
      <c r="E265" s="23" t="s">
        <v>35</v>
      </c>
      <c r="F265" s="23" t="s">
        <v>34</v>
      </c>
      <c r="G265" s="24">
        <v>317</v>
      </c>
      <c r="H265" s="30">
        <v>62.694000000000003</v>
      </c>
      <c r="I265" s="23">
        <v>36.247999999999998</v>
      </c>
      <c r="J265" s="23">
        <v>3.9E-2</v>
      </c>
      <c r="K265" s="23" t="s">
        <v>27</v>
      </c>
      <c r="L265" s="23" t="s">
        <v>27</v>
      </c>
      <c r="M265" s="23" t="s">
        <v>27</v>
      </c>
      <c r="N265" s="23">
        <v>5.6000000000000001E-2</v>
      </c>
      <c r="O265" s="23" t="s">
        <v>27</v>
      </c>
      <c r="P265" s="23" t="s">
        <v>27</v>
      </c>
      <c r="Q265" s="23">
        <v>5.7000000000000002E-2</v>
      </c>
      <c r="R265" s="23" t="s">
        <v>27</v>
      </c>
      <c r="S265" s="23" t="s">
        <v>27</v>
      </c>
      <c r="T265" s="30" t="s">
        <v>27</v>
      </c>
      <c r="U265" s="23" t="s">
        <v>27</v>
      </c>
      <c r="V265" s="23" t="s">
        <v>27</v>
      </c>
      <c r="W265" s="30" t="s">
        <v>27</v>
      </c>
      <c r="X265" s="23">
        <v>99.094000000000008</v>
      </c>
      <c r="Z265" s="18" t="s">
        <v>85</v>
      </c>
      <c r="AB265" s="1"/>
      <c r="AC265" s="32">
        <v>49.736298109082227</v>
      </c>
      <c r="AD265" s="18">
        <v>50.091709215527388</v>
      </c>
      <c r="AE265" s="18">
        <v>6.1522987438710042E-2</v>
      </c>
      <c r="AF265" s="18">
        <v>0</v>
      </c>
      <c r="AG265" s="18">
        <v>0</v>
      </c>
      <c r="AH265" s="18">
        <v>0</v>
      </c>
      <c r="AI265" s="18">
        <v>6.190329398494028E-2</v>
      </c>
      <c r="AJ265" s="18">
        <v>0</v>
      </c>
      <c r="AK265" s="18">
        <v>0</v>
      </c>
      <c r="AL265" s="18">
        <v>4.856639396674562E-2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100.00000000000001</v>
      </c>
      <c r="AT265" s="53" t="s">
        <v>134</v>
      </c>
      <c r="AU265" s="53" t="str">
        <f t="shared" si="25"/>
        <v>po</v>
      </c>
      <c r="AV265" s="18">
        <f t="shared" si="26"/>
        <v>0.99290479179067437</v>
      </c>
      <c r="AW265" s="18">
        <f t="shared" si="24"/>
        <v>0.99387434133744235</v>
      </c>
      <c r="AX265" s="18"/>
      <c r="AY265" s="62"/>
      <c r="AZ265" s="62"/>
      <c r="BA265" s="62"/>
      <c r="BC265" s="74"/>
    </row>
    <row r="266" spans="1:55" s="21" customFormat="1" x14ac:dyDescent="0.2">
      <c r="A266" s="26" t="s">
        <v>595</v>
      </c>
      <c r="B266" s="23" t="s">
        <v>606</v>
      </c>
      <c r="C266" s="21" t="s">
        <v>75</v>
      </c>
      <c r="D266" s="23" t="s">
        <v>45</v>
      </c>
      <c r="E266" s="23" t="s">
        <v>54</v>
      </c>
      <c r="F266" s="23" t="s">
        <v>43</v>
      </c>
      <c r="G266" s="24">
        <v>324</v>
      </c>
      <c r="H266" s="30">
        <v>62.896000000000001</v>
      </c>
      <c r="I266" s="23">
        <v>36.363999999999997</v>
      </c>
      <c r="J266" s="23" t="s">
        <v>27</v>
      </c>
      <c r="K266" s="23" t="s">
        <v>27</v>
      </c>
      <c r="L266" s="23" t="s">
        <v>27</v>
      </c>
      <c r="M266" s="23">
        <v>0.1</v>
      </c>
      <c r="N266" s="23" t="s">
        <v>27</v>
      </c>
      <c r="O266" s="23">
        <v>0.24199999999999999</v>
      </c>
      <c r="P266" s="23" t="s">
        <v>27</v>
      </c>
      <c r="Q266" s="23">
        <v>0.129</v>
      </c>
      <c r="R266" s="23" t="s">
        <v>27</v>
      </c>
      <c r="S266" s="23" t="s">
        <v>27</v>
      </c>
      <c r="T266" s="30" t="s">
        <v>27</v>
      </c>
      <c r="U266" s="23" t="s">
        <v>27</v>
      </c>
      <c r="V266" s="23" t="s">
        <v>27</v>
      </c>
      <c r="W266" s="30" t="s">
        <v>27</v>
      </c>
      <c r="X266" s="23">
        <v>99.730999999999995</v>
      </c>
      <c r="Z266" s="18" t="s">
        <v>85</v>
      </c>
      <c r="AB266" s="1"/>
      <c r="AC266" s="32">
        <v>49.637549117261322</v>
      </c>
      <c r="AD266" s="18">
        <v>49.991167127380201</v>
      </c>
      <c r="AE266" s="18">
        <v>0</v>
      </c>
      <c r="AF266" s="18">
        <v>0</v>
      </c>
      <c r="AG266" s="18">
        <v>0</v>
      </c>
      <c r="AH266" s="18">
        <v>8.0222973191213076E-2</v>
      </c>
      <c r="AI266" s="18">
        <v>0</v>
      </c>
      <c r="AJ266" s="18">
        <v>0.18171789463300561</v>
      </c>
      <c r="AK266" s="18">
        <v>0</v>
      </c>
      <c r="AL266" s="18">
        <v>0.1093428875342715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100.00000000000001</v>
      </c>
      <c r="AT266" s="53" t="s">
        <v>134</v>
      </c>
      <c r="AU266" s="53" t="str">
        <f t="shared" si="25"/>
        <v>po</v>
      </c>
      <c r="AV266" s="18">
        <f t="shared" si="26"/>
        <v>0.99292639019173445</v>
      </c>
      <c r="AW266" s="18">
        <f t="shared" si="24"/>
        <v>0.99874863437790506</v>
      </c>
      <c r="AX266" s="18"/>
      <c r="AY266" s="62"/>
      <c r="AZ266" s="62"/>
      <c r="BA266" s="62"/>
      <c r="BC266" s="74"/>
    </row>
    <row r="267" spans="1:55" s="21" customFormat="1" x14ac:dyDescent="0.2">
      <c r="A267" s="26" t="s">
        <v>595</v>
      </c>
      <c r="B267" s="23" t="s">
        <v>606</v>
      </c>
      <c r="C267" s="21" t="s">
        <v>75</v>
      </c>
      <c r="D267" s="23" t="s">
        <v>45</v>
      </c>
      <c r="E267" s="23" t="s">
        <v>46</v>
      </c>
      <c r="F267" s="23" t="s">
        <v>43</v>
      </c>
      <c r="G267" s="24">
        <v>488</v>
      </c>
      <c r="H267" s="30">
        <v>62.38</v>
      </c>
      <c r="I267" s="23">
        <v>36.06</v>
      </c>
      <c r="J267" s="23">
        <v>0.03</v>
      </c>
      <c r="K267" s="23" t="s">
        <v>27</v>
      </c>
      <c r="L267" s="23" t="s">
        <v>27</v>
      </c>
      <c r="M267" s="23" t="s">
        <v>27</v>
      </c>
      <c r="N267" s="23" t="s">
        <v>27</v>
      </c>
      <c r="O267" s="23">
        <v>0.92</v>
      </c>
      <c r="P267" s="23">
        <v>0.14000000000000001</v>
      </c>
      <c r="Q267" s="23" t="s">
        <v>27</v>
      </c>
      <c r="R267" s="23" t="s">
        <v>27</v>
      </c>
      <c r="S267" s="23" t="s">
        <v>27</v>
      </c>
      <c r="T267" s="30" t="s">
        <v>27</v>
      </c>
      <c r="U267" s="23" t="s">
        <v>27</v>
      </c>
      <c r="V267" s="23" t="s">
        <v>27</v>
      </c>
      <c r="W267" s="30" t="s">
        <v>27</v>
      </c>
      <c r="X267" s="23">
        <v>99.53</v>
      </c>
      <c r="Z267" s="18" t="s">
        <v>85</v>
      </c>
      <c r="AB267" s="1"/>
      <c r="AC267" s="32">
        <v>49.405130104604339</v>
      </c>
      <c r="AD267" s="18">
        <v>49.749271211520039</v>
      </c>
      <c r="AE267" s="18">
        <v>4.7246893908544182E-2</v>
      </c>
      <c r="AF267" s="18">
        <v>0</v>
      </c>
      <c r="AG267" s="18">
        <v>0</v>
      </c>
      <c r="AH267" s="18">
        <v>0</v>
      </c>
      <c r="AI267" s="18">
        <v>0</v>
      </c>
      <c r="AJ267" s="18">
        <v>0.69328137237767251</v>
      </c>
      <c r="AK267" s="18">
        <v>0.10507041758938553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99.999999999999986</v>
      </c>
      <c r="AT267" s="53" t="s">
        <v>134</v>
      </c>
      <c r="AU267" s="53" t="str">
        <f t="shared" si="25"/>
        <v>po</v>
      </c>
      <c r="AV267" s="18">
        <f t="shared" si="26"/>
        <v>0.99308248948105171</v>
      </c>
      <c r="AW267" s="18">
        <f t="shared" si="24"/>
        <v>1.0091299967213627</v>
      </c>
      <c r="AX267" s="18"/>
      <c r="AY267" s="62"/>
      <c r="AZ267" s="62"/>
      <c r="BA267" s="62"/>
      <c r="BC267" s="36"/>
    </row>
    <row r="268" spans="1:55" s="21" customFormat="1" x14ac:dyDescent="0.2">
      <c r="A268" s="26" t="s">
        <v>595</v>
      </c>
      <c r="B268" s="23" t="s">
        <v>606</v>
      </c>
      <c r="C268" s="21" t="s">
        <v>75</v>
      </c>
      <c r="D268" s="23" t="s">
        <v>45</v>
      </c>
      <c r="E268" s="23" t="s">
        <v>66</v>
      </c>
      <c r="F268" s="23" t="s">
        <v>43</v>
      </c>
      <c r="G268" s="24">
        <v>524</v>
      </c>
      <c r="H268" s="30">
        <v>62.9</v>
      </c>
      <c r="I268" s="23">
        <v>36.33</v>
      </c>
      <c r="J268" s="23" t="s">
        <v>27</v>
      </c>
      <c r="K268" s="23" t="s">
        <v>27</v>
      </c>
      <c r="L268" s="23" t="s">
        <v>27</v>
      </c>
      <c r="M268" s="23">
        <v>0.08</v>
      </c>
      <c r="N268" s="23" t="s">
        <v>27</v>
      </c>
      <c r="O268" s="23">
        <v>0.36</v>
      </c>
      <c r="P268" s="23" t="s">
        <v>27</v>
      </c>
      <c r="Q268" s="23">
        <v>7.0000000000000007E-2</v>
      </c>
      <c r="R268" s="23" t="s">
        <v>27</v>
      </c>
      <c r="S268" s="23" t="s">
        <v>27</v>
      </c>
      <c r="T268" s="30">
        <v>0.16</v>
      </c>
      <c r="U268" s="23" t="s">
        <v>27</v>
      </c>
      <c r="V268" s="23" t="s">
        <v>27</v>
      </c>
      <c r="W268" s="30" t="s">
        <v>27</v>
      </c>
      <c r="X268" s="23">
        <v>99.899999999999977</v>
      </c>
      <c r="Z268" s="18" t="s">
        <v>85</v>
      </c>
      <c r="AB268" s="1"/>
      <c r="AC268" s="32">
        <v>49.596100637411368</v>
      </c>
      <c r="AD268" s="18">
        <v>49.899547660658214</v>
      </c>
      <c r="AE268" s="18">
        <v>0</v>
      </c>
      <c r="AF268" s="18">
        <v>0</v>
      </c>
      <c r="AG268" s="18">
        <v>0</v>
      </c>
      <c r="AH268" s="18">
        <v>6.412071026263369E-2</v>
      </c>
      <c r="AI268" s="18">
        <v>0</v>
      </c>
      <c r="AJ268" s="18">
        <v>0.27008123761510772</v>
      </c>
      <c r="AK268" s="18">
        <v>0</v>
      </c>
      <c r="AL268" s="18">
        <v>5.9280035096045645E-2</v>
      </c>
      <c r="AM268" s="18">
        <v>0</v>
      </c>
      <c r="AN268" s="18">
        <v>0</v>
      </c>
      <c r="AO268" s="18">
        <v>0.11086971895661632</v>
      </c>
      <c r="AP268" s="18">
        <v>0</v>
      </c>
      <c r="AQ268" s="18">
        <v>0</v>
      </c>
      <c r="AR268" s="18">
        <v>99.999999999999986</v>
      </c>
      <c r="AT268" s="53" t="s">
        <v>134</v>
      </c>
      <c r="AU268" s="53" t="str">
        <f t="shared" si="25"/>
        <v>po</v>
      </c>
      <c r="AV268" s="18">
        <f t="shared" si="26"/>
        <v>0.99391884220453386</v>
      </c>
      <c r="AW268" s="18">
        <f t="shared" si="24"/>
        <v>1.0027411865404297</v>
      </c>
      <c r="AX268" s="18"/>
      <c r="AY268" s="62"/>
      <c r="AZ268" s="62"/>
      <c r="BA268" s="62"/>
      <c r="BC268" s="74"/>
    </row>
    <row r="269" spans="1:55" s="21" customFormat="1" x14ac:dyDescent="0.2">
      <c r="A269" s="26" t="s">
        <v>595</v>
      </c>
      <c r="B269" s="23" t="s">
        <v>606</v>
      </c>
      <c r="C269" s="21" t="s">
        <v>75</v>
      </c>
      <c r="D269" s="23" t="s">
        <v>45</v>
      </c>
      <c r="E269" s="23" t="s">
        <v>78</v>
      </c>
      <c r="F269" s="23" t="s">
        <v>43</v>
      </c>
      <c r="G269" s="24">
        <v>494</v>
      </c>
      <c r="H269" s="30">
        <v>62.84</v>
      </c>
      <c r="I269" s="23">
        <v>36.21</v>
      </c>
      <c r="J269" s="23">
        <v>0.06</v>
      </c>
      <c r="K269" s="23" t="s">
        <v>27</v>
      </c>
      <c r="L269" s="23" t="s">
        <v>27</v>
      </c>
      <c r="M269" s="23" t="s">
        <v>27</v>
      </c>
      <c r="N269" s="23" t="s">
        <v>27</v>
      </c>
      <c r="O269" s="23">
        <v>0.78</v>
      </c>
      <c r="P269" s="23">
        <v>0.13</v>
      </c>
      <c r="Q269" s="23">
        <v>0.06</v>
      </c>
      <c r="R269" s="23" t="s">
        <v>27</v>
      </c>
      <c r="S269" s="23" t="s">
        <v>27</v>
      </c>
      <c r="T269" s="30" t="s">
        <v>27</v>
      </c>
      <c r="U269" s="23" t="s">
        <v>27</v>
      </c>
      <c r="V269" s="23" t="s">
        <v>27</v>
      </c>
      <c r="W269" s="30" t="s">
        <v>27</v>
      </c>
      <c r="X269" s="23">
        <v>100.08000000000001</v>
      </c>
      <c r="Z269" s="18" t="s">
        <v>85</v>
      </c>
      <c r="AB269" s="1"/>
      <c r="AC269" s="32">
        <v>49.493994883880731</v>
      </c>
      <c r="AD269" s="18">
        <v>49.679724789302519</v>
      </c>
      <c r="AE269" s="18">
        <v>9.3970797810158657E-2</v>
      </c>
      <c r="AF269" s="18">
        <v>0</v>
      </c>
      <c r="AG269" s="18">
        <v>0</v>
      </c>
      <c r="AH269" s="18">
        <v>0</v>
      </c>
      <c r="AI269" s="18">
        <v>0</v>
      </c>
      <c r="AJ269" s="18">
        <v>0.58452886549605998</v>
      </c>
      <c r="AK269" s="18">
        <v>9.7025397525173904E-2</v>
      </c>
      <c r="AL269" s="18">
        <v>5.0755265985343058E-2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99.999999999999986</v>
      </c>
      <c r="AT269" s="53" t="s">
        <v>134</v>
      </c>
      <c r="AU269" s="53" t="str">
        <f t="shared" si="25"/>
        <v>po</v>
      </c>
      <c r="AV269" s="18">
        <f t="shared" si="26"/>
        <v>0.99626145462340043</v>
      </c>
      <c r="AW269" s="18">
        <f t="shared" si="24"/>
        <v>1.0110020662534445</v>
      </c>
      <c r="AX269" s="18"/>
      <c r="AY269" s="62"/>
      <c r="AZ269" s="62"/>
      <c r="BA269" s="62"/>
      <c r="BC269" s="36"/>
    </row>
    <row r="270" spans="1:55" s="21" customFormat="1" x14ac:dyDescent="0.2">
      <c r="A270" s="26" t="s">
        <v>595</v>
      </c>
      <c r="B270" s="23" t="s">
        <v>606</v>
      </c>
      <c r="C270" s="21" t="s">
        <v>75</v>
      </c>
      <c r="D270" s="23" t="s">
        <v>45</v>
      </c>
      <c r="E270" s="23" t="s">
        <v>66</v>
      </c>
      <c r="F270" s="23" t="s">
        <v>34</v>
      </c>
      <c r="G270" s="24">
        <v>530</v>
      </c>
      <c r="H270" s="30">
        <v>62.7</v>
      </c>
      <c r="I270" s="23">
        <v>36.090000000000003</v>
      </c>
      <c r="J270" s="23">
        <v>0.03</v>
      </c>
      <c r="K270" s="23" t="s">
        <v>27</v>
      </c>
      <c r="L270" s="23" t="s">
        <v>27</v>
      </c>
      <c r="M270" s="23" t="s">
        <v>27</v>
      </c>
      <c r="N270" s="23">
        <v>0.03</v>
      </c>
      <c r="O270" s="23">
        <v>0.76</v>
      </c>
      <c r="P270" s="23" t="s">
        <v>27</v>
      </c>
      <c r="Q270" s="23">
        <v>0.11</v>
      </c>
      <c r="R270" s="23" t="s">
        <v>27</v>
      </c>
      <c r="S270" s="23" t="s">
        <v>27</v>
      </c>
      <c r="T270" s="30" t="s">
        <v>27</v>
      </c>
      <c r="U270" s="23" t="s">
        <v>27</v>
      </c>
      <c r="V270" s="23" t="s">
        <v>27</v>
      </c>
      <c r="W270" s="30" t="s">
        <v>27</v>
      </c>
      <c r="X270" s="23">
        <v>99.720000000000013</v>
      </c>
      <c r="Z270" s="18" t="s">
        <v>85</v>
      </c>
      <c r="AB270" s="1"/>
      <c r="AC270" s="32">
        <v>49.561497249212167</v>
      </c>
      <c r="AD270" s="18">
        <v>49.693328017680784</v>
      </c>
      <c r="AE270" s="18">
        <v>4.715453458289269E-2</v>
      </c>
      <c r="AF270" s="18">
        <v>0</v>
      </c>
      <c r="AG270" s="18">
        <v>0</v>
      </c>
      <c r="AH270" s="18">
        <v>0</v>
      </c>
      <c r="AI270" s="18">
        <v>3.304276533823939E-2</v>
      </c>
      <c r="AJ270" s="18">
        <v>0.57159115074365452</v>
      </c>
      <c r="AK270" s="18">
        <v>0</v>
      </c>
      <c r="AL270" s="18">
        <v>9.3386282442244339E-2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99.999999999999972</v>
      </c>
      <c r="AT270" s="53" t="s">
        <v>134</v>
      </c>
      <c r="AU270" s="53" t="str">
        <f t="shared" si="25"/>
        <v>po</v>
      </c>
      <c r="AV270" s="18">
        <f t="shared" si="26"/>
        <v>0.99734711331022718</v>
      </c>
      <c r="AW270" s="18">
        <f t="shared" si="24"/>
        <v>1.0107287373574092</v>
      </c>
      <c r="AX270" s="18"/>
      <c r="AY270" s="62"/>
      <c r="AZ270" s="62"/>
      <c r="BA270" s="62"/>
      <c r="BC270" s="74"/>
    </row>
    <row r="271" spans="1:55" s="21" customFormat="1" x14ac:dyDescent="0.2">
      <c r="A271" s="26" t="s">
        <v>595</v>
      </c>
      <c r="B271" s="23" t="s">
        <v>606</v>
      </c>
      <c r="C271" s="21" t="s">
        <v>75</v>
      </c>
      <c r="D271" s="23" t="s">
        <v>45</v>
      </c>
      <c r="E271" s="23" t="s">
        <v>65</v>
      </c>
      <c r="F271" s="23" t="s">
        <v>28</v>
      </c>
      <c r="G271" s="24">
        <v>460</v>
      </c>
      <c r="H271" s="30">
        <v>63.07</v>
      </c>
      <c r="I271" s="23">
        <v>36.28</v>
      </c>
      <c r="J271" s="23">
        <v>0.04</v>
      </c>
      <c r="K271" s="23" t="s">
        <v>27</v>
      </c>
      <c r="L271" s="23" t="s">
        <v>27</v>
      </c>
      <c r="M271" s="23" t="s">
        <v>27</v>
      </c>
      <c r="N271" s="23" t="s">
        <v>27</v>
      </c>
      <c r="O271" s="23">
        <v>0.16</v>
      </c>
      <c r="P271" s="23" t="s">
        <v>27</v>
      </c>
      <c r="Q271" s="23">
        <v>0.06</v>
      </c>
      <c r="R271" s="23" t="s">
        <v>27</v>
      </c>
      <c r="S271" s="23" t="s">
        <v>27</v>
      </c>
      <c r="T271" s="30" t="s">
        <v>27</v>
      </c>
      <c r="U271" s="23" t="s">
        <v>27</v>
      </c>
      <c r="V271" s="23" t="s">
        <v>27</v>
      </c>
      <c r="W271" s="30" t="s">
        <v>27</v>
      </c>
      <c r="X271" s="23">
        <v>99.61</v>
      </c>
      <c r="Z271" s="18" t="s">
        <v>85</v>
      </c>
      <c r="AB271" s="1"/>
      <c r="AC271" s="32">
        <v>49.832509829276326</v>
      </c>
      <c r="AD271" s="18">
        <v>49.933445275562825</v>
      </c>
      <c r="AE271" s="18">
        <v>6.2845654330490525E-2</v>
      </c>
      <c r="AF271" s="18">
        <v>0</v>
      </c>
      <c r="AG271" s="18">
        <v>0</v>
      </c>
      <c r="AH271" s="18">
        <v>0</v>
      </c>
      <c r="AI271" s="18">
        <v>0</v>
      </c>
      <c r="AJ271" s="18">
        <v>0.12028319069725017</v>
      </c>
      <c r="AK271" s="18">
        <v>0</v>
      </c>
      <c r="AL271" s="18">
        <v>5.0916050133110825E-2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100</v>
      </c>
      <c r="AT271" s="53" t="s">
        <v>134</v>
      </c>
      <c r="AU271" s="53" t="str">
        <f t="shared" si="25"/>
        <v>po</v>
      </c>
      <c r="AV271" s="18">
        <f t="shared" si="26"/>
        <v>0.99797860040040343</v>
      </c>
      <c r="AW271" s="18">
        <f t="shared" si="24"/>
        <v>1.0014071489390748</v>
      </c>
      <c r="AX271" s="18"/>
      <c r="AY271" s="62"/>
      <c r="AZ271" s="62"/>
      <c r="BA271" s="62"/>
      <c r="BC271" s="74"/>
    </row>
    <row r="272" spans="1:55" s="21" customFormat="1" x14ac:dyDescent="0.2">
      <c r="A272" s="26" t="s">
        <v>595</v>
      </c>
      <c r="B272" s="23" t="s">
        <v>606</v>
      </c>
      <c r="C272" s="21" t="s">
        <v>75</v>
      </c>
      <c r="D272" s="23" t="s">
        <v>45</v>
      </c>
      <c r="E272" s="23" t="s">
        <v>65</v>
      </c>
      <c r="F272" s="23" t="s">
        <v>28</v>
      </c>
      <c r="G272" s="24">
        <v>468</v>
      </c>
      <c r="H272" s="30">
        <v>63.08</v>
      </c>
      <c r="I272" s="23">
        <v>36.270000000000003</v>
      </c>
      <c r="J272" s="23">
        <v>0.03</v>
      </c>
      <c r="K272" s="23" t="s">
        <v>27</v>
      </c>
      <c r="L272" s="23" t="s">
        <v>27</v>
      </c>
      <c r="M272" s="23" t="s">
        <v>27</v>
      </c>
      <c r="N272" s="23">
        <v>0.03</v>
      </c>
      <c r="O272" s="23" t="s">
        <v>27</v>
      </c>
      <c r="P272" s="23" t="s">
        <v>27</v>
      </c>
      <c r="Q272" s="23">
        <v>7.0000000000000007E-2</v>
      </c>
      <c r="R272" s="23" t="s">
        <v>27</v>
      </c>
      <c r="S272" s="23" t="s">
        <v>27</v>
      </c>
      <c r="T272" s="30" t="s">
        <v>27</v>
      </c>
      <c r="U272" s="23" t="s">
        <v>27</v>
      </c>
      <c r="V272" s="23" t="s">
        <v>27</v>
      </c>
      <c r="W272" s="30" t="s">
        <v>27</v>
      </c>
      <c r="X272" s="23">
        <v>99.47999999999999</v>
      </c>
      <c r="Z272" s="18" t="s">
        <v>85</v>
      </c>
      <c r="AB272" s="1"/>
      <c r="AC272" s="32">
        <v>49.890472200339424</v>
      </c>
      <c r="AD272" s="18">
        <v>49.969822772474039</v>
      </c>
      <c r="AE272" s="18">
        <v>4.7181583815926229E-2</v>
      </c>
      <c r="AF272" s="18">
        <v>0</v>
      </c>
      <c r="AG272" s="18">
        <v>0</v>
      </c>
      <c r="AH272" s="18">
        <v>0</v>
      </c>
      <c r="AI272" s="18">
        <v>3.3061719643856277E-2</v>
      </c>
      <c r="AJ272" s="18">
        <v>0</v>
      </c>
      <c r="AK272" s="18">
        <v>0</v>
      </c>
      <c r="AL272" s="18">
        <v>5.9461723726749412E-2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100</v>
      </c>
      <c r="AT272" s="53" t="s">
        <v>134</v>
      </c>
      <c r="AU272" s="53" t="str">
        <f t="shared" si="25"/>
        <v>po</v>
      </c>
      <c r="AV272" s="18">
        <f t="shared" si="26"/>
        <v>0.99841203014675639</v>
      </c>
      <c r="AW272" s="18">
        <f t="shared" si="24"/>
        <v>0.99960198281073709</v>
      </c>
      <c r="AX272" s="18"/>
      <c r="AY272" s="62"/>
      <c r="AZ272" s="62"/>
      <c r="BA272" s="62"/>
      <c r="BC272" s="74"/>
    </row>
    <row r="273" spans="1:55" s="21" customFormat="1" x14ac:dyDescent="0.2">
      <c r="A273" s="26" t="s">
        <v>595</v>
      </c>
      <c r="B273" s="23" t="s">
        <v>606</v>
      </c>
      <c r="C273" s="21" t="s">
        <v>75</v>
      </c>
      <c r="D273" s="23" t="s">
        <v>45</v>
      </c>
      <c r="E273" s="23" t="s">
        <v>49</v>
      </c>
      <c r="F273" s="23" t="s">
        <v>43</v>
      </c>
      <c r="G273" s="24">
        <v>339</v>
      </c>
      <c r="H273" s="30">
        <v>62.927999999999997</v>
      </c>
      <c r="I273" s="23">
        <v>36.14</v>
      </c>
      <c r="J273" s="23" t="s">
        <v>27</v>
      </c>
      <c r="K273" s="23" t="s">
        <v>27</v>
      </c>
      <c r="L273" s="23" t="s">
        <v>27</v>
      </c>
      <c r="M273" s="23" t="s">
        <v>27</v>
      </c>
      <c r="N273" s="23" t="s">
        <v>27</v>
      </c>
      <c r="O273" s="23" t="s">
        <v>27</v>
      </c>
      <c r="P273" s="23" t="s">
        <v>27</v>
      </c>
      <c r="Q273" s="23">
        <v>6.7000000000000004E-2</v>
      </c>
      <c r="R273" s="23" t="s">
        <v>27</v>
      </c>
      <c r="S273" s="23" t="s">
        <v>27</v>
      </c>
      <c r="T273" s="30" t="s">
        <v>27</v>
      </c>
      <c r="U273" s="23" t="s">
        <v>27</v>
      </c>
      <c r="V273" s="23" t="s">
        <v>27</v>
      </c>
      <c r="W273" s="30" t="s">
        <v>27</v>
      </c>
      <c r="X273" s="23">
        <v>99.134999999999991</v>
      </c>
      <c r="Z273" s="18" t="s">
        <v>85</v>
      </c>
      <c r="AB273" s="1"/>
      <c r="AC273" s="32">
        <v>49.961162278954951</v>
      </c>
      <c r="AD273" s="18">
        <v>49.981706049375852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0</v>
      </c>
      <c r="AK273" s="18">
        <v>0</v>
      </c>
      <c r="AL273" s="18">
        <v>5.7131671669187187E-2</v>
      </c>
      <c r="AM273" s="18">
        <v>0</v>
      </c>
      <c r="AN273" s="18">
        <v>0</v>
      </c>
      <c r="AO273" s="18">
        <v>0</v>
      </c>
      <c r="AP273" s="18">
        <v>0</v>
      </c>
      <c r="AQ273" s="18">
        <v>0</v>
      </c>
      <c r="AR273" s="18">
        <v>99.999999999999986</v>
      </c>
      <c r="AT273" s="53" t="s">
        <v>134</v>
      </c>
      <c r="AU273" s="53" t="str">
        <f t="shared" si="25"/>
        <v>po</v>
      </c>
      <c r="AV273" s="18">
        <f t="shared" si="26"/>
        <v>0.99958897420587034</v>
      </c>
      <c r="AW273" s="18">
        <f t="shared" si="24"/>
        <v>1.0007320258578638</v>
      </c>
      <c r="AX273" s="18"/>
      <c r="AY273" s="62"/>
      <c r="AZ273" s="62"/>
      <c r="BA273" s="62"/>
      <c r="BC273" s="36"/>
    </row>
    <row r="274" spans="1:55" s="21" customFormat="1" x14ac:dyDescent="0.2">
      <c r="A274" s="26" t="s">
        <v>595</v>
      </c>
      <c r="B274" s="23" t="s">
        <v>606</v>
      </c>
      <c r="C274" s="21" t="s">
        <v>75</v>
      </c>
      <c r="D274" s="23" t="s">
        <v>45</v>
      </c>
      <c r="E274" s="23" t="s">
        <v>66</v>
      </c>
      <c r="F274" s="23" t="s">
        <v>34</v>
      </c>
      <c r="G274" s="24">
        <v>529</v>
      </c>
      <c r="H274" s="30">
        <v>62.92</v>
      </c>
      <c r="I274" s="23">
        <v>36.130000000000003</v>
      </c>
      <c r="J274" s="23" t="s">
        <v>27</v>
      </c>
      <c r="K274" s="23" t="s">
        <v>27</v>
      </c>
      <c r="L274" s="23" t="s">
        <v>27</v>
      </c>
      <c r="M274" s="23" t="s">
        <v>27</v>
      </c>
      <c r="N274" s="23" t="s">
        <v>27</v>
      </c>
      <c r="O274" s="23">
        <v>0.75</v>
      </c>
      <c r="P274" s="23" t="s">
        <v>27</v>
      </c>
      <c r="Q274" s="23">
        <v>0.06</v>
      </c>
      <c r="R274" s="23" t="s">
        <v>27</v>
      </c>
      <c r="S274" s="23" t="s">
        <v>27</v>
      </c>
      <c r="T274" s="30" t="s">
        <v>27</v>
      </c>
      <c r="U274" s="23" t="s">
        <v>27</v>
      </c>
      <c r="V274" s="23" t="s">
        <v>27</v>
      </c>
      <c r="W274" s="30" t="s">
        <v>27</v>
      </c>
      <c r="X274" s="23">
        <v>99.860000000000014</v>
      </c>
      <c r="Z274" s="18" t="s">
        <v>85</v>
      </c>
      <c r="AB274" s="1"/>
      <c r="AC274" s="32">
        <v>49.686301926308971</v>
      </c>
      <c r="AD274" s="18">
        <v>49.699296980062321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0.56351340379884418</v>
      </c>
      <c r="AK274" s="18">
        <v>0</v>
      </c>
      <c r="AL274" s="18">
        <v>5.0887689829855816E-2</v>
      </c>
      <c r="AM274" s="18">
        <v>0</v>
      </c>
      <c r="AN274" s="18">
        <v>0</v>
      </c>
      <c r="AO274" s="18">
        <v>0</v>
      </c>
      <c r="AP274" s="18">
        <v>0</v>
      </c>
      <c r="AQ274" s="18">
        <v>0</v>
      </c>
      <c r="AR274" s="18">
        <v>99.999999999999986</v>
      </c>
      <c r="AT274" s="53" t="s">
        <v>134</v>
      </c>
      <c r="AU274" s="53" t="str">
        <f t="shared" si="25"/>
        <v>po</v>
      </c>
      <c r="AV274" s="18">
        <f t="shared" si="26"/>
        <v>0.99973852640695171</v>
      </c>
      <c r="AW274" s="18">
        <f t="shared" si="24"/>
        <v>1.0121008963188476</v>
      </c>
      <c r="AX274" s="18"/>
      <c r="AY274" s="62"/>
      <c r="AZ274" s="62"/>
      <c r="BA274" s="62"/>
      <c r="BC274" s="74"/>
    </row>
    <row r="275" spans="1:55" s="21" customFormat="1" x14ac:dyDescent="0.2">
      <c r="A275" s="26" t="s">
        <v>595</v>
      </c>
      <c r="B275" s="23" t="s">
        <v>606</v>
      </c>
      <c r="C275" s="21" t="s">
        <v>75</v>
      </c>
      <c r="D275" s="23" t="s">
        <v>45</v>
      </c>
      <c r="E275" s="23" t="s">
        <v>65</v>
      </c>
      <c r="F275" s="23" t="s">
        <v>43</v>
      </c>
      <c r="G275" s="24">
        <v>445</v>
      </c>
      <c r="H275" s="30">
        <v>62.85</v>
      </c>
      <c r="I275" s="23">
        <v>36.049999999999997</v>
      </c>
      <c r="J275" s="23">
        <v>0.03</v>
      </c>
      <c r="K275" s="23" t="s">
        <v>27</v>
      </c>
      <c r="L275" s="23" t="s">
        <v>27</v>
      </c>
      <c r="M275" s="23">
        <v>0.45</v>
      </c>
      <c r="N275" s="23" t="s">
        <v>27</v>
      </c>
      <c r="O275" s="23">
        <v>0.27</v>
      </c>
      <c r="P275" s="23" t="s">
        <v>27</v>
      </c>
      <c r="Q275" s="23">
        <v>0.06</v>
      </c>
      <c r="R275" s="23" t="s">
        <v>27</v>
      </c>
      <c r="S275" s="23" t="s">
        <v>27</v>
      </c>
      <c r="T275" s="30" t="s">
        <v>27</v>
      </c>
      <c r="U275" s="23" t="s">
        <v>27</v>
      </c>
      <c r="V275" s="23" t="s">
        <v>27</v>
      </c>
      <c r="W275" s="30" t="s">
        <v>27</v>
      </c>
      <c r="X275" s="23">
        <v>99.710000000000008</v>
      </c>
      <c r="Z275" s="18" t="s">
        <v>85</v>
      </c>
      <c r="AB275" s="1"/>
      <c r="AC275" s="32">
        <v>49.68948101130978</v>
      </c>
      <c r="AD275" s="18">
        <v>49.647658563548525</v>
      </c>
      <c r="AE275" s="18">
        <v>4.7163471519920203E-2</v>
      </c>
      <c r="AF275" s="18">
        <v>0</v>
      </c>
      <c r="AG275" s="18">
        <v>0</v>
      </c>
      <c r="AH275" s="18">
        <v>0.36164556431762318</v>
      </c>
      <c r="AI275" s="18">
        <v>0</v>
      </c>
      <c r="AJ275" s="18">
        <v>0.20310376307198</v>
      </c>
      <c r="AK275" s="18">
        <v>0</v>
      </c>
      <c r="AL275" s="18">
        <v>5.09476262321766E-2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100</v>
      </c>
      <c r="AT275" s="53" t="s">
        <v>134</v>
      </c>
      <c r="AU275" s="53" t="str">
        <f t="shared" si="25"/>
        <v>po</v>
      </c>
      <c r="AV275" s="18">
        <f t="shared" si="26"/>
        <v>1.0008423850987398</v>
      </c>
      <c r="AW275" s="18">
        <f t="shared" si="24"/>
        <v>1.0059594721206579</v>
      </c>
      <c r="AX275" s="18"/>
      <c r="AY275" s="62"/>
      <c r="AZ275" s="62"/>
      <c r="BA275" s="62"/>
      <c r="BC275" s="74"/>
    </row>
    <row r="276" spans="1:55" s="21" customFormat="1" x14ac:dyDescent="0.2">
      <c r="A276" s="26" t="s">
        <v>595</v>
      </c>
      <c r="B276" s="23" t="s">
        <v>606</v>
      </c>
      <c r="C276" s="21" t="s">
        <v>75</v>
      </c>
      <c r="D276" s="23" t="s">
        <v>45</v>
      </c>
      <c r="E276" s="23" t="s">
        <v>49</v>
      </c>
      <c r="F276" s="23" t="s">
        <v>43</v>
      </c>
      <c r="G276" s="24">
        <v>345</v>
      </c>
      <c r="H276" s="30">
        <v>63.149000000000001</v>
      </c>
      <c r="I276" s="23">
        <v>36.213999999999999</v>
      </c>
      <c r="J276" s="23" t="s">
        <v>27</v>
      </c>
      <c r="K276" s="23" t="s">
        <v>27</v>
      </c>
      <c r="L276" s="23" t="s">
        <v>27</v>
      </c>
      <c r="M276" s="23" t="s">
        <v>27</v>
      </c>
      <c r="N276" s="23" t="s">
        <v>27</v>
      </c>
      <c r="O276" s="23" t="s">
        <v>27</v>
      </c>
      <c r="P276" s="23" t="s">
        <v>27</v>
      </c>
      <c r="Q276" s="23" t="s">
        <v>27</v>
      </c>
      <c r="R276" s="23" t="s">
        <v>27</v>
      </c>
      <c r="S276" s="23" t="s">
        <v>27</v>
      </c>
      <c r="T276" s="30" t="s">
        <v>27</v>
      </c>
      <c r="U276" s="23" t="s">
        <v>27</v>
      </c>
      <c r="V276" s="23" t="s">
        <v>27</v>
      </c>
      <c r="W276" s="30" t="s">
        <v>27</v>
      </c>
      <c r="X276" s="23">
        <v>99.363</v>
      </c>
      <c r="Z276" s="18" t="s">
        <v>85</v>
      </c>
      <c r="AB276" s="1"/>
      <c r="AC276" s="32">
        <v>50.026229701248013</v>
      </c>
      <c r="AD276" s="18">
        <v>49.97377029875198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100</v>
      </c>
      <c r="AT276" s="53" t="s">
        <v>134</v>
      </c>
      <c r="AU276" s="53" t="str">
        <f t="shared" si="25"/>
        <v>po</v>
      </c>
      <c r="AV276" s="18">
        <f t="shared" si="26"/>
        <v>1.0010497387365898</v>
      </c>
      <c r="AW276" s="18">
        <f t="shared" si="24"/>
        <v>1.0010497387365898</v>
      </c>
      <c r="AX276" s="18"/>
      <c r="AY276" s="62"/>
      <c r="AZ276" s="62"/>
      <c r="BA276" s="62"/>
      <c r="BC276" s="36"/>
    </row>
    <row r="277" spans="1:55" s="21" customFormat="1" x14ac:dyDescent="0.2">
      <c r="A277" s="26" t="s">
        <v>595</v>
      </c>
      <c r="B277" s="23" t="s">
        <v>606</v>
      </c>
      <c r="C277" s="21" t="s">
        <v>75</v>
      </c>
      <c r="D277" s="23" t="s">
        <v>45</v>
      </c>
      <c r="E277" s="23" t="s">
        <v>65</v>
      </c>
      <c r="F277" s="23" t="s">
        <v>43</v>
      </c>
      <c r="G277" s="24">
        <v>449</v>
      </c>
      <c r="H277" s="30">
        <v>63.51</v>
      </c>
      <c r="I277" s="23">
        <v>36.39</v>
      </c>
      <c r="J277" s="23" t="s">
        <v>27</v>
      </c>
      <c r="K277" s="23" t="s">
        <v>27</v>
      </c>
      <c r="L277" s="23" t="s">
        <v>27</v>
      </c>
      <c r="M277" s="23" t="s">
        <v>27</v>
      </c>
      <c r="N277" s="23" t="s">
        <v>27</v>
      </c>
      <c r="O277" s="23">
        <v>0.21</v>
      </c>
      <c r="P277" s="23" t="s">
        <v>27</v>
      </c>
      <c r="Q277" s="23">
        <v>0.05</v>
      </c>
      <c r="R277" s="23" t="s">
        <v>27</v>
      </c>
      <c r="S277" s="23" t="s">
        <v>27</v>
      </c>
      <c r="T277" s="30" t="s">
        <v>27</v>
      </c>
      <c r="U277" s="23" t="s">
        <v>27</v>
      </c>
      <c r="V277" s="23" t="s">
        <v>27</v>
      </c>
      <c r="W277" s="30" t="s">
        <v>27</v>
      </c>
      <c r="X277" s="23">
        <v>100.16</v>
      </c>
      <c r="Z277" s="18" t="s">
        <v>85</v>
      </c>
      <c r="AB277" s="1"/>
      <c r="AC277" s="32">
        <v>49.947751234519053</v>
      </c>
      <c r="AD277" s="18">
        <v>49.852874731304439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0.15714050669907287</v>
      </c>
      <c r="AK277" s="18">
        <v>0</v>
      </c>
      <c r="AL277" s="18">
        <v>4.223352747743335E-2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100</v>
      </c>
      <c r="AT277" s="53" t="s">
        <v>134</v>
      </c>
      <c r="AU277" s="53" t="str">
        <f t="shared" si="25"/>
        <v>po</v>
      </c>
      <c r="AV277" s="18">
        <f t="shared" si="26"/>
        <v>1.0019031300346464</v>
      </c>
      <c r="AW277" s="18">
        <f t="shared" si="24"/>
        <v>1.005902378528361</v>
      </c>
      <c r="AX277" s="18"/>
      <c r="AY277" s="62"/>
      <c r="AZ277" s="62"/>
      <c r="BA277" s="62"/>
      <c r="BC277" s="74"/>
    </row>
    <row r="278" spans="1:55" s="21" customFormat="1" ht="13" x14ac:dyDescent="0.15">
      <c r="A278" s="26"/>
      <c r="D278" s="23"/>
      <c r="E278" s="23"/>
      <c r="F278" s="23"/>
      <c r="G278" s="24"/>
      <c r="H278" s="30"/>
      <c r="I278" s="23"/>
      <c r="J278" s="23"/>
      <c r="K278" s="23"/>
      <c r="L278" s="23"/>
      <c r="M278" s="23"/>
      <c r="N278" s="23"/>
      <c r="O278" s="30"/>
      <c r="P278" s="23"/>
      <c r="Q278" s="23"/>
      <c r="R278" s="23"/>
      <c r="S278" s="23"/>
      <c r="T278" s="30"/>
      <c r="U278" s="23"/>
      <c r="V278" s="23"/>
      <c r="W278" s="30"/>
      <c r="X278" s="23"/>
      <c r="AC278" s="289"/>
      <c r="AX278" s="34" t="s">
        <v>84</v>
      </c>
    </row>
    <row r="279" spans="1:55" s="21" customFormat="1" x14ac:dyDescent="0.2">
      <c r="A279" s="26"/>
      <c r="D279" s="23"/>
      <c r="E279" s="23"/>
      <c r="F279" s="23"/>
      <c r="G279" s="24"/>
      <c r="H279" s="30"/>
      <c r="I279" s="24"/>
      <c r="J279" s="24"/>
      <c r="K279" s="24"/>
      <c r="L279" s="24"/>
      <c r="M279" s="24"/>
      <c r="N279" s="24"/>
      <c r="O279" s="30"/>
      <c r="P279" s="23"/>
      <c r="Q279" s="24"/>
      <c r="R279" s="24"/>
      <c r="S279" s="24"/>
      <c r="T279" s="30"/>
      <c r="U279" s="24"/>
      <c r="V279" s="24"/>
      <c r="W279" s="30"/>
      <c r="X279" s="24"/>
      <c r="AC279" s="289"/>
      <c r="AT279" s="65" t="s">
        <v>45</v>
      </c>
      <c r="AU279" s="315" t="s">
        <v>129</v>
      </c>
      <c r="AV279" s="279">
        <f>AVERAGE(AV224:AV277)</f>
        <v>0.98254692177244585</v>
      </c>
      <c r="AW279" s="279">
        <f>AVERAGE(AW224:AW277)</f>
        <v>0.98932645799417129</v>
      </c>
      <c r="AX279" s="321">
        <f>COUNT(AV224:AV277)</f>
        <v>54</v>
      </c>
    </row>
    <row r="280" spans="1:55" s="21" customFormat="1" ht="13" x14ac:dyDescent="0.15">
      <c r="A280" s="26"/>
      <c r="D280" s="23"/>
      <c r="E280" s="23"/>
      <c r="F280" s="23"/>
      <c r="G280" s="24"/>
      <c r="H280" s="30"/>
      <c r="I280" s="24"/>
      <c r="J280" s="24"/>
      <c r="K280" s="24"/>
      <c r="L280" s="24"/>
      <c r="M280" s="24"/>
      <c r="N280" s="24"/>
      <c r="O280" s="30"/>
      <c r="P280" s="23"/>
      <c r="Q280" s="24"/>
      <c r="R280" s="24"/>
      <c r="S280" s="24"/>
      <c r="T280" s="30"/>
      <c r="U280" s="24"/>
      <c r="V280" s="24"/>
      <c r="W280" s="30"/>
      <c r="X280" s="24"/>
      <c r="AC280" s="289"/>
      <c r="AU280" s="34" t="s">
        <v>83</v>
      </c>
      <c r="AV280" s="279">
        <f>STDEV(AV224:AV277)</f>
        <v>1.5143349011276678E-2</v>
      </c>
      <c r="AW280" s="279">
        <f>STDEV(AW224:AW277)</f>
        <v>1.5289354046782996E-2</v>
      </c>
    </row>
    <row r="281" spans="1:55" s="21" customFormat="1" ht="13" x14ac:dyDescent="0.15">
      <c r="A281" s="26"/>
      <c r="D281" s="23"/>
      <c r="E281" s="23"/>
      <c r="F281" s="23"/>
      <c r="G281" s="24"/>
      <c r="H281" s="30"/>
      <c r="I281" s="24"/>
      <c r="J281" s="24"/>
      <c r="K281" s="24"/>
      <c r="L281" s="24"/>
      <c r="M281" s="24"/>
      <c r="N281" s="24"/>
      <c r="O281" s="30"/>
      <c r="P281" s="23"/>
      <c r="Q281" s="24"/>
      <c r="R281" s="24"/>
      <c r="S281" s="24"/>
      <c r="T281" s="30"/>
      <c r="U281" s="24"/>
      <c r="V281" s="24"/>
      <c r="W281" s="30"/>
      <c r="X281" s="24"/>
      <c r="AC281" s="289"/>
      <c r="AU281" s="34" t="s">
        <v>82</v>
      </c>
      <c r="AV281" s="279">
        <f>MIN(AV224:AV277)</f>
        <v>0.92042786807614796</v>
      </c>
      <c r="AW281" s="279">
        <f>MIN(AW224:AW277)</f>
        <v>0.92529428258222313</v>
      </c>
    </row>
    <row r="282" spans="1:55" s="21" customFormat="1" ht="13" x14ac:dyDescent="0.15">
      <c r="A282" s="26"/>
      <c r="D282" s="23"/>
      <c r="E282" s="23"/>
      <c r="F282" s="23"/>
      <c r="G282" s="24"/>
      <c r="H282" s="30"/>
      <c r="I282" s="24"/>
      <c r="J282" s="24"/>
      <c r="K282" s="24"/>
      <c r="L282" s="24"/>
      <c r="M282" s="24"/>
      <c r="N282" s="24"/>
      <c r="O282" s="30"/>
      <c r="P282" s="23"/>
      <c r="Q282" s="24"/>
      <c r="R282" s="24"/>
      <c r="S282" s="24"/>
      <c r="T282" s="30"/>
      <c r="U282" s="24"/>
      <c r="V282" s="24"/>
      <c r="W282" s="30"/>
      <c r="X282" s="24"/>
      <c r="AC282" s="289"/>
      <c r="AU282" s="34" t="s">
        <v>81</v>
      </c>
      <c r="AV282" s="279">
        <f>MAX(AV224:AV277)</f>
        <v>1.0019031300346464</v>
      </c>
      <c r="AW282" s="279">
        <f>MAX(AW224:AW277)</f>
        <v>1.0121008963188476</v>
      </c>
    </row>
    <row r="283" spans="1:55" s="21" customFormat="1" ht="13" x14ac:dyDescent="0.15">
      <c r="A283" s="52"/>
      <c r="B283" s="47"/>
      <c r="C283" s="47"/>
      <c r="D283" s="49"/>
      <c r="E283" s="49"/>
      <c r="F283" s="49"/>
      <c r="G283" s="51"/>
      <c r="H283" s="50"/>
      <c r="I283" s="51"/>
      <c r="J283" s="51"/>
      <c r="K283" s="51"/>
      <c r="L283" s="51"/>
      <c r="M283" s="51"/>
      <c r="N283" s="51"/>
      <c r="O283" s="50"/>
      <c r="P283" s="49"/>
      <c r="Q283" s="51"/>
      <c r="R283" s="51"/>
      <c r="S283" s="51"/>
      <c r="T283" s="50"/>
      <c r="U283" s="51"/>
      <c r="V283" s="51"/>
      <c r="W283" s="50"/>
      <c r="X283" s="51"/>
      <c r="Y283" s="47"/>
      <c r="Z283" s="47"/>
      <c r="AA283" s="47"/>
      <c r="AB283" s="47"/>
      <c r="AC283" s="333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334"/>
      <c r="AW283" s="47"/>
      <c r="AX283" s="47"/>
    </row>
    <row r="284" spans="1:55" s="21" customFormat="1" x14ac:dyDescent="0.2">
      <c r="A284" s="26" t="s">
        <v>595</v>
      </c>
      <c r="B284" s="23" t="s">
        <v>606</v>
      </c>
      <c r="C284" s="21" t="s">
        <v>75</v>
      </c>
      <c r="D284" s="23" t="s">
        <v>44</v>
      </c>
      <c r="E284" s="23" t="s">
        <v>29</v>
      </c>
      <c r="F284" s="23" t="s">
        <v>31</v>
      </c>
      <c r="G284" s="24">
        <v>70</v>
      </c>
      <c r="H284" s="30">
        <v>61.209000000000003</v>
      </c>
      <c r="I284" s="23">
        <v>36.753</v>
      </c>
      <c r="J284" s="23">
        <v>3.2000000000000001E-2</v>
      </c>
      <c r="K284" s="23" t="s">
        <v>27</v>
      </c>
      <c r="L284" s="23" t="s">
        <v>27</v>
      </c>
      <c r="M284" s="23" t="s">
        <v>27</v>
      </c>
      <c r="N284" s="23" t="s">
        <v>27</v>
      </c>
      <c r="O284" s="23">
        <v>0.88900000000000001</v>
      </c>
      <c r="P284" s="23">
        <v>9.8000000000000004E-2</v>
      </c>
      <c r="Q284" s="23">
        <v>7.9000000000000001E-2</v>
      </c>
      <c r="R284" s="23" t="s">
        <v>27</v>
      </c>
      <c r="S284" s="23">
        <v>2.9000000000000001E-2</v>
      </c>
      <c r="T284" s="30" t="s">
        <v>27</v>
      </c>
      <c r="U284" s="23" t="s">
        <v>27</v>
      </c>
      <c r="V284" s="23" t="s">
        <v>27</v>
      </c>
      <c r="W284" s="30" t="s">
        <v>27</v>
      </c>
      <c r="X284" s="23">
        <v>99.088999999999984</v>
      </c>
      <c r="Z284" s="18" t="s">
        <v>85</v>
      </c>
      <c r="AB284" s="1"/>
      <c r="AC284" s="32">
        <v>48.433304963423737</v>
      </c>
      <c r="AD284" s="18">
        <v>50.658921452323128</v>
      </c>
      <c r="AE284" s="18">
        <v>5.0350539709548954E-2</v>
      </c>
      <c r="AF284" s="18">
        <v>0</v>
      </c>
      <c r="AG284" s="18">
        <v>0</v>
      </c>
      <c r="AH284" s="18">
        <v>0</v>
      </c>
      <c r="AI284" s="18">
        <v>0</v>
      </c>
      <c r="AJ284" s="18">
        <v>0.66930737280162833</v>
      </c>
      <c r="AK284" s="18">
        <v>7.3481944859995318E-2</v>
      </c>
      <c r="AL284" s="18">
        <v>6.7138160373467232E-2</v>
      </c>
      <c r="AM284" s="18">
        <v>0</v>
      </c>
      <c r="AN284" s="18">
        <v>4.7495566508476111E-2</v>
      </c>
      <c r="AO284" s="18">
        <v>0</v>
      </c>
      <c r="AP284" s="18">
        <v>0</v>
      </c>
      <c r="AQ284" s="18">
        <v>0</v>
      </c>
      <c r="AR284" s="18">
        <v>99.999999999999972</v>
      </c>
      <c r="AT284" s="53" t="s">
        <v>134</v>
      </c>
      <c r="AU284" s="53" t="str">
        <f t="shared" ref="AU284:AU301" si="27">Z284</f>
        <v>po</v>
      </c>
      <c r="AV284" s="18">
        <f t="shared" ref="AV284:AV301" si="28">AC284/AD284</f>
        <v>0.95606664285196052</v>
      </c>
      <c r="AW284" s="18">
        <f t="shared" ref="AW284:AW300" si="29">SUM(AC284,AG284,AJ284,AK284,AL284,AO284)/AD284</f>
        <v>0.9720544976032176</v>
      </c>
      <c r="AX284" s="18"/>
      <c r="AY284" s="62"/>
      <c r="AZ284" s="62"/>
      <c r="BA284" s="62"/>
      <c r="BC284" s="36"/>
    </row>
    <row r="285" spans="1:55" s="21" customFormat="1" x14ac:dyDescent="0.2">
      <c r="A285" s="26" t="s">
        <v>595</v>
      </c>
      <c r="B285" s="23" t="s">
        <v>606</v>
      </c>
      <c r="C285" s="21" t="s">
        <v>75</v>
      </c>
      <c r="D285" s="23" t="s">
        <v>44</v>
      </c>
      <c r="E285" s="23" t="s">
        <v>37</v>
      </c>
      <c r="F285" s="23" t="s">
        <v>31</v>
      </c>
      <c r="G285" s="24">
        <v>42</v>
      </c>
      <c r="H285" s="30">
        <v>60.819000000000003</v>
      </c>
      <c r="I285" s="23">
        <v>36.372999999999998</v>
      </c>
      <c r="J285" s="23" t="s">
        <v>27</v>
      </c>
      <c r="K285" s="23" t="s">
        <v>27</v>
      </c>
      <c r="L285" s="23" t="s">
        <v>27</v>
      </c>
      <c r="M285" s="23">
        <v>0.13100000000000001</v>
      </c>
      <c r="N285" s="23">
        <v>5.0999999999999997E-2</v>
      </c>
      <c r="O285" s="23">
        <v>0.97199999999999998</v>
      </c>
      <c r="P285" s="23" t="s">
        <v>27</v>
      </c>
      <c r="Q285" s="23" t="s">
        <v>27</v>
      </c>
      <c r="R285" s="23" t="s">
        <v>27</v>
      </c>
      <c r="S285" s="23" t="s">
        <v>27</v>
      </c>
      <c r="T285" s="30">
        <v>0.78900000000000003</v>
      </c>
      <c r="U285" s="23" t="s">
        <v>27</v>
      </c>
      <c r="V285" s="23" t="s">
        <v>27</v>
      </c>
      <c r="W285" s="30" t="s">
        <v>27</v>
      </c>
      <c r="X285" s="23">
        <v>99.135000000000005</v>
      </c>
      <c r="Z285" s="18" t="s">
        <v>85</v>
      </c>
      <c r="AB285" s="1"/>
      <c r="AC285" s="32">
        <v>48.268592973627925</v>
      </c>
      <c r="AD285" s="18">
        <v>50.28504123809526</v>
      </c>
      <c r="AE285" s="18">
        <v>0</v>
      </c>
      <c r="AF285" s="18">
        <v>0</v>
      </c>
      <c r="AG285" s="18">
        <v>0</v>
      </c>
      <c r="AH285" s="18">
        <v>0.10568372447528041</v>
      </c>
      <c r="AI285" s="18">
        <v>5.6399310507939032E-2</v>
      </c>
      <c r="AJ285" s="18">
        <v>0.73398410719999441</v>
      </c>
      <c r="AK285" s="18">
        <v>0</v>
      </c>
      <c r="AL285" s="18">
        <v>0</v>
      </c>
      <c r="AM285" s="18">
        <v>0</v>
      </c>
      <c r="AN285" s="18">
        <v>0</v>
      </c>
      <c r="AO285" s="18">
        <v>0.5502986460935928</v>
      </c>
      <c r="AP285" s="18">
        <v>0</v>
      </c>
      <c r="AQ285" s="18">
        <v>0</v>
      </c>
      <c r="AR285" s="18">
        <v>100.00000000000001</v>
      </c>
      <c r="AT285" s="53" t="s">
        <v>134</v>
      </c>
      <c r="AU285" s="53" t="str">
        <f t="shared" si="27"/>
        <v>po</v>
      </c>
      <c r="AV285" s="18">
        <f t="shared" si="28"/>
        <v>0.9598996398368328</v>
      </c>
      <c r="AW285" s="18">
        <f t="shared" si="29"/>
        <v>0.98543969552084076</v>
      </c>
      <c r="AX285" s="18"/>
      <c r="AY285" s="62"/>
      <c r="AZ285" s="62"/>
      <c r="BA285" s="62"/>
      <c r="BC285" s="36"/>
    </row>
    <row r="286" spans="1:55" s="21" customFormat="1" x14ac:dyDescent="0.2">
      <c r="A286" s="26" t="s">
        <v>595</v>
      </c>
      <c r="B286" s="23" t="s">
        <v>606</v>
      </c>
      <c r="C286" s="21" t="s">
        <v>75</v>
      </c>
      <c r="D286" s="23" t="s">
        <v>44</v>
      </c>
      <c r="E286" s="23" t="s">
        <v>32</v>
      </c>
      <c r="F286" s="23" t="s">
        <v>43</v>
      </c>
      <c r="G286" s="24">
        <v>9</v>
      </c>
      <c r="H286" s="30">
        <v>61.335000000000001</v>
      </c>
      <c r="I286" s="23">
        <v>36.549999999999997</v>
      </c>
      <c r="J286" s="23" t="s">
        <v>27</v>
      </c>
      <c r="K286" s="23" t="s">
        <v>27</v>
      </c>
      <c r="L286" s="23" t="s">
        <v>27</v>
      </c>
      <c r="M286" s="23" t="s">
        <v>27</v>
      </c>
      <c r="N286" s="23" t="s">
        <v>27</v>
      </c>
      <c r="O286" s="23">
        <v>0.98199999999999998</v>
      </c>
      <c r="P286" s="23">
        <v>0.246</v>
      </c>
      <c r="Q286" s="23" t="s">
        <v>27</v>
      </c>
      <c r="R286" s="23" t="s">
        <v>27</v>
      </c>
      <c r="S286" s="23">
        <v>2.7E-2</v>
      </c>
      <c r="T286" s="30" t="s">
        <v>27</v>
      </c>
      <c r="U286" s="23" t="s">
        <v>27</v>
      </c>
      <c r="V286" s="23" t="s">
        <v>27</v>
      </c>
      <c r="W286" s="30" t="s">
        <v>27</v>
      </c>
      <c r="X286" s="23">
        <v>99.139999999999986</v>
      </c>
      <c r="Z286" s="18" t="s">
        <v>85</v>
      </c>
      <c r="AB286" s="1"/>
      <c r="AC286" s="32">
        <v>48.591257331325188</v>
      </c>
      <c r="AD286" s="18">
        <v>50.439581241312773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0.74021227405078149</v>
      </c>
      <c r="AK286" s="18">
        <v>0.18467606835481518</v>
      </c>
      <c r="AL286" s="18">
        <v>0</v>
      </c>
      <c r="AM286" s="18">
        <v>0</v>
      </c>
      <c r="AN286" s="18">
        <v>4.4273084956436774E-2</v>
      </c>
      <c r="AO286" s="18">
        <v>0</v>
      </c>
      <c r="AP286" s="18">
        <v>0</v>
      </c>
      <c r="AQ286" s="18">
        <v>0</v>
      </c>
      <c r="AR286" s="18">
        <v>99.999999999999986</v>
      </c>
      <c r="AT286" s="53" t="s">
        <v>134</v>
      </c>
      <c r="AU286" s="53" t="str">
        <f t="shared" si="27"/>
        <v>po</v>
      </c>
      <c r="AV286" s="18">
        <f t="shared" si="28"/>
        <v>0.96335568487087864</v>
      </c>
      <c r="AW286" s="18">
        <f t="shared" si="29"/>
        <v>0.98169224357426588</v>
      </c>
      <c r="AX286" s="18"/>
      <c r="AY286" s="62"/>
      <c r="AZ286" s="62"/>
      <c r="BA286" s="62"/>
      <c r="BC286" s="36"/>
    </row>
    <row r="287" spans="1:55" s="21" customFormat="1" x14ac:dyDescent="0.2">
      <c r="A287" s="26" t="s">
        <v>595</v>
      </c>
      <c r="B287" s="23" t="s">
        <v>606</v>
      </c>
      <c r="C287" s="21" t="s">
        <v>75</v>
      </c>
      <c r="D287" s="23" t="s">
        <v>44</v>
      </c>
      <c r="E287" s="23" t="s">
        <v>32</v>
      </c>
      <c r="F287" s="23" t="s">
        <v>69</v>
      </c>
      <c r="G287" s="24">
        <v>30</v>
      </c>
      <c r="H287" s="30">
        <v>61.664000000000001</v>
      </c>
      <c r="I287" s="23">
        <v>36.732999999999997</v>
      </c>
      <c r="J287" s="23">
        <v>3.9E-2</v>
      </c>
      <c r="K287" s="23" t="s">
        <v>27</v>
      </c>
      <c r="L287" s="23" t="s">
        <v>27</v>
      </c>
      <c r="M287" s="23" t="s">
        <v>27</v>
      </c>
      <c r="N287" s="23">
        <v>6.8000000000000005E-2</v>
      </c>
      <c r="O287" s="23">
        <v>0.59599999999999997</v>
      </c>
      <c r="P287" s="23">
        <v>0.154</v>
      </c>
      <c r="Q287" s="23">
        <v>0.08</v>
      </c>
      <c r="R287" s="23" t="s">
        <v>27</v>
      </c>
      <c r="S287" s="23">
        <v>0.03</v>
      </c>
      <c r="T287" s="30" t="s">
        <v>27</v>
      </c>
      <c r="U287" s="23" t="s">
        <v>27</v>
      </c>
      <c r="V287" s="23" t="s">
        <v>27</v>
      </c>
      <c r="W287" s="30" t="s">
        <v>27</v>
      </c>
      <c r="X287" s="23">
        <v>99.36399999999999</v>
      </c>
      <c r="Z287" s="18" t="s">
        <v>85</v>
      </c>
      <c r="AB287" s="1"/>
      <c r="AC287" s="32">
        <v>48.675377500283076</v>
      </c>
      <c r="AD287" s="18">
        <v>50.508952052450404</v>
      </c>
      <c r="AE287" s="18">
        <v>6.1216370004882815E-2</v>
      </c>
      <c r="AF287" s="18">
        <v>0</v>
      </c>
      <c r="AG287" s="18">
        <v>0</v>
      </c>
      <c r="AH287" s="18">
        <v>0</v>
      </c>
      <c r="AI287" s="18">
        <v>7.4793662866874194E-2</v>
      </c>
      <c r="AJ287" s="18">
        <v>0.44762972912317528</v>
      </c>
      <c r="AK287" s="18">
        <v>0.11519247299233673</v>
      </c>
      <c r="AL287" s="18">
        <v>6.7823648320650839E-2</v>
      </c>
      <c r="AM287" s="18">
        <v>0</v>
      </c>
      <c r="AN287" s="18">
        <v>4.9014563958601313E-2</v>
      </c>
      <c r="AO287" s="18">
        <v>0</v>
      </c>
      <c r="AP287" s="18">
        <v>0</v>
      </c>
      <c r="AQ287" s="18">
        <v>0</v>
      </c>
      <c r="AR287" s="18">
        <v>100.00000000000003</v>
      </c>
      <c r="AT287" s="53" t="s">
        <v>134</v>
      </c>
      <c r="AU287" s="53" t="str">
        <f t="shared" si="27"/>
        <v>po</v>
      </c>
      <c r="AV287" s="18">
        <f t="shared" si="28"/>
        <v>0.96369802821758654</v>
      </c>
      <c r="AW287" s="18">
        <f t="shared" si="29"/>
        <v>0.97618385151840015</v>
      </c>
      <c r="AX287" s="18"/>
      <c r="AY287" s="62"/>
      <c r="AZ287" s="62"/>
      <c r="BA287" s="62"/>
      <c r="BC287" s="36"/>
    </row>
    <row r="288" spans="1:55" s="21" customFormat="1" x14ac:dyDescent="0.2">
      <c r="A288" s="26" t="s">
        <v>595</v>
      </c>
      <c r="B288" s="23" t="s">
        <v>606</v>
      </c>
      <c r="C288" s="21" t="s">
        <v>75</v>
      </c>
      <c r="D288" s="23" t="s">
        <v>44</v>
      </c>
      <c r="E288" s="23" t="s">
        <v>32</v>
      </c>
      <c r="F288" s="23" t="s">
        <v>80</v>
      </c>
      <c r="G288" s="24">
        <v>28</v>
      </c>
      <c r="H288" s="30">
        <v>61.203000000000003</v>
      </c>
      <c r="I288" s="23">
        <v>36.433999999999997</v>
      </c>
      <c r="J288" s="23" t="s">
        <v>27</v>
      </c>
      <c r="K288" s="23" t="s">
        <v>27</v>
      </c>
      <c r="L288" s="23" t="s">
        <v>27</v>
      </c>
      <c r="M288" s="23" t="s">
        <v>27</v>
      </c>
      <c r="N288" s="23" t="s">
        <v>27</v>
      </c>
      <c r="O288" s="23">
        <v>0.875</v>
      </c>
      <c r="P288" s="23">
        <v>9.6000000000000002E-2</v>
      </c>
      <c r="Q288" s="23">
        <v>5.3999999999999999E-2</v>
      </c>
      <c r="R288" s="23" t="s">
        <v>27</v>
      </c>
      <c r="S288" s="23">
        <v>2.7E-2</v>
      </c>
      <c r="T288" s="30" t="s">
        <v>27</v>
      </c>
      <c r="U288" s="23" t="s">
        <v>27</v>
      </c>
      <c r="V288" s="23" t="s">
        <v>27</v>
      </c>
      <c r="W288" s="30" t="s">
        <v>27</v>
      </c>
      <c r="X288" s="23">
        <v>98.689000000000007</v>
      </c>
      <c r="Z288" s="18" t="s">
        <v>85</v>
      </c>
      <c r="AB288" s="1"/>
      <c r="AC288" s="32">
        <v>48.687260586724051</v>
      </c>
      <c r="AD288" s="18">
        <v>50.487493077214531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0.66228620497179835</v>
      </c>
      <c r="AK288" s="18">
        <v>7.2366839781109457E-2</v>
      </c>
      <c r="AL288" s="18">
        <v>4.6137059701810708E-2</v>
      </c>
      <c r="AM288" s="18">
        <v>0</v>
      </c>
      <c r="AN288" s="18">
        <v>4.4456231606710632E-2</v>
      </c>
      <c r="AO288" s="18">
        <v>0</v>
      </c>
      <c r="AP288" s="18">
        <v>0</v>
      </c>
      <c r="AQ288" s="18">
        <v>0</v>
      </c>
      <c r="AR288" s="18">
        <v>100.00000000000001</v>
      </c>
      <c r="AT288" s="53" t="s">
        <v>134</v>
      </c>
      <c r="AU288" s="53" t="str">
        <f t="shared" si="27"/>
        <v>po</v>
      </c>
      <c r="AV288" s="18">
        <f t="shared" si="28"/>
        <v>0.96434300099358783</v>
      </c>
      <c r="AW288" s="18">
        <f t="shared" si="29"/>
        <v>0.97980802127614774</v>
      </c>
      <c r="AX288" s="18"/>
      <c r="AY288" s="62"/>
      <c r="AZ288" s="62"/>
      <c r="BA288" s="62"/>
      <c r="BC288" s="36"/>
    </row>
    <row r="289" spans="1:55" s="21" customFormat="1" x14ac:dyDescent="0.2">
      <c r="A289" s="26" t="s">
        <v>595</v>
      </c>
      <c r="B289" s="23" t="s">
        <v>606</v>
      </c>
      <c r="C289" s="21" t="s">
        <v>75</v>
      </c>
      <c r="D289" s="23" t="s">
        <v>44</v>
      </c>
      <c r="E289" s="23" t="s">
        <v>32</v>
      </c>
      <c r="F289" s="23" t="s">
        <v>43</v>
      </c>
      <c r="G289" s="24">
        <v>3</v>
      </c>
      <c r="H289" s="30">
        <v>61.893000000000001</v>
      </c>
      <c r="I289" s="23">
        <v>36.808</v>
      </c>
      <c r="J289" s="23" t="s">
        <v>27</v>
      </c>
      <c r="K289" s="23" t="s">
        <v>27</v>
      </c>
      <c r="L289" s="23" t="s">
        <v>27</v>
      </c>
      <c r="M289" s="23" t="s">
        <v>27</v>
      </c>
      <c r="N289" s="23" t="s">
        <v>27</v>
      </c>
      <c r="O289" s="23">
        <v>0.78500000000000003</v>
      </c>
      <c r="P289" s="23">
        <v>0.23400000000000001</v>
      </c>
      <c r="Q289" s="23" t="s">
        <v>27</v>
      </c>
      <c r="R289" s="23" t="s">
        <v>27</v>
      </c>
      <c r="S289" s="23">
        <v>6.0999999999999999E-2</v>
      </c>
      <c r="T289" s="30" t="s">
        <v>27</v>
      </c>
      <c r="U289" s="23" t="s">
        <v>27</v>
      </c>
      <c r="V289" s="23" t="s">
        <v>27</v>
      </c>
      <c r="W289" s="30" t="s">
        <v>27</v>
      </c>
      <c r="X289" s="23">
        <v>99.780999999999992</v>
      </c>
      <c r="Z289" s="18" t="s">
        <v>85</v>
      </c>
      <c r="AB289" s="1"/>
      <c r="AC289" s="32">
        <v>48.694235442844338</v>
      </c>
      <c r="AD289" s="18">
        <v>50.444353626375985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0.58762559156973593</v>
      </c>
      <c r="AK289" s="18">
        <v>0.17445266997511172</v>
      </c>
      <c r="AL289" s="18">
        <v>0</v>
      </c>
      <c r="AM289" s="18">
        <v>0</v>
      </c>
      <c r="AN289" s="18">
        <v>9.9332669234830112E-2</v>
      </c>
      <c r="AO289" s="18">
        <v>0</v>
      </c>
      <c r="AP289" s="18">
        <v>0</v>
      </c>
      <c r="AQ289" s="18">
        <v>0</v>
      </c>
      <c r="AR289" s="18">
        <v>100</v>
      </c>
      <c r="AT289" s="53" t="s">
        <v>134</v>
      </c>
      <c r="AU289" s="53" t="str">
        <f t="shared" si="27"/>
        <v>po</v>
      </c>
      <c r="AV289" s="18">
        <f t="shared" si="28"/>
        <v>0.96530596473702146</v>
      </c>
      <c r="AW289" s="18">
        <f t="shared" si="29"/>
        <v>0.98041327024814562</v>
      </c>
      <c r="AX289" s="18"/>
      <c r="AY289" s="62"/>
      <c r="AZ289" s="62"/>
      <c r="BA289" s="62"/>
      <c r="BC289" s="36"/>
    </row>
    <row r="290" spans="1:55" s="21" customFormat="1" x14ac:dyDescent="0.2">
      <c r="A290" s="26" t="s">
        <v>595</v>
      </c>
      <c r="B290" s="23" t="s">
        <v>606</v>
      </c>
      <c r="C290" s="21" t="s">
        <v>75</v>
      </c>
      <c r="D290" s="23" t="s">
        <v>44</v>
      </c>
      <c r="E290" s="23" t="s">
        <v>42</v>
      </c>
      <c r="F290" s="23" t="s">
        <v>31</v>
      </c>
      <c r="G290" s="24">
        <v>49</v>
      </c>
      <c r="H290" s="30">
        <v>61.773000000000003</v>
      </c>
      <c r="I290" s="23">
        <v>36.728000000000002</v>
      </c>
      <c r="J290" s="23" t="s">
        <v>27</v>
      </c>
      <c r="K290" s="23" t="s">
        <v>27</v>
      </c>
      <c r="L290" s="23" t="s">
        <v>27</v>
      </c>
      <c r="M290" s="23">
        <v>7.9000000000000001E-2</v>
      </c>
      <c r="N290" s="23" t="s">
        <v>27</v>
      </c>
      <c r="O290" s="23">
        <v>0.372</v>
      </c>
      <c r="P290" s="23" t="s">
        <v>27</v>
      </c>
      <c r="Q290" s="23">
        <v>0.17499999999999999</v>
      </c>
      <c r="R290" s="23" t="s">
        <v>27</v>
      </c>
      <c r="S290" s="23" t="s">
        <v>27</v>
      </c>
      <c r="T290" s="30" t="s">
        <v>27</v>
      </c>
      <c r="U290" s="23" t="s">
        <v>27</v>
      </c>
      <c r="V290" s="23" t="s">
        <v>27</v>
      </c>
      <c r="W290" s="30" t="s">
        <v>27</v>
      </c>
      <c r="X290" s="23">
        <v>99.126999999999995</v>
      </c>
      <c r="Z290" s="18" t="s">
        <v>85</v>
      </c>
      <c r="AB290" s="1"/>
      <c r="AC290" s="32">
        <v>48.881352665780199</v>
      </c>
      <c r="AD290" s="18">
        <v>50.626292686162188</v>
      </c>
      <c r="AE290" s="18">
        <v>0</v>
      </c>
      <c r="AF290" s="18">
        <v>0</v>
      </c>
      <c r="AG290" s="18">
        <v>0</v>
      </c>
      <c r="AH290" s="18">
        <v>6.3545245751350191E-2</v>
      </c>
      <c r="AI290" s="18">
        <v>0</v>
      </c>
      <c r="AJ290" s="18">
        <v>0.28008025238138734</v>
      </c>
      <c r="AK290" s="18">
        <v>0</v>
      </c>
      <c r="AL290" s="18">
        <v>0.14872914992488687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100.00000000000001</v>
      </c>
      <c r="AT290" s="53" t="s">
        <v>134</v>
      </c>
      <c r="AU290" s="53" t="str">
        <f t="shared" si="27"/>
        <v>po</v>
      </c>
      <c r="AV290" s="18">
        <f t="shared" si="28"/>
        <v>0.96553292908096078</v>
      </c>
      <c r="AW290" s="18">
        <f t="shared" si="29"/>
        <v>0.97400302198238087</v>
      </c>
      <c r="AX290" s="18"/>
      <c r="AY290" s="62"/>
      <c r="AZ290" s="62"/>
      <c r="BA290" s="62"/>
      <c r="BC290" s="36"/>
    </row>
    <row r="291" spans="1:55" s="21" customFormat="1" x14ac:dyDescent="0.2">
      <c r="A291" s="26" t="s">
        <v>595</v>
      </c>
      <c r="B291" s="23" t="s">
        <v>606</v>
      </c>
      <c r="C291" s="21" t="s">
        <v>75</v>
      </c>
      <c r="D291" s="23" t="s">
        <v>44</v>
      </c>
      <c r="E291" s="23" t="s">
        <v>71</v>
      </c>
      <c r="F291" s="23" t="s">
        <v>34</v>
      </c>
      <c r="G291" s="24">
        <v>78</v>
      </c>
      <c r="H291" s="30">
        <v>61.417000000000002</v>
      </c>
      <c r="I291" s="23">
        <v>36.457000000000001</v>
      </c>
      <c r="J291" s="23">
        <v>6.3E-2</v>
      </c>
      <c r="K291" s="23" t="s">
        <v>27</v>
      </c>
      <c r="L291" s="23" t="s">
        <v>27</v>
      </c>
      <c r="M291" s="23">
        <v>5.6000000000000001E-2</v>
      </c>
      <c r="N291" s="23" t="s">
        <v>27</v>
      </c>
      <c r="O291" s="23">
        <v>0.54400000000000004</v>
      </c>
      <c r="P291" s="23">
        <v>0.124</v>
      </c>
      <c r="Q291" s="23">
        <v>0.7</v>
      </c>
      <c r="R291" s="23" t="s">
        <v>27</v>
      </c>
      <c r="S291" s="23">
        <v>3.7999999999999999E-2</v>
      </c>
      <c r="T291" s="30" t="s">
        <v>27</v>
      </c>
      <c r="U291" s="23" t="s">
        <v>27</v>
      </c>
      <c r="V291" s="23" t="s">
        <v>27</v>
      </c>
      <c r="W291" s="30" t="s">
        <v>27</v>
      </c>
      <c r="X291" s="23">
        <v>99.398999999999987</v>
      </c>
      <c r="Z291" s="18" t="s">
        <v>85</v>
      </c>
      <c r="AB291" s="1"/>
      <c r="AC291" s="32">
        <v>48.523813947187996</v>
      </c>
      <c r="AD291" s="18">
        <v>50.174330013027237</v>
      </c>
      <c r="AE291" s="18">
        <v>9.8976526909033163E-2</v>
      </c>
      <c r="AF291" s="18">
        <v>0</v>
      </c>
      <c r="AG291" s="18">
        <v>0</v>
      </c>
      <c r="AH291" s="18">
        <v>4.4974444431715555E-2</v>
      </c>
      <c r="AI291" s="18">
        <v>0</v>
      </c>
      <c r="AJ291" s="18">
        <v>0.40894062539251685</v>
      </c>
      <c r="AK291" s="18">
        <v>9.2835431608627297E-2</v>
      </c>
      <c r="AL291" s="18">
        <v>0.59398830589928586</v>
      </c>
      <c r="AM291" s="18">
        <v>0</v>
      </c>
      <c r="AN291" s="18">
        <v>6.2140705543586472E-2</v>
      </c>
      <c r="AO291" s="18">
        <v>0</v>
      </c>
      <c r="AP291" s="18">
        <v>0</v>
      </c>
      <c r="AQ291" s="18">
        <v>0</v>
      </c>
      <c r="AR291" s="18">
        <v>100</v>
      </c>
      <c r="AT291" s="53" t="s">
        <v>134</v>
      </c>
      <c r="AU291" s="53" t="str">
        <f t="shared" si="27"/>
        <v>po</v>
      </c>
      <c r="AV291" s="18">
        <f t="shared" si="28"/>
        <v>0.96710437258632642</v>
      </c>
      <c r="AW291" s="18">
        <f t="shared" si="29"/>
        <v>0.9889435154830214</v>
      </c>
      <c r="AX291" s="18"/>
      <c r="AY291" s="62"/>
      <c r="AZ291" s="62"/>
      <c r="BA291" s="62"/>
      <c r="BC291" s="36"/>
    </row>
    <row r="292" spans="1:55" s="21" customFormat="1" x14ac:dyDescent="0.2">
      <c r="A292" s="26" t="s">
        <v>595</v>
      </c>
      <c r="B292" s="23" t="s">
        <v>606</v>
      </c>
      <c r="C292" s="21" t="s">
        <v>75</v>
      </c>
      <c r="D292" s="23" t="s">
        <v>44</v>
      </c>
      <c r="E292" s="23" t="s">
        <v>32</v>
      </c>
      <c r="F292" s="23" t="s">
        <v>38</v>
      </c>
      <c r="G292" s="24">
        <v>26</v>
      </c>
      <c r="H292" s="30">
        <v>62.085000000000001</v>
      </c>
      <c r="I292" s="23">
        <v>36.826999999999998</v>
      </c>
      <c r="J292" s="23">
        <v>3.6999999999999998E-2</v>
      </c>
      <c r="K292" s="23" t="s">
        <v>27</v>
      </c>
      <c r="L292" s="23" t="s">
        <v>27</v>
      </c>
      <c r="M292" s="23" t="s">
        <v>27</v>
      </c>
      <c r="N292" s="23">
        <v>3.5000000000000003E-2</v>
      </c>
      <c r="O292" s="23">
        <v>0.27400000000000002</v>
      </c>
      <c r="P292" s="23">
        <v>0.105</v>
      </c>
      <c r="Q292" s="23">
        <v>5.2999999999999999E-2</v>
      </c>
      <c r="R292" s="23" t="s">
        <v>27</v>
      </c>
      <c r="S292" s="23">
        <v>4.8000000000000001E-2</v>
      </c>
      <c r="T292" s="30" t="s">
        <v>27</v>
      </c>
      <c r="U292" s="23" t="s">
        <v>27</v>
      </c>
      <c r="V292" s="23" t="s">
        <v>27</v>
      </c>
      <c r="W292" s="30" t="s">
        <v>27</v>
      </c>
      <c r="X292" s="23">
        <v>99.464000000000013</v>
      </c>
      <c r="Z292" s="18" t="s">
        <v>85</v>
      </c>
      <c r="AB292" s="1"/>
      <c r="AC292" s="32">
        <v>48.934217967898874</v>
      </c>
      <c r="AD292" s="18">
        <v>50.562278013019714</v>
      </c>
      <c r="AE292" s="18">
        <v>5.7989988369341619E-2</v>
      </c>
      <c r="AF292" s="18">
        <v>0</v>
      </c>
      <c r="AG292" s="18">
        <v>0</v>
      </c>
      <c r="AH292" s="18">
        <v>0</v>
      </c>
      <c r="AI292" s="18">
        <v>3.8439016328807918E-2</v>
      </c>
      <c r="AJ292" s="18">
        <v>0.20548094607897704</v>
      </c>
      <c r="AK292" s="18">
        <v>7.8422559334802078E-2</v>
      </c>
      <c r="AL292" s="18">
        <v>4.4865794335990625E-2</v>
      </c>
      <c r="AM292" s="18">
        <v>0</v>
      </c>
      <c r="AN292" s="18">
        <v>7.830571463352122E-2</v>
      </c>
      <c r="AO292" s="18">
        <v>0</v>
      </c>
      <c r="AP292" s="18">
        <v>0</v>
      </c>
      <c r="AQ292" s="18">
        <v>0</v>
      </c>
      <c r="AR292" s="18">
        <v>100.00000000000001</v>
      </c>
      <c r="AT292" s="53" t="s">
        <v>134</v>
      </c>
      <c r="AU292" s="53" t="str">
        <f t="shared" si="27"/>
        <v>po</v>
      </c>
      <c r="AV292" s="18">
        <f t="shared" si="28"/>
        <v>0.96780089606125708</v>
      </c>
      <c r="AW292" s="18">
        <f t="shared" si="29"/>
        <v>0.97430316045023724</v>
      </c>
      <c r="AX292" s="18"/>
      <c r="AY292" s="62"/>
      <c r="AZ292" s="62"/>
      <c r="BA292" s="62"/>
      <c r="BC292" s="36"/>
    </row>
    <row r="293" spans="1:55" s="21" customFormat="1" x14ac:dyDescent="0.2">
      <c r="A293" s="26" t="s">
        <v>595</v>
      </c>
      <c r="B293" s="23" t="s">
        <v>606</v>
      </c>
      <c r="C293" s="21" t="s">
        <v>75</v>
      </c>
      <c r="D293" s="23" t="s">
        <v>44</v>
      </c>
      <c r="E293" s="23" t="s">
        <v>32</v>
      </c>
      <c r="F293" s="23" t="s">
        <v>31</v>
      </c>
      <c r="G293" s="24">
        <v>19</v>
      </c>
      <c r="H293" s="30">
        <v>61.817999999999998</v>
      </c>
      <c r="I293" s="23">
        <v>36.603999999999999</v>
      </c>
      <c r="J293" s="23">
        <v>3.2000000000000001E-2</v>
      </c>
      <c r="K293" s="23" t="s">
        <v>27</v>
      </c>
      <c r="L293" s="23" t="s">
        <v>27</v>
      </c>
      <c r="M293" s="23" t="s">
        <v>27</v>
      </c>
      <c r="N293" s="23" t="s">
        <v>27</v>
      </c>
      <c r="O293" s="23">
        <v>0.32500000000000001</v>
      </c>
      <c r="P293" s="23">
        <v>0.245</v>
      </c>
      <c r="Q293" s="23">
        <v>6.5000000000000002E-2</v>
      </c>
      <c r="R293" s="23" t="s">
        <v>27</v>
      </c>
      <c r="S293" s="23" t="s">
        <v>27</v>
      </c>
      <c r="T293" s="30" t="s">
        <v>27</v>
      </c>
      <c r="U293" s="23" t="s">
        <v>27</v>
      </c>
      <c r="V293" s="23" t="s">
        <v>27</v>
      </c>
      <c r="W293" s="30" t="s">
        <v>27</v>
      </c>
      <c r="X293" s="23">
        <v>99.088999999999999</v>
      </c>
      <c r="Z293" s="18" t="s">
        <v>85</v>
      </c>
      <c r="AB293" s="1"/>
      <c r="AC293" s="32">
        <v>48.962824426009547</v>
      </c>
      <c r="AD293" s="18">
        <v>50.50267502425789</v>
      </c>
      <c r="AE293" s="18">
        <v>5.0399568847438792E-2</v>
      </c>
      <c r="AF293" s="18">
        <v>0</v>
      </c>
      <c r="AG293" s="18">
        <v>0</v>
      </c>
      <c r="AH293" s="18">
        <v>0</v>
      </c>
      <c r="AI293" s="18">
        <v>0</v>
      </c>
      <c r="AJ293" s="18">
        <v>0.24492318596577087</v>
      </c>
      <c r="AK293" s="18">
        <v>0.18388374585350653</v>
      </c>
      <c r="AL293" s="18">
        <v>5.5294049065846763E-2</v>
      </c>
      <c r="AM293" s="18">
        <v>0</v>
      </c>
      <c r="AN293" s="18">
        <v>0</v>
      </c>
      <c r="AO293" s="18">
        <v>0</v>
      </c>
      <c r="AP293" s="18">
        <v>0</v>
      </c>
      <c r="AQ293" s="18">
        <v>0</v>
      </c>
      <c r="AR293" s="18">
        <v>100</v>
      </c>
      <c r="AT293" s="53" t="s">
        <v>134</v>
      </c>
      <c r="AU293" s="53" t="str">
        <f t="shared" si="27"/>
        <v>po</v>
      </c>
      <c r="AV293" s="18">
        <f t="shared" si="28"/>
        <v>0.96950952404979129</v>
      </c>
      <c r="AW293" s="18">
        <f t="shared" si="29"/>
        <v>0.9790951743277736</v>
      </c>
      <c r="AX293" s="18"/>
      <c r="AY293" s="62"/>
      <c r="AZ293" s="62"/>
      <c r="BA293" s="62"/>
      <c r="BC293" s="36"/>
    </row>
    <row r="294" spans="1:55" s="21" customFormat="1" x14ac:dyDescent="0.2">
      <c r="A294" s="26" t="s">
        <v>595</v>
      </c>
      <c r="B294" s="23" t="s">
        <v>606</v>
      </c>
      <c r="C294" s="21" t="s">
        <v>75</v>
      </c>
      <c r="D294" s="23" t="s">
        <v>44</v>
      </c>
      <c r="E294" s="23" t="s">
        <v>32</v>
      </c>
      <c r="F294" s="23" t="s">
        <v>107</v>
      </c>
      <c r="G294" s="24">
        <v>36</v>
      </c>
      <c r="H294" s="30">
        <v>61.808999999999997</v>
      </c>
      <c r="I294" s="23">
        <v>36.579000000000001</v>
      </c>
      <c r="J294" s="23" t="s">
        <v>27</v>
      </c>
      <c r="K294" s="23" t="s">
        <v>27</v>
      </c>
      <c r="L294" s="23" t="s">
        <v>27</v>
      </c>
      <c r="M294" s="23" t="s">
        <v>27</v>
      </c>
      <c r="N294" s="23">
        <v>2.9000000000000001E-2</v>
      </c>
      <c r="O294" s="23">
        <v>0.58399999999999996</v>
      </c>
      <c r="P294" s="23">
        <v>0.13700000000000001</v>
      </c>
      <c r="Q294" s="23">
        <v>3.6999999999999998E-2</v>
      </c>
      <c r="R294" s="23" t="s">
        <v>27</v>
      </c>
      <c r="S294" s="23" t="s">
        <v>27</v>
      </c>
      <c r="T294" s="30" t="s">
        <v>27</v>
      </c>
      <c r="U294" s="23" t="s">
        <v>27</v>
      </c>
      <c r="V294" s="23" t="s">
        <v>27</v>
      </c>
      <c r="W294" s="30" t="s">
        <v>27</v>
      </c>
      <c r="X294" s="23">
        <v>99.175000000000011</v>
      </c>
      <c r="Z294" s="18" t="s">
        <v>85</v>
      </c>
      <c r="AB294" s="1"/>
      <c r="AC294" s="32">
        <v>48.940870754519814</v>
      </c>
      <c r="AD294" s="18">
        <v>50.452899166065855</v>
      </c>
      <c r="AE294" s="18">
        <v>0</v>
      </c>
      <c r="AF294" s="18">
        <v>0</v>
      </c>
      <c r="AG294" s="18">
        <v>0</v>
      </c>
      <c r="AH294" s="18">
        <v>0</v>
      </c>
      <c r="AI294" s="18">
        <v>3.1996039703074811E-2</v>
      </c>
      <c r="AJ294" s="18">
        <v>0.43997484711867502</v>
      </c>
      <c r="AK294" s="18">
        <v>0.10279365009658371</v>
      </c>
      <c r="AL294" s="18">
        <v>3.1465542496014652E-2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100.00000000000001</v>
      </c>
      <c r="AT294" s="53" t="s">
        <v>134</v>
      </c>
      <c r="AU294" s="53" t="str">
        <f t="shared" si="27"/>
        <v>po</v>
      </c>
      <c r="AV294" s="18">
        <f t="shared" si="28"/>
        <v>0.97003089145443966</v>
      </c>
      <c r="AW294" s="18">
        <f t="shared" si="29"/>
        <v>0.9814124780273179</v>
      </c>
      <c r="AX294" s="18"/>
      <c r="AY294" s="62"/>
      <c r="AZ294" s="62"/>
      <c r="BA294" s="62"/>
      <c r="BC294" s="36"/>
    </row>
    <row r="295" spans="1:55" s="21" customFormat="1" x14ac:dyDescent="0.2">
      <c r="A295" s="26" t="s">
        <v>595</v>
      </c>
      <c r="B295" s="23" t="s">
        <v>606</v>
      </c>
      <c r="C295" s="21" t="s">
        <v>75</v>
      </c>
      <c r="D295" s="23" t="s">
        <v>44</v>
      </c>
      <c r="E295" s="23" t="s">
        <v>37</v>
      </c>
      <c r="F295" s="23" t="s">
        <v>43</v>
      </c>
      <c r="G295" s="24">
        <v>38</v>
      </c>
      <c r="H295" s="30">
        <v>61.72</v>
      </c>
      <c r="I295" s="23">
        <v>36.521000000000001</v>
      </c>
      <c r="J295" s="23" t="s">
        <v>27</v>
      </c>
      <c r="K295" s="23" t="s">
        <v>27</v>
      </c>
      <c r="L295" s="23" t="s">
        <v>27</v>
      </c>
      <c r="M295" s="23">
        <v>6.9000000000000006E-2</v>
      </c>
      <c r="N295" s="23">
        <v>4.2000000000000003E-2</v>
      </c>
      <c r="O295" s="23">
        <v>0.154</v>
      </c>
      <c r="P295" s="23" t="s">
        <v>27</v>
      </c>
      <c r="Q295" s="23" t="s">
        <v>27</v>
      </c>
      <c r="R295" s="23" t="s">
        <v>27</v>
      </c>
      <c r="S295" s="23">
        <v>2.7E-2</v>
      </c>
      <c r="T295" s="30" t="s">
        <v>27</v>
      </c>
      <c r="U295" s="23" t="s">
        <v>27</v>
      </c>
      <c r="V295" s="23" t="s">
        <v>27</v>
      </c>
      <c r="W295" s="30" t="s">
        <v>27</v>
      </c>
      <c r="X295" s="23">
        <v>98.533000000000001</v>
      </c>
      <c r="Z295" s="18" t="s">
        <v>85</v>
      </c>
      <c r="AB295" s="1"/>
      <c r="AC295" s="32">
        <v>49.113291235233412</v>
      </c>
      <c r="AD295" s="18">
        <v>50.623259589200501</v>
      </c>
      <c r="AE295" s="18">
        <v>0</v>
      </c>
      <c r="AF295" s="18">
        <v>0</v>
      </c>
      <c r="AG295" s="18">
        <v>0</v>
      </c>
      <c r="AH295" s="18">
        <v>5.5812780917678648E-2</v>
      </c>
      <c r="AI295" s="18">
        <v>4.6569402505089001E-2</v>
      </c>
      <c r="AJ295" s="18">
        <v>0.11659740078435012</v>
      </c>
      <c r="AK295" s="18">
        <v>0</v>
      </c>
      <c r="AL295" s="18">
        <v>0</v>
      </c>
      <c r="AM295" s="18">
        <v>0</v>
      </c>
      <c r="AN295" s="18">
        <v>4.4469591358973805E-2</v>
      </c>
      <c r="AO295" s="18">
        <v>0</v>
      </c>
      <c r="AP295" s="18">
        <v>0</v>
      </c>
      <c r="AQ295" s="18">
        <v>0</v>
      </c>
      <c r="AR295" s="18">
        <v>100</v>
      </c>
      <c r="AT295" s="53" t="s">
        <v>134</v>
      </c>
      <c r="AU295" s="53" t="str">
        <f t="shared" si="27"/>
        <v>po</v>
      </c>
      <c r="AV295" s="18">
        <f t="shared" si="28"/>
        <v>0.97017243918664586</v>
      </c>
      <c r="AW295" s="18">
        <f t="shared" si="29"/>
        <v>0.97247567690248082</v>
      </c>
      <c r="AX295" s="18"/>
      <c r="AY295" s="62"/>
      <c r="AZ295" s="62"/>
      <c r="BA295" s="62"/>
      <c r="BC295" s="36"/>
    </row>
    <row r="296" spans="1:55" s="21" customFormat="1" x14ac:dyDescent="0.2">
      <c r="A296" s="26" t="s">
        <v>595</v>
      </c>
      <c r="B296" s="23" t="s">
        <v>606</v>
      </c>
      <c r="C296" s="21" t="s">
        <v>75</v>
      </c>
      <c r="D296" s="23" t="s">
        <v>44</v>
      </c>
      <c r="E296" s="23" t="s">
        <v>37</v>
      </c>
      <c r="F296" s="23" t="s">
        <v>31</v>
      </c>
      <c r="G296" s="24">
        <v>43</v>
      </c>
      <c r="H296" s="30">
        <v>61.281999999999996</v>
      </c>
      <c r="I296" s="23">
        <v>36.237000000000002</v>
      </c>
      <c r="J296" s="23">
        <v>3.5000000000000003E-2</v>
      </c>
      <c r="K296" s="23" t="s">
        <v>27</v>
      </c>
      <c r="L296" s="23" t="s">
        <v>27</v>
      </c>
      <c r="M296" s="23">
        <v>8.3000000000000004E-2</v>
      </c>
      <c r="N296" s="23">
        <v>2.8000000000000001E-2</v>
      </c>
      <c r="O296" s="23">
        <v>0.93200000000000005</v>
      </c>
      <c r="P296" s="23">
        <v>0.13800000000000001</v>
      </c>
      <c r="Q296" s="23">
        <v>3.7999999999999999E-2</v>
      </c>
      <c r="R296" s="23" t="s">
        <v>27</v>
      </c>
      <c r="S296" s="23" t="s">
        <v>27</v>
      </c>
      <c r="T296" s="30" t="s">
        <v>27</v>
      </c>
      <c r="U296" s="23" t="s">
        <v>27</v>
      </c>
      <c r="V296" s="23" t="s">
        <v>27</v>
      </c>
      <c r="W296" s="30" t="s">
        <v>27</v>
      </c>
      <c r="X296" s="23">
        <v>98.77300000000001</v>
      </c>
      <c r="Z296" s="18" t="s">
        <v>85</v>
      </c>
      <c r="AB296" s="1"/>
      <c r="AC296" s="32">
        <v>48.769587280241183</v>
      </c>
      <c r="AD296" s="18">
        <v>50.234572367686859</v>
      </c>
      <c r="AE296" s="18">
        <v>5.5387214585500652E-2</v>
      </c>
      <c r="AF296" s="18">
        <v>0</v>
      </c>
      <c r="AG296" s="18">
        <v>0</v>
      </c>
      <c r="AH296" s="18">
        <v>6.7143765365005534E-2</v>
      </c>
      <c r="AI296" s="18">
        <v>3.104934446667398E-2</v>
      </c>
      <c r="AJ296" s="18">
        <v>0.70571132898305644</v>
      </c>
      <c r="AK296" s="18">
        <v>0.10406890427621179</v>
      </c>
      <c r="AL296" s="18">
        <v>3.247979439552999E-2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100.00000000000003</v>
      </c>
      <c r="AT296" s="53" t="s">
        <v>134</v>
      </c>
      <c r="AU296" s="53" t="str">
        <f t="shared" si="27"/>
        <v>po</v>
      </c>
      <c r="AV296" s="18">
        <f t="shared" si="28"/>
        <v>0.97083711439359199</v>
      </c>
      <c r="AW296" s="18">
        <f t="shared" si="29"/>
        <v>0.9876036556013077</v>
      </c>
      <c r="AX296" s="18"/>
      <c r="AY296" s="62"/>
      <c r="AZ296" s="62"/>
      <c r="BA296" s="62"/>
      <c r="BC296" s="36"/>
    </row>
    <row r="297" spans="1:55" s="21" customFormat="1" x14ac:dyDescent="0.2">
      <c r="A297" s="26" t="s">
        <v>595</v>
      </c>
      <c r="B297" s="23" t="s">
        <v>606</v>
      </c>
      <c r="C297" s="21" t="s">
        <v>75</v>
      </c>
      <c r="D297" s="23" t="s">
        <v>44</v>
      </c>
      <c r="E297" s="23" t="s">
        <v>42</v>
      </c>
      <c r="F297" s="23" t="s">
        <v>28</v>
      </c>
      <c r="G297" s="24">
        <v>53</v>
      </c>
      <c r="H297" s="30">
        <v>61.835000000000001</v>
      </c>
      <c r="I297" s="23">
        <v>36.405000000000001</v>
      </c>
      <c r="J297" s="23">
        <v>5.3999999999999999E-2</v>
      </c>
      <c r="K297" s="23" t="s">
        <v>27</v>
      </c>
      <c r="L297" s="23" t="s">
        <v>27</v>
      </c>
      <c r="M297" s="23" t="s">
        <v>27</v>
      </c>
      <c r="N297" s="23">
        <v>6.8000000000000005E-2</v>
      </c>
      <c r="O297" s="23">
        <v>0.188</v>
      </c>
      <c r="P297" s="23">
        <v>0.13200000000000001</v>
      </c>
      <c r="Q297" s="23">
        <v>0.19800000000000001</v>
      </c>
      <c r="R297" s="23" t="s">
        <v>27</v>
      </c>
      <c r="S297" s="23" t="s">
        <v>27</v>
      </c>
      <c r="T297" s="30" t="s">
        <v>27</v>
      </c>
      <c r="U297" s="23" t="s">
        <v>27</v>
      </c>
      <c r="V297" s="23" t="s">
        <v>27</v>
      </c>
      <c r="W297" s="30" t="s">
        <v>27</v>
      </c>
      <c r="X297" s="23">
        <v>98.88000000000001</v>
      </c>
      <c r="Z297" s="18" t="s">
        <v>85</v>
      </c>
      <c r="AB297" s="1"/>
      <c r="AC297" s="32">
        <v>49.087381199919214</v>
      </c>
      <c r="AD297" s="18">
        <v>50.34204543079737</v>
      </c>
      <c r="AE297" s="18">
        <v>8.5242188028846491E-2</v>
      </c>
      <c r="AF297" s="18">
        <v>0</v>
      </c>
      <c r="AG297" s="18">
        <v>0</v>
      </c>
      <c r="AH297" s="18">
        <v>0</v>
      </c>
      <c r="AI297" s="18">
        <v>7.521815302056567E-2</v>
      </c>
      <c r="AJ297" s="18">
        <v>0.14200000984942576</v>
      </c>
      <c r="AK297" s="18">
        <v>9.9296782201344927E-2</v>
      </c>
      <c r="AL297" s="18">
        <v>0.16881623618324818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100.00000000000003</v>
      </c>
      <c r="AT297" s="53" t="s">
        <v>134</v>
      </c>
      <c r="AU297" s="53" t="str">
        <f t="shared" si="27"/>
        <v>po</v>
      </c>
      <c r="AV297" s="18">
        <f t="shared" si="28"/>
        <v>0.97507720991188418</v>
      </c>
      <c r="AW297" s="18">
        <f t="shared" si="29"/>
        <v>0.98322374080319996</v>
      </c>
      <c r="AX297" s="18"/>
      <c r="AY297" s="62"/>
      <c r="AZ297" s="62"/>
      <c r="BA297" s="62"/>
      <c r="BC297" s="36"/>
    </row>
    <row r="298" spans="1:55" s="21" customFormat="1" x14ac:dyDescent="0.2">
      <c r="A298" s="26" t="s">
        <v>595</v>
      </c>
      <c r="B298" s="23" t="s">
        <v>606</v>
      </c>
      <c r="C298" s="21" t="s">
        <v>75</v>
      </c>
      <c r="D298" s="23" t="s">
        <v>44</v>
      </c>
      <c r="E298" s="23" t="s">
        <v>32</v>
      </c>
      <c r="F298" s="23" t="s">
        <v>59</v>
      </c>
      <c r="G298" s="24">
        <v>34</v>
      </c>
      <c r="H298" s="30">
        <v>61.991999999999997</v>
      </c>
      <c r="I298" s="23">
        <v>36.387</v>
      </c>
      <c r="J298" s="23" t="s">
        <v>27</v>
      </c>
      <c r="K298" s="23" t="s">
        <v>27</v>
      </c>
      <c r="L298" s="23" t="s">
        <v>27</v>
      </c>
      <c r="M298" s="23" t="s">
        <v>27</v>
      </c>
      <c r="N298" s="23" t="s">
        <v>27</v>
      </c>
      <c r="O298" s="23">
        <v>0.64200000000000002</v>
      </c>
      <c r="P298" s="23">
        <v>0.18099999999999999</v>
      </c>
      <c r="Q298" s="23">
        <v>4.3999999999999997E-2</v>
      </c>
      <c r="R298" s="23" t="s">
        <v>27</v>
      </c>
      <c r="S298" s="23" t="s">
        <v>27</v>
      </c>
      <c r="T298" s="30" t="s">
        <v>27</v>
      </c>
      <c r="U298" s="23" t="s">
        <v>27</v>
      </c>
      <c r="V298" s="23" t="s">
        <v>27</v>
      </c>
      <c r="W298" s="30" t="s">
        <v>27</v>
      </c>
      <c r="X298" s="23">
        <v>99.245999999999981</v>
      </c>
      <c r="Z298" s="18" t="s">
        <v>85</v>
      </c>
      <c r="AB298" s="1"/>
      <c r="AC298" s="32">
        <v>49.119789533217912</v>
      </c>
      <c r="AD298" s="18">
        <v>50.2228580864615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0.48400617742347474</v>
      </c>
      <c r="AK298" s="18">
        <v>0.13590178781859838</v>
      </c>
      <c r="AL298" s="18">
        <v>3.7444415078537623E-2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100.00000000000003</v>
      </c>
      <c r="AT298" s="53" t="s">
        <v>134</v>
      </c>
      <c r="AU298" s="53" t="str">
        <f t="shared" si="27"/>
        <v>po</v>
      </c>
      <c r="AV298" s="18">
        <f t="shared" si="28"/>
        <v>0.97803652370112837</v>
      </c>
      <c r="AW298" s="18">
        <f t="shared" si="29"/>
        <v>0.99112523281419684</v>
      </c>
      <c r="AX298" s="18"/>
      <c r="AY298" s="62"/>
      <c r="AZ298" s="62"/>
      <c r="BA298" s="62"/>
      <c r="BC298" s="36"/>
    </row>
    <row r="299" spans="1:55" s="21" customFormat="1" x14ac:dyDescent="0.2">
      <c r="A299" s="26" t="s">
        <v>595</v>
      </c>
      <c r="B299" s="23" t="s">
        <v>606</v>
      </c>
      <c r="C299" s="21" t="s">
        <v>75</v>
      </c>
      <c r="D299" s="23" t="s">
        <v>44</v>
      </c>
      <c r="E299" s="23" t="s">
        <v>42</v>
      </c>
      <c r="F299" s="23" t="s">
        <v>28</v>
      </c>
      <c r="G299" s="24">
        <v>52</v>
      </c>
      <c r="H299" s="30">
        <v>61.973999999999997</v>
      </c>
      <c r="I299" s="23">
        <v>36.368000000000002</v>
      </c>
      <c r="J299" s="23">
        <v>3.9E-2</v>
      </c>
      <c r="K299" s="23" t="s">
        <v>27</v>
      </c>
      <c r="L299" s="23" t="s">
        <v>27</v>
      </c>
      <c r="M299" s="23" t="s">
        <v>27</v>
      </c>
      <c r="N299" s="23">
        <v>5.0999999999999997E-2</v>
      </c>
      <c r="O299" s="23">
        <v>0.21199999999999999</v>
      </c>
      <c r="P299" s="23">
        <v>0.222</v>
      </c>
      <c r="Q299" s="23">
        <v>0.217</v>
      </c>
      <c r="R299" s="23" t="s">
        <v>27</v>
      </c>
      <c r="S299" s="23">
        <v>2.5000000000000001E-2</v>
      </c>
      <c r="T299" s="30" t="s">
        <v>27</v>
      </c>
      <c r="U299" s="23" t="s">
        <v>27</v>
      </c>
      <c r="V299" s="23" t="s">
        <v>27</v>
      </c>
      <c r="W299" s="30" t="s">
        <v>27</v>
      </c>
      <c r="X299" s="23">
        <v>99.108000000000004</v>
      </c>
      <c r="Z299" s="18" t="s">
        <v>85</v>
      </c>
      <c r="AB299" s="1"/>
      <c r="AC299" s="32">
        <v>49.119231357575408</v>
      </c>
      <c r="AD299" s="18">
        <v>50.210642244405022</v>
      </c>
      <c r="AE299" s="18">
        <v>6.1465578330237185E-2</v>
      </c>
      <c r="AF299" s="18">
        <v>0</v>
      </c>
      <c r="AG299" s="18">
        <v>0</v>
      </c>
      <c r="AH299" s="18">
        <v>0</v>
      </c>
      <c r="AI299" s="18">
        <v>5.6323607678581529E-2</v>
      </c>
      <c r="AJ299" s="18">
        <v>0.159872189354271</v>
      </c>
      <c r="AK299" s="18">
        <v>0.16673268905778557</v>
      </c>
      <c r="AL299" s="18">
        <v>0.1847205840715789</v>
      </c>
      <c r="AM299" s="18">
        <v>0</v>
      </c>
      <c r="AN299" s="18">
        <v>4.101174952712168E-2</v>
      </c>
      <c r="AO299" s="18">
        <v>0</v>
      </c>
      <c r="AP299" s="18">
        <v>0</v>
      </c>
      <c r="AQ299" s="18">
        <v>0</v>
      </c>
      <c r="AR299" s="18">
        <v>100.00000000000001</v>
      </c>
      <c r="AT299" s="53" t="s">
        <v>134</v>
      </c>
      <c r="AU299" s="53" t="str">
        <f t="shared" si="27"/>
        <v>po</v>
      </c>
      <c r="AV299" s="18">
        <f t="shared" si="28"/>
        <v>0.97826335537559805</v>
      </c>
      <c r="AW299" s="18">
        <f t="shared" si="29"/>
        <v>0.98844696266734944</v>
      </c>
      <c r="AX299" s="18"/>
      <c r="AY299" s="62"/>
      <c r="AZ299" s="62"/>
      <c r="BA299" s="62"/>
      <c r="BC299" s="36"/>
    </row>
    <row r="300" spans="1:55" s="21" customFormat="1" x14ac:dyDescent="0.2">
      <c r="A300" s="26" t="s">
        <v>595</v>
      </c>
      <c r="B300" s="23" t="s">
        <v>606</v>
      </c>
      <c r="C300" s="21" t="s">
        <v>75</v>
      </c>
      <c r="D300" s="23" t="s">
        <v>44</v>
      </c>
      <c r="E300" s="23" t="s">
        <v>42</v>
      </c>
      <c r="F300" s="23" t="s">
        <v>41</v>
      </c>
      <c r="G300" s="24">
        <v>57</v>
      </c>
      <c r="H300" s="30">
        <v>62.149000000000001</v>
      </c>
      <c r="I300" s="23">
        <v>36.360999999999997</v>
      </c>
      <c r="J300" s="23">
        <v>6.3E-2</v>
      </c>
      <c r="K300" s="23" t="s">
        <v>27</v>
      </c>
      <c r="L300" s="23" t="s">
        <v>27</v>
      </c>
      <c r="M300" s="23" t="s">
        <v>27</v>
      </c>
      <c r="N300" s="23" t="s">
        <v>27</v>
      </c>
      <c r="O300" s="23">
        <v>0.21299999999999999</v>
      </c>
      <c r="P300" s="23" t="s">
        <v>27</v>
      </c>
      <c r="Q300" s="23" t="s">
        <v>27</v>
      </c>
      <c r="R300" s="23" t="s">
        <v>27</v>
      </c>
      <c r="S300" s="23">
        <v>9.2999999999999999E-2</v>
      </c>
      <c r="T300" s="30" t="s">
        <v>27</v>
      </c>
      <c r="U300" s="23" t="s">
        <v>27</v>
      </c>
      <c r="V300" s="23" t="s">
        <v>27</v>
      </c>
      <c r="W300" s="30" t="s">
        <v>27</v>
      </c>
      <c r="X300" s="23">
        <v>98.878999999999991</v>
      </c>
      <c r="Z300" s="18" t="s">
        <v>85</v>
      </c>
      <c r="AB300" s="1"/>
      <c r="AC300" s="32">
        <v>49.321364261648718</v>
      </c>
      <c r="AD300" s="18">
        <v>50.265624006502321</v>
      </c>
      <c r="AE300" s="18">
        <v>9.9418410702685547E-2</v>
      </c>
      <c r="AF300" s="18">
        <v>0</v>
      </c>
      <c r="AG300" s="18">
        <v>0</v>
      </c>
      <c r="AH300" s="18">
        <v>0</v>
      </c>
      <c r="AI300" s="18">
        <v>0</v>
      </c>
      <c r="AJ300" s="18">
        <v>0.16083314947098754</v>
      </c>
      <c r="AK300" s="18">
        <v>0</v>
      </c>
      <c r="AL300" s="18">
        <v>0</v>
      </c>
      <c r="AM300" s="18">
        <v>0</v>
      </c>
      <c r="AN300" s="18">
        <v>0.15276017167530737</v>
      </c>
      <c r="AO300" s="18">
        <v>0</v>
      </c>
      <c r="AP300" s="18">
        <v>0</v>
      </c>
      <c r="AQ300" s="18">
        <v>0</v>
      </c>
      <c r="AR300" s="18">
        <v>100.00000000000001</v>
      </c>
      <c r="AT300" s="53" t="s">
        <v>134</v>
      </c>
      <c r="AU300" s="53" t="str">
        <f t="shared" si="27"/>
        <v>po</v>
      </c>
      <c r="AV300" s="18">
        <f t="shared" si="28"/>
        <v>0.98121460215571077</v>
      </c>
      <c r="AW300" s="18">
        <f t="shared" si="29"/>
        <v>0.98441426698927936</v>
      </c>
      <c r="AX300" s="18"/>
      <c r="AY300" s="62"/>
      <c r="AZ300" s="62"/>
      <c r="BA300" s="62"/>
      <c r="BC300" s="36"/>
    </row>
    <row r="301" spans="1:55" s="21" customFormat="1" x14ac:dyDescent="0.2">
      <c r="A301" s="26" t="s">
        <v>595</v>
      </c>
      <c r="B301" s="23" t="s">
        <v>606</v>
      </c>
      <c r="C301" s="21" t="s">
        <v>75</v>
      </c>
      <c r="D301" s="23" t="s">
        <v>44</v>
      </c>
      <c r="E301" s="23" t="s">
        <v>32</v>
      </c>
      <c r="F301" s="23" t="s">
        <v>59</v>
      </c>
      <c r="G301" s="24">
        <v>35</v>
      </c>
      <c r="H301" s="30">
        <v>62.381</v>
      </c>
      <c r="I301" s="23">
        <v>36.229999999999997</v>
      </c>
      <c r="J301" s="23" t="s">
        <v>27</v>
      </c>
      <c r="K301" s="23" t="s">
        <v>27</v>
      </c>
      <c r="L301" s="23" t="s">
        <v>27</v>
      </c>
      <c r="M301" s="23" t="s">
        <v>27</v>
      </c>
      <c r="N301" s="23" t="s">
        <v>27</v>
      </c>
      <c r="O301" s="23">
        <v>0.40500000000000003</v>
      </c>
      <c r="P301" s="23">
        <v>0.218</v>
      </c>
      <c r="Q301" s="23">
        <v>4.7E-2</v>
      </c>
      <c r="R301" s="23" t="s">
        <v>27</v>
      </c>
      <c r="S301" s="23">
        <v>3.4000000000000002E-2</v>
      </c>
      <c r="T301" s="30" t="s">
        <v>27</v>
      </c>
      <c r="U301" s="23" t="s">
        <v>27</v>
      </c>
      <c r="V301" s="23" t="s">
        <v>27</v>
      </c>
      <c r="W301" s="30" t="s">
        <v>27</v>
      </c>
      <c r="X301" s="23">
        <v>99.314999999999998</v>
      </c>
      <c r="Z301" s="18" t="s">
        <v>85</v>
      </c>
      <c r="AB301" s="1"/>
      <c r="AC301" s="32">
        <v>49.428536273490458</v>
      </c>
      <c r="AD301" s="18">
        <v>50.00668610872718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0.30533421136286915</v>
      </c>
      <c r="AK301" s="18">
        <v>0.16368453794517362</v>
      </c>
      <c r="AL301" s="18">
        <v>3.9997864087510965E-2</v>
      </c>
      <c r="AM301" s="18">
        <v>0</v>
      </c>
      <c r="AN301" s="18">
        <v>5.5761004386807568E-2</v>
      </c>
      <c r="AO301" s="18">
        <v>0</v>
      </c>
      <c r="AP301" s="18">
        <v>0</v>
      </c>
      <c r="AQ301" s="18">
        <v>0</v>
      </c>
      <c r="AR301" s="18">
        <v>100</v>
      </c>
      <c r="AT301" s="53" t="s">
        <v>134</v>
      </c>
      <c r="AU301" s="53" t="str">
        <f t="shared" si="27"/>
        <v>po</v>
      </c>
      <c r="AV301" s="18">
        <f t="shared" si="28"/>
        <v>0.98843854931759167</v>
      </c>
      <c r="AW301" s="18">
        <f>SUM(AC301,AG301,AJ301,AK301,AL301,AO301)/AD301</f>
        <v>0.99861752043135077</v>
      </c>
      <c r="AX301" s="18"/>
      <c r="AY301" s="62"/>
      <c r="AZ301" s="62"/>
      <c r="BA301" s="62"/>
      <c r="BC301" s="36"/>
    </row>
    <row r="302" spans="1:55" s="21" customFormat="1" ht="13" x14ac:dyDescent="0.15">
      <c r="A302" s="26"/>
      <c r="D302" s="23"/>
      <c r="E302" s="23"/>
      <c r="F302" s="23"/>
      <c r="G302" s="24"/>
      <c r="H302" s="30"/>
      <c r="I302" s="23"/>
      <c r="J302" s="23"/>
      <c r="K302" s="23"/>
      <c r="L302" s="23"/>
      <c r="M302" s="23"/>
      <c r="N302" s="23"/>
      <c r="O302" s="30"/>
      <c r="P302" s="23"/>
      <c r="Q302" s="23"/>
      <c r="R302" s="23"/>
      <c r="S302" s="23"/>
      <c r="T302" s="30"/>
      <c r="U302" s="23"/>
      <c r="V302" s="23"/>
      <c r="W302" s="30"/>
      <c r="X302" s="23"/>
      <c r="AC302" s="289"/>
      <c r="AX302" s="34" t="s">
        <v>84</v>
      </c>
    </row>
    <row r="303" spans="1:55" s="21" customFormat="1" x14ac:dyDescent="0.2">
      <c r="A303" s="26"/>
      <c r="D303" s="23"/>
      <c r="E303" s="23"/>
      <c r="F303" s="23"/>
      <c r="G303" s="24"/>
      <c r="H303" s="30"/>
      <c r="I303" s="24"/>
      <c r="J303" s="24"/>
      <c r="K303" s="24"/>
      <c r="L303" s="24"/>
      <c r="M303" s="24"/>
      <c r="N303" s="24"/>
      <c r="O303" s="30"/>
      <c r="P303" s="23"/>
      <c r="Q303" s="24"/>
      <c r="R303" s="24"/>
      <c r="S303" s="24"/>
      <c r="T303" s="30"/>
      <c r="U303" s="24"/>
      <c r="V303" s="24"/>
      <c r="W303" s="30"/>
      <c r="X303" s="24"/>
      <c r="AC303" s="289"/>
      <c r="AT303" s="281" t="s">
        <v>44</v>
      </c>
      <c r="AU303" s="315" t="s">
        <v>129</v>
      </c>
      <c r="AV303" s="279">
        <f>AVERAGE(AV284:AV301)</f>
        <v>0.96970485382126648</v>
      </c>
      <c r="AW303" s="279">
        <f>AVERAGE(AW284:AW301)</f>
        <v>0.98218088812338422</v>
      </c>
      <c r="AX303" s="321">
        <f>COUNT(AV284:AV301)</f>
        <v>18</v>
      </c>
    </row>
    <row r="304" spans="1:55" s="21" customFormat="1" ht="13" x14ac:dyDescent="0.15">
      <c r="A304" s="26"/>
      <c r="D304" s="23"/>
      <c r="E304" s="23"/>
      <c r="F304" s="23"/>
      <c r="G304" s="24"/>
      <c r="H304" s="30"/>
      <c r="I304" s="24"/>
      <c r="J304" s="24"/>
      <c r="K304" s="24"/>
      <c r="L304" s="24"/>
      <c r="M304" s="24"/>
      <c r="N304" s="24"/>
      <c r="O304" s="30"/>
      <c r="P304" s="23"/>
      <c r="Q304" s="24"/>
      <c r="R304" s="24"/>
      <c r="S304" s="24"/>
      <c r="T304" s="30"/>
      <c r="U304" s="24"/>
      <c r="V304" s="24"/>
      <c r="W304" s="30"/>
      <c r="X304" s="24"/>
      <c r="AC304" s="289"/>
      <c r="AU304" s="34" t="s">
        <v>83</v>
      </c>
      <c r="AV304" s="279">
        <f>STDEV(AV284:AV301)</f>
        <v>8.0111200821334425E-3</v>
      </c>
      <c r="AW304" s="279">
        <f>STDEV(AW284:AW301)</f>
        <v>7.1208229498187399E-3</v>
      </c>
    </row>
    <row r="305" spans="1:180" s="21" customFormat="1" ht="13" x14ac:dyDescent="0.15">
      <c r="A305" s="26"/>
      <c r="D305" s="23"/>
      <c r="E305" s="23"/>
      <c r="F305" s="23"/>
      <c r="G305" s="24"/>
      <c r="H305" s="30"/>
      <c r="I305" s="24"/>
      <c r="J305" s="24"/>
      <c r="K305" s="24"/>
      <c r="L305" s="24"/>
      <c r="M305" s="24"/>
      <c r="N305" s="24"/>
      <c r="O305" s="30"/>
      <c r="P305" s="23"/>
      <c r="Q305" s="24"/>
      <c r="R305" s="24"/>
      <c r="S305" s="24"/>
      <c r="T305" s="30"/>
      <c r="U305" s="24"/>
      <c r="V305" s="24"/>
      <c r="W305" s="30"/>
      <c r="X305" s="24"/>
      <c r="AC305" s="289"/>
      <c r="AU305" s="34" t="s">
        <v>82</v>
      </c>
      <c r="AV305" s="279">
        <f>MIN(AV284:AV301)</f>
        <v>0.95606664285196052</v>
      </c>
      <c r="AW305" s="279">
        <f>MIN(AW284:AW301)</f>
        <v>0.9720544976032176</v>
      </c>
    </row>
    <row r="306" spans="1:180" s="21" customFormat="1" ht="13" x14ac:dyDescent="0.15">
      <c r="A306" s="26"/>
      <c r="D306" s="23"/>
      <c r="E306" s="23"/>
      <c r="F306" s="23"/>
      <c r="G306" s="24"/>
      <c r="H306" s="30"/>
      <c r="I306" s="24"/>
      <c r="J306" s="24"/>
      <c r="K306" s="24"/>
      <c r="L306" s="24"/>
      <c r="M306" s="24"/>
      <c r="N306" s="24"/>
      <c r="O306" s="30"/>
      <c r="P306" s="23"/>
      <c r="Q306" s="24"/>
      <c r="R306" s="24"/>
      <c r="S306" s="24"/>
      <c r="T306" s="30"/>
      <c r="U306" s="24"/>
      <c r="V306" s="24"/>
      <c r="W306" s="30"/>
      <c r="X306" s="24"/>
      <c r="AC306" s="289"/>
      <c r="AU306" s="34" t="s">
        <v>81</v>
      </c>
      <c r="AV306" s="279">
        <f>MAX(AV284:AV301)</f>
        <v>0.98843854931759167</v>
      </c>
      <c r="AW306" s="279">
        <f>MAX(AW284:AW301)</f>
        <v>0.99861752043135077</v>
      </c>
    </row>
    <row r="307" spans="1:180" s="21" customFormat="1" ht="13" x14ac:dyDescent="0.15">
      <c r="A307" s="52"/>
      <c r="B307" s="47"/>
      <c r="C307" s="47"/>
      <c r="D307" s="49"/>
      <c r="E307" s="49"/>
      <c r="F307" s="49"/>
      <c r="G307" s="51"/>
      <c r="H307" s="50"/>
      <c r="I307" s="51"/>
      <c r="J307" s="51"/>
      <c r="K307" s="51"/>
      <c r="L307" s="51"/>
      <c r="M307" s="51"/>
      <c r="N307" s="51"/>
      <c r="O307" s="50"/>
      <c r="P307" s="49"/>
      <c r="Q307" s="51"/>
      <c r="R307" s="51"/>
      <c r="S307" s="51"/>
      <c r="T307" s="50"/>
      <c r="U307" s="51"/>
      <c r="V307" s="51"/>
      <c r="W307" s="50"/>
      <c r="X307" s="51"/>
      <c r="Y307" s="47"/>
      <c r="Z307" s="47"/>
      <c r="AA307" s="47"/>
      <c r="AB307" s="47"/>
      <c r="AC307" s="333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334"/>
      <c r="AW307" s="47"/>
      <c r="AX307" s="47"/>
    </row>
    <row r="308" spans="1:180" s="21" customFormat="1" x14ac:dyDescent="0.2">
      <c r="A308" s="26" t="s">
        <v>595</v>
      </c>
      <c r="B308" s="23" t="s">
        <v>606</v>
      </c>
      <c r="C308" s="21" t="s">
        <v>75</v>
      </c>
      <c r="D308" s="23" t="s">
        <v>64</v>
      </c>
      <c r="E308" s="23" t="s">
        <v>29</v>
      </c>
      <c r="F308" s="23" t="s">
        <v>31</v>
      </c>
      <c r="G308" s="24">
        <v>130</v>
      </c>
      <c r="H308" s="30">
        <v>61.332999999999998</v>
      </c>
      <c r="I308" s="23">
        <v>36.487000000000002</v>
      </c>
      <c r="J308" s="23">
        <v>0.14899999999999999</v>
      </c>
      <c r="K308" s="23" t="s">
        <v>27</v>
      </c>
      <c r="L308" s="23" t="s">
        <v>27</v>
      </c>
      <c r="M308" s="23">
        <v>8.6999999999999994E-2</v>
      </c>
      <c r="N308" s="23">
        <v>2.7E-2</v>
      </c>
      <c r="O308" s="23">
        <v>0.57699999999999996</v>
      </c>
      <c r="P308" s="23">
        <v>0.108</v>
      </c>
      <c r="Q308" s="23">
        <v>0.17699999999999999</v>
      </c>
      <c r="R308" s="23">
        <v>0.11799999999999999</v>
      </c>
      <c r="S308" s="23">
        <v>2.5000000000000001E-2</v>
      </c>
      <c r="T308" s="30" t="s">
        <v>27</v>
      </c>
      <c r="U308" s="23" t="s">
        <v>27</v>
      </c>
      <c r="V308" s="23" t="s">
        <v>73</v>
      </c>
      <c r="W308" s="30" t="s">
        <v>27</v>
      </c>
      <c r="X308" s="23">
        <v>99.088000000000008</v>
      </c>
      <c r="Z308" s="18" t="s">
        <v>85</v>
      </c>
      <c r="AB308" s="1"/>
      <c r="AC308" s="32">
        <v>48.493019397426004</v>
      </c>
      <c r="AD308" s="18">
        <v>50.252479905168912</v>
      </c>
      <c r="AE308" s="18">
        <v>0.23425917930258305</v>
      </c>
      <c r="AF308" s="18">
        <v>0</v>
      </c>
      <c r="AG308" s="18">
        <v>0</v>
      </c>
      <c r="AH308" s="18">
        <v>6.992230251300191E-2</v>
      </c>
      <c r="AI308" s="18">
        <v>2.9745894728670206E-2</v>
      </c>
      <c r="AJ308" s="18">
        <v>0.43406608912420269</v>
      </c>
      <c r="AK308" s="18">
        <v>8.0916021172222324E-2</v>
      </c>
      <c r="AL308" s="18">
        <v>0.15030443985692737</v>
      </c>
      <c r="AM308" s="18">
        <v>0.21437471706289174</v>
      </c>
      <c r="AN308" s="18">
        <v>4.0912053644596422E-2</v>
      </c>
      <c r="AO308" s="18">
        <v>0</v>
      </c>
      <c r="AP308" s="18">
        <v>0</v>
      </c>
      <c r="AQ308" s="18">
        <v>0</v>
      </c>
      <c r="AR308" s="18">
        <v>100.00000000000001</v>
      </c>
      <c r="AT308" s="53" t="s">
        <v>134</v>
      </c>
      <c r="AU308" s="53" t="str">
        <f t="shared" ref="AU308:AU322" si="30">Z308</f>
        <v>po</v>
      </c>
      <c r="AV308" s="18">
        <f t="shared" ref="AV308:AV322" si="31">AC308/AD308</f>
        <v>0.96498758845208887</v>
      </c>
      <c r="AW308" s="18">
        <f t="shared" ref="AW308:AW322" si="32">SUM(AC308,AG308,AJ308,AK308,AL308,AO308)/AD308</f>
        <v>0.97822646843191885</v>
      </c>
      <c r="AX308" s="18"/>
      <c r="AY308" s="62"/>
      <c r="AZ308" s="62"/>
      <c r="BA308" s="62"/>
      <c r="BC308" s="74"/>
    </row>
    <row r="309" spans="1:180" s="21" customFormat="1" x14ac:dyDescent="0.2">
      <c r="A309" s="26" t="s">
        <v>595</v>
      </c>
      <c r="B309" s="23" t="s">
        <v>606</v>
      </c>
      <c r="C309" s="21" t="s">
        <v>75</v>
      </c>
      <c r="D309" s="23" t="s">
        <v>64</v>
      </c>
      <c r="E309" s="23" t="s">
        <v>29</v>
      </c>
      <c r="F309" s="23" t="s">
        <v>34</v>
      </c>
      <c r="G309" s="24">
        <v>124</v>
      </c>
      <c r="H309" s="30">
        <v>61.441000000000003</v>
      </c>
      <c r="I309" s="23">
        <v>36.493000000000002</v>
      </c>
      <c r="J309" s="23" t="s">
        <v>27</v>
      </c>
      <c r="K309" s="23" t="s">
        <v>27</v>
      </c>
      <c r="L309" s="23" t="s">
        <v>27</v>
      </c>
      <c r="M309" s="23">
        <v>0.106</v>
      </c>
      <c r="N309" s="23">
        <v>2.8000000000000001E-2</v>
      </c>
      <c r="O309" s="23">
        <v>0.79500000000000004</v>
      </c>
      <c r="P309" s="23" t="s">
        <v>27</v>
      </c>
      <c r="Q309" s="23">
        <v>0.13900000000000001</v>
      </c>
      <c r="R309" s="23" t="s">
        <v>27</v>
      </c>
      <c r="S309" s="23" t="s">
        <v>27</v>
      </c>
      <c r="T309" s="30">
        <v>0.14000000000000001</v>
      </c>
      <c r="U309" s="23" t="s">
        <v>27</v>
      </c>
      <c r="V309" s="23" t="s">
        <v>73</v>
      </c>
      <c r="W309" s="30" t="s">
        <v>27</v>
      </c>
      <c r="X309" s="23">
        <v>99.141999999999996</v>
      </c>
      <c r="Z309" s="18" t="s">
        <v>85</v>
      </c>
      <c r="AB309" s="1"/>
      <c r="AC309" s="32">
        <v>48.691095865549009</v>
      </c>
      <c r="AD309" s="18">
        <v>50.377332119675486</v>
      </c>
      <c r="AE309" s="18">
        <v>0</v>
      </c>
      <c r="AF309" s="18">
        <v>0</v>
      </c>
      <c r="AG309" s="18">
        <v>0</v>
      </c>
      <c r="AH309" s="18">
        <v>8.5390309771305434E-2</v>
      </c>
      <c r="AI309" s="18">
        <v>3.0919150926930074E-2</v>
      </c>
      <c r="AJ309" s="18">
        <v>0.59945064158184469</v>
      </c>
      <c r="AK309" s="18">
        <v>0</v>
      </c>
      <c r="AL309" s="18">
        <v>0.11830949449510983</v>
      </c>
      <c r="AM309" s="18">
        <v>0</v>
      </c>
      <c r="AN309" s="18">
        <v>0</v>
      </c>
      <c r="AO309" s="18">
        <v>9.7502418000307164E-2</v>
      </c>
      <c r="AP309" s="18">
        <v>0</v>
      </c>
      <c r="AQ309" s="18">
        <v>0</v>
      </c>
      <c r="AR309" s="18">
        <v>99.999999999999986</v>
      </c>
      <c r="AT309" s="53" t="s">
        <v>134</v>
      </c>
      <c r="AU309" s="53" t="str">
        <f t="shared" si="30"/>
        <v>po</v>
      </c>
      <c r="AV309" s="18">
        <f t="shared" si="31"/>
        <v>0.96652787705945431</v>
      </c>
      <c r="AW309" s="18">
        <f t="shared" si="32"/>
        <v>0.98271099990011102</v>
      </c>
      <c r="AX309" s="18"/>
      <c r="AY309" s="62"/>
      <c r="AZ309" s="62"/>
      <c r="BA309" s="62"/>
      <c r="BC309" s="74"/>
    </row>
    <row r="310" spans="1:180" s="21" customFormat="1" x14ac:dyDescent="0.2">
      <c r="A310" s="43" t="s">
        <v>444</v>
      </c>
      <c r="B310" s="43" t="s">
        <v>451</v>
      </c>
      <c r="C310" s="21" t="s">
        <v>75</v>
      </c>
      <c r="D310" s="3" t="s">
        <v>64</v>
      </c>
      <c r="E310" s="3" t="s">
        <v>29</v>
      </c>
      <c r="F310" s="3" t="s">
        <v>43</v>
      </c>
      <c r="G310" s="3">
        <v>603</v>
      </c>
      <c r="H310" s="18">
        <v>61.34216</v>
      </c>
      <c r="I310" s="18">
        <v>36.371749999999999</v>
      </c>
      <c r="J310" s="18">
        <v>5.8491000000000001E-2</v>
      </c>
      <c r="K310" s="18" t="s">
        <v>27</v>
      </c>
      <c r="L310" s="18" t="s">
        <v>27</v>
      </c>
      <c r="M310" s="18">
        <v>0.12728100000000001</v>
      </c>
      <c r="N310" s="18">
        <v>3.3759999999999998E-2</v>
      </c>
      <c r="O310" s="18">
        <v>0.74121099999999995</v>
      </c>
      <c r="P310" s="18" t="s">
        <v>27</v>
      </c>
      <c r="Q310" s="18">
        <v>0.10213700000000001</v>
      </c>
      <c r="R310" s="18" t="s">
        <v>27</v>
      </c>
      <c r="S310" s="18" t="s">
        <v>27</v>
      </c>
      <c r="T310" s="18">
        <v>0.18473700000000001</v>
      </c>
      <c r="U310" s="1"/>
      <c r="V310" s="18"/>
      <c r="W310" s="1"/>
      <c r="X310" s="18">
        <v>98.961527000000004</v>
      </c>
      <c r="Y310" s="1"/>
      <c r="Z310" s="18" t="s">
        <v>85</v>
      </c>
      <c r="AA310" s="18"/>
      <c r="AB310" s="1"/>
      <c r="AC310" s="32">
        <v>48.695944508527518</v>
      </c>
      <c r="AD310" s="18">
        <v>50.295861392771712</v>
      </c>
      <c r="AE310" s="18">
        <v>9.2331120644993742E-2</v>
      </c>
      <c r="AF310" s="18">
        <v>0</v>
      </c>
      <c r="AG310" s="18">
        <v>0</v>
      </c>
      <c r="AH310" s="18">
        <v>0.10270906091284283</v>
      </c>
      <c r="AI310" s="18">
        <v>3.7343448593645898E-2</v>
      </c>
      <c r="AJ310" s="18">
        <v>0.55984862053230733</v>
      </c>
      <c r="AK310" s="18">
        <v>0</v>
      </c>
      <c r="AL310" s="18">
        <v>8.7082392399735739E-2</v>
      </c>
      <c r="AM310" s="18">
        <v>0</v>
      </c>
      <c r="AN310" s="18">
        <v>0</v>
      </c>
      <c r="AO310" s="18">
        <v>0.12887945561727104</v>
      </c>
      <c r="AP310" s="18">
        <v>0</v>
      </c>
      <c r="AQ310" s="18">
        <v>0</v>
      </c>
      <c r="AR310" s="18">
        <v>100.00000000000003</v>
      </c>
      <c r="AS310" s="18"/>
      <c r="AT310" s="53" t="s">
        <v>134</v>
      </c>
      <c r="AU310" s="53" t="str">
        <f t="shared" si="30"/>
        <v>po</v>
      </c>
      <c r="AV310" s="18">
        <f t="shared" si="31"/>
        <v>0.96818988998418609</v>
      </c>
      <c r="AW310" s="18">
        <f t="shared" si="32"/>
        <v>0.9836148264912048</v>
      </c>
      <c r="AX310" s="18"/>
      <c r="AY310" s="62"/>
      <c r="AZ310" s="62"/>
      <c r="BA310" s="62"/>
      <c r="BB310" s="260"/>
      <c r="BC310" s="260"/>
      <c r="BD310" s="260"/>
      <c r="BE310" s="260"/>
      <c r="BF310" s="260"/>
      <c r="BG310" s="260"/>
      <c r="BH310" s="260"/>
      <c r="BI310" s="86"/>
      <c r="BJ310" s="86"/>
      <c r="BK310" s="86"/>
      <c r="BL310" s="86"/>
      <c r="BM310" s="74"/>
      <c r="BN310" s="74"/>
      <c r="BO310" s="74"/>
      <c r="BP310" s="439"/>
      <c r="BQ310" s="439"/>
      <c r="BR310" s="439"/>
      <c r="BS310" s="439"/>
      <c r="BT310" s="439"/>
      <c r="BU310" s="439"/>
      <c r="BV310" s="439"/>
      <c r="BW310" s="439"/>
      <c r="BX310" s="439"/>
      <c r="BY310" s="439"/>
      <c r="BZ310" s="439"/>
      <c r="CA310" s="439"/>
      <c r="CB310" s="439"/>
      <c r="CC310" s="439"/>
      <c r="CD310" s="439"/>
      <c r="CE310" s="439"/>
      <c r="CF310" s="439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  <c r="FS310" s="74"/>
      <c r="FT310" s="74"/>
      <c r="FU310" s="74"/>
      <c r="FV310" s="74"/>
      <c r="FW310" s="74"/>
      <c r="FX310" s="74"/>
    </row>
    <row r="311" spans="1:180" s="21" customFormat="1" x14ac:dyDescent="0.2">
      <c r="A311" s="26" t="s">
        <v>595</v>
      </c>
      <c r="B311" s="23" t="s">
        <v>606</v>
      </c>
      <c r="C311" s="21" t="s">
        <v>75</v>
      </c>
      <c r="D311" s="23" t="s">
        <v>64</v>
      </c>
      <c r="E311" s="23" t="s">
        <v>29</v>
      </c>
      <c r="F311" s="23" t="s">
        <v>43</v>
      </c>
      <c r="G311" s="24">
        <v>123</v>
      </c>
      <c r="H311" s="30">
        <v>61.634999999999998</v>
      </c>
      <c r="I311" s="23">
        <v>36.384</v>
      </c>
      <c r="J311" s="23">
        <v>3.6999999999999998E-2</v>
      </c>
      <c r="K311" s="23" t="s">
        <v>27</v>
      </c>
      <c r="L311" s="23" t="s">
        <v>27</v>
      </c>
      <c r="M311" s="23">
        <v>0.14799999999999999</v>
      </c>
      <c r="N311" s="23">
        <v>3.1E-2</v>
      </c>
      <c r="O311" s="23">
        <v>0.74099999999999999</v>
      </c>
      <c r="P311" s="23">
        <v>9.5000000000000001E-2</v>
      </c>
      <c r="Q311" s="23">
        <v>0.155</v>
      </c>
      <c r="R311" s="23" t="s">
        <v>27</v>
      </c>
      <c r="S311" s="23" t="s">
        <v>27</v>
      </c>
      <c r="T311" s="30" t="s">
        <v>27</v>
      </c>
      <c r="U311" s="23" t="s">
        <v>27</v>
      </c>
      <c r="V311" s="23" t="s">
        <v>73</v>
      </c>
      <c r="W311" s="30" t="s">
        <v>27</v>
      </c>
      <c r="X311" s="23">
        <v>99.226000000000013</v>
      </c>
      <c r="Z311" s="18" t="s">
        <v>85</v>
      </c>
      <c r="AB311" s="1"/>
      <c r="AC311" s="32">
        <v>48.822641048026782</v>
      </c>
      <c r="AD311" s="18">
        <v>50.204036335018955</v>
      </c>
      <c r="AE311" s="18">
        <v>5.8280185232699649E-2</v>
      </c>
      <c r="AF311" s="18">
        <v>0</v>
      </c>
      <c r="AG311" s="18">
        <v>0</v>
      </c>
      <c r="AH311" s="18">
        <v>0.11917002599840815</v>
      </c>
      <c r="AI311" s="18">
        <v>3.4216360788576629E-2</v>
      </c>
      <c r="AJ311" s="18">
        <v>0.5584793294856748</v>
      </c>
      <c r="AK311" s="18">
        <v>7.1308815002074283E-2</v>
      </c>
      <c r="AL311" s="18">
        <v>0.13186790044681951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100</v>
      </c>
      <c r="AT311" s="53" t="s">
        <v>134</v>
      </c>
      <c r="AU311" s="53" t="str">
        <f t="shared" si="30"/>
        <v>po</v>
      </c>
      <c r="AV311" s="18">
        <f t="shared" si="31"/>
        <v>0.9724843779935558</v>
      </c>
      <c r="AW311" s="18">
        <f t="shared" si="32"/>
        <v>0.98765558932508957</v>
      </c>
      <c r="AX311" s="18"/>
      <c r="AY311" s="62"/>
      <c r="AZ311" s="62"/>
      <c r="BA311" s="62"/>
      <c r="BC311" s="74"/>
    </row>
    <row r="312" spans="1:180" s="21" customFormat="1" x14ac:dyDescent="0.2">
      <c r="A312" s="26" t="s">
        <v>595</v>
      </c>
      <c r="B312" s="23" t="s">
        <v>606</v>
      </c>
      <c r="C312" s="21" t="s">
        <v>75</v>
      </c>
      <c r="D312" s="23" t="s">
        <v>64</v>
      </c>
      <c r="E312" s="23" t="s">
        <v>48</v>
      </c>
      <c r="F312" s="23" t="s">
        <v>43</v>
      </c>
      <c r="G312" s="24">
        <v>150</v>
      </c>
      <c r="H312" s="30">
        <v>62.194000000000003</v>
      </c>
      <c r="I312" s="23">
        <v>36.642000000000003</v>
      </c>
      <c r="J312" s="23" t="s">
        <v>27</v>
      </c>
      <c r="K312" s="23" t="s">
        <v>27</v>
      </c>
      <c r="L312" s="23" t="s">
        <v>27</v>
      </c>
      <c r="M312" s="23">
        <v>0.105</v>
      </c>
      <c r="N312" s="23" t="s">
        <v>27</v>
      </c>
      <c r="O312" s="23">
        <v>0.81599999999999995</v>
      </c>
      <c r="P312" s="23">
        <v>0.13700000000000001</v>
      </c>
      <c r="Q312" s="23">
        <v>0.5</v>
      </c>
      <c r="R312" s="23" t="s">
        <v>27</v>
      </c>
      <c r="S312" s="23" t="s">
        <v>27</v>
      </c>
      <c r="T312" s="30" t="s">
        <v>27</v>
      </c>
      <c r="U312" s="23" t="s">
        <v>27</v>
      </c>
      <c r="V312" s="23" t="s">
        <v>73</v>
      </c>
      <c r="W312" s="30" t="s">
        <v>27</v>
      </c>
      <c r="X312" s="23">
        <v>100.39400000000002</v>
      </c>
      <c r="Z312" s="18" t="s">
        <v>85</v>
      </c>
      <c r="AB312" s="1"/>
      <c r="AC312" s="32">
        <v>48.751963547670115</v>
      </c>
      <c r="AD312" s="18">
        <v>50.033065994709169</v>
      </c>
      <c r="AE312" s="18">
        <v>0</v>
      </c>
      <c r="AF312" s="18">
        <v>0</v>
      </c>
      <c r="AG312" s="18">
        <v>0</v>
      </c>
      <c r="AH312" s="18">
        <v>8.3665107259624005E-2</v>
      </c>
      <c r="AI312" s="18">
        <v>0</v>
      </c>
      <c r="AJ312" s="18">
        <v>0.60859560078799269</v>
      </c>
      <c r="AK312" s="18">
        <v>0.1017630079970077</v>
      </c>
      <c r="AL312" s="18">
        <v>0.42094674157605994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99.999999999999957</v>
      </c>
      <c r="AT312" s="53" t="s">
        <v>134</v>
      </c>
      <c r="AU312" s="53" t="str">
        <f t="shared" si="30"/>
        <v>po</v>
      </c>
      <c r="AV312" s="18">
        <f t="shared" si="31"/>
        <v>0.97439488423166942</v>
      </c>
      <c r="AW312" s="18">
        <f t="shared" si="32"/>
        <v>0.99700603803305132</v>
      </c>
      <c r="AX312" s="18"/>
      <c r="AY312" s="62"/>
      <c r="AZ312" s="62"/>
      <c r="BA312" s="62"/>
      <c r="BC312" s="36"/>
    </row>
    <row r="313" spans="1:180" s="21" customFormat="1" x14ac:dyDescent="0.2">
      <c r="A313" s="43" t="s">
        <v>444</v>
      </c>
      <c r="B313" s="43" t="s">
        <v>451</v>
      </c>
      <c r="C313" s="21" t="s">
        <v>75</v>
      </c>
      <c r="D313" s="3" t="s">
        <v>64</v>
      </c>
      <c r="E313" s="3" t="s">
        <v>48</v>
      </c>
      <c r="F313" s="3" t="s">
        <v>43</v>
      </c>
      <c r="G313" s="3">
        <v>607</v>
      </c>
      <c r="H313" s="18">
        <v>61.852139999999999</v>
      </c>
      <c r="I313" s="18">
        <v>36.390340000000002</v>
      </c>
      <c r="J313" s="18">
        <v>4.4366000000000003E-2</v>
      </c>
      <c r="K313" s="18" t="s">
        <v>27</v>
      </c>
      <c r="L313" s="18" t="s">
        <v>27</v>
      </c>
      <c r="M313" s="18">
        <v>6.6179000000000002E-2</v>
      </c>
      <c r="N313" s="18" t="s">
        <v>27</v>
      </c>
      <c r="O313" s="18">
        <v>0.97241100000000003</v>
      </c>
      <c r="P313" s="18">
        <v>0.12475799999999999</v>
      </c>
      <c r="Q313" s="18" t="s">
        <v>27</v>
      </c>
      <c r="R313" s="18" t="s">
        <v>27</v>
      </c>
      <c r="S313" s="18" t="s">
        <v>27</v>
      </c>
      <c r="T313" s="18" t="s">
        <v>27</v>
      </c>
      <c r="U313" s="1"/>
      <c r="V313" s="18"/>
      <c r="W313" s="1"/>
      <c r="X313" s="18">
        <v>99.450193999999996</v>
      </c>
      <c r="Y313" s="1"/>
      <c r="Z313" s="18" t="s">
        <v>85</v>
      </c>
      <c r="AA313" s="18"/>
      <c r="AB313" s="1"/>
      <c r="AC313" s="32">
        <v>48.917776912759209</v>
      </c>
      <c r="AD313" s="18">
        <v>50.134007188032051</v>
      </c>
      <c r="AE313" s="18">
        <v>6.9773030707055039E-2</v>
      </c>
      <c r="AF313" s="18">
        <v>0</v>
      </c>
      <c r="AG313" s="18">
        <v>0</v>
      </c>
      <c r="AH313" s="18">
        <v>5.3203920104039494E-2</v>
      </c>
      <c r="AI313" s="18">
        <v>0</v>
      </c>
      <c r="AJ313" s="18">
        <v>0.73174012803230248</v>
      </c>
      <c r="AK313" s="18">
        <v>9.3498820365338367E-2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99.999999999999986</v>
      </c>
      <c r="AS313" s="18"/>
      <c r="AT313" s="53" t="s">
        <v>134</v>
      </c>
      <c r="AU313" s="53" t="str">
        <f t="shared" si="30"/>
        <v>po</v>
      </c>
      <c r="AV313" s="18">
        <f t="shared" si="31"/>
        <v>0.97574041367347197</v>
      </c>
      <c r="AW313" s="18">
        <f t="shared" si="32"/>
        <v>0.99220107570079619</v>
      </c>
      <c r="AX313" s="18"/>
      <c r="AY313" s="62"/>
      <c r="AZ313" s="62"/>
      <c r="BA313" s="62"/>
      <c r="BB313" s="260"/>
      <c r="BC313" s="260"/>
      <c r="BD313" s="260"/>
      <c r="BE313" s="260"/>
      <c r="BF313" s="260"/>
      <c r="BG313" s="260"/>
      <c r="BH313" s="260"/>
      <c r="BI313" s="86"/>
      <c r="BJ313" s="86"/>
      <c r="BK313" s="86"/>
      <c r="BL313" s="86"/>
      <c r="BM313" s="74"/>
      <c r="BN313" s="74"/>
      <c r="BO313" s="74"/>
      <c r="BP313" s="439"/>
      <c r="BQ313" s="439"/>
      <c r="BR313" s="439"/>
      <c r="BS313" s="439"/>
      <c r="BT313" s="439"/>
      <c r="BU313" s="439"/>
      <c r="BV313" s="439"/>
      <c r="BW313" s="439"/>
      <c r="BX313" s="439"/>
      <c r="BY313" s="439"/>
      <c r="BZ313" s="439"/>
      <c r="CA313" s="439"/>
      <c r="CB313" s="439"/>
      <c r="CC313" s="439"/>
      <c r="CD313" s="439"/>
      <c r="CE313" s="439"/>
      <c r="CF313" s="439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  <c r="FS313" s="74"/>
      <c r="FT313" s="74"/>
      <c r="FU313" s="74"/>
      <c r="FV313" s="74"/>
      <c r="FW313" s="74"/>
      <c r="FX313" s="74"/>
    </row>
    <row r="314" spans="1:180" s="21" customFormat="1" x14ac:dyDescent="0.2">
      <c r="A314" s="26" t="s">
        <v>595</v>
      </c>
      <c r="B314" s="23" t="s">
        <v>606</v>
      </c>
      <c r="C314" s="21" t="s">
        <v>75</v>
      </c>
      <c r="D314" s="23" t="s">
        <v>64</v>
      </c>
      <c r="E314" s="23" t="s">
        <v>29</v>
      </c>
      <c r="F314" s="23" t="s">
        <v>31</v>
      </c>
      <c r="G314" s="24">
        <v>132</v>
      </c>
      <c r="H314" s="30">
        <v>61.908999999999999</v>
      </c>
      <c r="I314" s="23">
        <v>36.368000000000002</v>
      </c>
      <c r="J314" s="23">
        <v>3.4000000000000002E-2</v>
      </c>
      <c r="K314" s="23" t="s">
        <v>27</v>
      </c>
      <c r="L314" s="23" t="s">
        <v>27</v>
      </c>
      <c r="M314" s="23">
        <v>0.23</v>
      </c>
      <c r="N314" s="23">
        <v>3.3000000000000002E-2</v>
      </c>
      <c r="O314" s="23">
        <v>0.38100000000000001</v>
      </c>
      <c r="P314" s="23" t="s">
        <v>27</v>
      </c>
      <c r="Q314" s="23">
        <v>0.16700000000000001</v>
      </c>
      <c r="R314" s="23" t="s">
        <v>27</v>
      </c>
      <c r="S314" s="23" t="s">
        <v>27</v>
      </c>
      <c r="T314" s="30" t="s">
        <v>27</v>
      </c>
      <c r="U314" s="23" t="s">
        <v>27</v>
      </c>
      <c r="V314" s="23" t="s">
        <v>73</v>
      </c>
      <c r="W314" s="30" t="s">
        <v>27</v>
      </c>
      <c r="X314" s="23">
        <v>99.122000000000014</v>
      </c>
      <c r="Z314" s="18" t="s">
        <v>85</v>
      </c>
      <c r="AB314" s="1"/>
      <c r="AC314" s="32">
        <v>49.075976059077561</v>
      </c>
      <c r="AD314" s="18">
        <v>50.219096970581333</v>
      </c>
      <c r="AE314" s="18">
        <v>5.3594398961405908E-2</v>
      </c>
      <c r="AF314" s="18">
        <v>0</v>
      </c>
      <c r="AG314" s="18">
        <v>0</v>
      </c>
      <c r="AH314" s="18">
        <v>0.18533372009698013</v>
      </c>
      <c r="AI314" s="18">
        <v>3.6450824065322678E-2</v>
      </c>
      <c r="AJ314" s="18">
        <v>0.28736585237093459</v>
      </c>
      <c r="AK314" s="18">
        <v>0</v>
      </c>
      <c r="AL314" s="18">
        <v>0.14218217484646453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100.00000000000001</v>
      </c>
      <c r="AT314" s="53" t="s">
        <v>134</v>
      </c>
      <c r="AU314" s="53" t="str">
        <f t="shared" si="30"/>
        <v>po</v>
      </c>
      <c r="AV314" s="18">
        <f t="shared" si="31"/>
        <v>0.97723732642637084</v>
      </c>
      <c r="AW314" s="18">
        <f t="shared" si="32"/>
        <v>0.98579080614085146</v>
      </c>
      <c r="AX314" s="18"/>
      <c r="AY314" s="62"/>
      <c r="AZ314" s="62"/>
      <c r="BA314" s="62"/>
      <c r="BC314" s="74"/>
    </row>
    <row r="315" spans="1:180" s="21" customFormat="1" x14ac:dyDescent="0.2">
      <c r="A315" s="26" t="s">
        <v>595</v>
      </c>
      <c r="B315" s="23" t="s">
        <v>606</v>
      </c>
      <c r="C315" s="21" t="s">
        <v>75</v>
      </c>
      <c r="D315" s="23" t="s">
        <v>64</v>
      </c>
      <c r="E315" s="23" t="s">
        <v>29</v>
      </c>
      <c r="F315" s="23" t="s">
        <v>31</v>
      </c>
      <c r="G315" s="24">
        <v>131</v>
      </c>
      <c r="H315" s="30">
        <v>62.402000000000001</v>
      </c>
      <c r="I315" s="23">
        <v>36.630000000000003</v>
      </c>
      <c r="J315" s="23">
        <v>0.03</v>
      </c>
      <c r="K315" s="23" t="s">
        <v>27</v>
      </c>
      <c r="L315" s="23" t="s">
        <v>27</v>
      </c>
      <c r="M315" s="23" t="s">
        <v>27</v>
      </c>
      <c r="N315" s="23">
        <v>3.9E-2</v>
      </c>
      <c r="O315" s="23">
        <v>0.40200000000000002</v>
      </c>
      <c r="P315" s="23" t="s">
        <v>27</v>
      </c>
      <c r="Q315" s="23">
        <v>0.19</v>
      </c>
      <c r="R315" s="23" t="s">
        <v>27</v>
      </c>
      <c r="S315" s="23" t="s">
        <v>27</v>
      </c>
      <c r="T315" s="30">
        <v>0.154</v>
      </c>
      <c r="U315" s="23" t="s">
        <v>27</v>
      </c>
      <c r="V315" s="23" t="s">
        <v>73</v>
      </c>
      <c r="W315" s="30" t="s">
        <v>27</v>
      </c>
      <c r="X315" s="23">
        <v>99.847000000000008</v>
      </c>
      <c r="Z315" s="18" t="s">
        <v>85</v>
      </c>
      <c r="AB315" s="1"/>
      <c r="AC315" s="32">
        <v>49.117905845277463</v>
      </c>
      <c r="AD315" s="18">
        <v>50.224147701371514</v>
      </c>
      <c r="AE315" s="18">
        <v>4.6955656697809614E-2</v>
      </c>
      <c r="AF315" s="18">
        <v>0</v>
      </c>
      <c r="AG315" s="18">
        <v>0</v>
      </c>
      <c r="AH315" s="18">
        <v>0</v>
      </c>
      <c r="AI315" s="18">
        <v>4.2774426406299478E-2</v>
      </c>
      <c r="AJ315" s="18">
        <v>0.3010664858433354</v>
      </c>
      <c r="AK315" s="18">
        <v>0</v>
      </c>
      <c r="AL315" s="18">
        <v>0.16062326848439543</v>
      </c>
      <c r="AM315" s="18">
        <v>0</v>
      </c>
      <c r="AN315" s="18">
        <v>0</v>
      </c>
      <c r="AO315" s="18">
        <v>0.10652661591917557</v>
      </c>
      <c r="AP315" s="18">
        <v>0</v>
      </c>
      <c r="AQ315" s="18">
        <v>0</v>
      </c>
      <c r="AR315" s="18">
        <v>99.999999999999986</v>
      </c>
      <c r="AT315" s="53" t="s">
        <v>134</v>
      </c>
      <c r="AU315" s="53" t="str">
        <f t="shared" si="30"/>
        <v>po</v>
      </c>
      <c r="AV315" s="18">
        <f t="shared" si="31"/>
        <v>0.97797390485007984</v>
      </c>
      <c r="AW315" s="18">
        <f t="shared" si="32"/>
        <v>0.98928751386591562</v>
      </c>
      <c r="AX315" s="18"/>
      <c r="AY315" s="62"/>
      <c r="AZ315" s="62"/>
      <c r="BA315" s="62"/>
      <c r="BC315" s="74"/>
    </row>
    <row r="316" spans="1:180" s="21" customFormat="1" x14ac:dyDescent="0.2">
      <c r="A316" s="26" t="s">
        <v>595</v>
      </c>
      <c r="B316" s="23" t="s">
        <v>606</v>
      </c>
      <c r="C316" s="21" t="s">
        <v>75</v>
      </c>
      <c r="D316" s="23" t="s">
        <v>64</v>
      </c>
      <c r="E316" s="23" t="s">
        <v>29</v>
      </c>
      <c r="F316" s="23" t="s">
        <v>34</v>
      </c>
      <c r="G316" s="24">
        <v>126</v>
      </c>
      <c r="H316" s="30">
        <v>62.164000000000001</v>
      </c>
      <c r="I316" s="23">
        <v>36.420999999999999</v>
      </c>
      <c r="J316" s="23">
        <v>2.7E-2</v>
      </c>
      <c r="K316" s="23" t="s">
        <v>27</v>
      </c>
      <c r="L316" s="23" t="s">
        <v>27</v>
      </c>
      <c r="M316" s="23">
        <v>0.11600000000000001</v>
      </c>
      <c r="N316" s="23">
        <v>2.9000000000000001E-2</v>
      </c>
      <c r="O316" s="23">
        <v>0.81200000000000006</v>
      </c>
      <c r="P316" s="23" t="s">
        <v>27</v>
      </c>
      <c r="Q316" s="23">
        <v>0.13600000000000001</v>
      </c>
      <c r="R316" s="23" t="s">
        <v>27</v>
      </c>
      <c r="S316" s="23" t="s">
        <v>27</v>
      </c>
      <c r="T316" s="30" t="s">
        <v>27</v>
      </c>
      <c r="U316" s="23" t="s">
        <v>27</v>
      </c>
      <c r="V316" s="23" t="s">
        <v>73</v>
      </c>
      <c r="W316" s="30" t="s">
        <v>27</v>
      </c>
      <c r="X316" s="23">
        <v>99.704999999999998</v>
      </c>
      <c r="Z316" s="18" t="s">
        <v>85</v>
      </c>
      <c r="AB316" s="1"/>
      <c r="AC316" s="32">
        <v>49.049205678036294</v>
      </c>
      <c r="AD316" s="18">
        <v>50.05865960501712</v>
      </c>
      <c r="AE316" s="18">
        <v>4.2362552682382024E-2</v>
      </c>
      <c r="AF316" s="18">
        <v>0</v>
      </c>
      <c r="AG316" s="18">
        <v>0</v>
      </c>
      <c r="AH316" s="18">
        <v>9.3038449960233929E-2</v>
      </c>
      <c r="AI316" s="18">
        <v>3.1883741478587579E-2</v>
      </c>
      <c r="AJ316" s="18">
        <v>0.60959877170869847</v>
      </c>
      <c r="AK316" s="18">
        <v>0</v>
      </c>
      <c r="AL316" s="18">
        <v>0.11525120111668939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100.00000000000001</v>
      </c>
      <c r="AT316" s="53" t="s">
        <v>134</v>
      </c>
      <c r="AU316" s="53" t="str">
        <f t="shared" si="30"/>
        <v>po</v>
      </c>
      <c r="AV316" s="18">
        <f t="shared" si="31"/>
        <v>0.97983457937256369</v>
      </c>
      <c r="AW316" s="18">
        <f t="shared" si="32"/>
        <v>0.99431459099382458</v>
      </c>
      <c r="AX316" s="18"/>
      <c r="AY316" s="62"/>
      <c r="AZ316" s="62"/>
      <c r="BA316" s="62"/>
      <c r="BC316" s="74"/>
    </row>
    <row r="317" spans="1:180" x14ac:dyDescent="0.2">
      <c r="A317" s="43" t="s">
        <v>444</v>
      </c>
      <c r="B317" s="21" t="s">
        <v>451</v>
      </c>
      <c r="C317" s="21" t="s">
        <v>75</v>
      </c>
      <c r="D317" s="3" t="s">
        <v>64</v>
      </c>
      <c r="E317" s="3" t="s">
        <v>29</v>
      </c>
      <c r="F317" s="3" t="s">
        <v>43</v>
      </c>
      <c r="G317" s="3">
        <v>600</v>
      </c>
      <c r="H317" s="18">
        <v>62.536290000000001</v>
      </c>
      <c r="I317" s="18">
        <v>36.596789999999999</v>
      </c>
      <c r="J317" s="18">
        <v>1.8939999999999999E-2</v>
      </c>
      <c r="K317" s="18" t="s">
        <v>27</v>
      </c>
      <c r="L317" s="18" t="s">
        <v>27</v>
      </c>
      <c r="M317" s="18" t="s">
        <v>27</v>
      </c>
      <c r="N317" s="18" t="s">
        <v>27</v>
      </c>
      <c r="O317" s="18">
        <v>0.14174800000000001</v>
      </c>
      <c r="P317" s="18" t="s">
        <v>27</v>
      </c>
      <c r="Q317" s="18">
        <v>0.153337</v>
      </c>
      <c r="R317" s="18" t="s">
        <v>27</v>
      </c>
      <c r="S317" s="18" t="s">
        <v>27</v>
      </c>
      <c r="T317" s="18" t="s">
        <v>27</v>
      </c>
      <c r="U317" s="1"/>
      <c r="V317" s="18"/>
      <c r="W317" s="1"/>
      <c r="X317" s="18">
        <v>99.447105000000008</v>
      </c>
      <c r="Y317" s="1"/>
      <c r="Z317" s="18" t="s">
        <v>85</v>
      </c>
      <c r="AA317" s="18"/>
      <c r="AB317" s="1"/>
      <c r="AC317" s="32">
        <v>49.387747090086492</v>
      </c>
      <c r="AD317" s="18">
        <v>50.345936106896104</v>
      </c>
      <c r="AE317" s="18">
        <v>2.9743523034841148E-2</v>
      </c>
      <c r="AF317" s="18">
        <v>0</v>
      </c>
      <c r="AG317" s="18">
        <v>0</v>
      </c>
      <c r="AH317" s="18">
        <v>0</v>
      </c>
      <c r="AI317" s="18">
        <v>0</v>
      </c>
      <c r="AJ317" s="18">
        <v>0.10651212999551757</v>
      </c>
      <c r="AK317" s="18">
        <v>0</v>
      </c>
      <c r="AL317" s="18">
        <v>0.13006114998701876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99.999999999999972</v>
      </c>
      <c r="AS317" s="18"/>
      <c r="AT317" s="53" t="s">
        <v>134</v>
      </c>
      <c r="AU317" s="53" t="str">
        <f t="shared" si="30"/>
        <v>po</v>
      </c>
      <c r="AV317" s="18">
        <f t="shared" si="31"/>
        <v>0.98096789749275581</v>
      </c>
      <c r="AW317" s="18">
        <f t="shared" si="32"/>
        <v>0.98566685232955209</v>
      </c>
      <c r="AX317" s="18"/>
      <c r="AY317" s="62"/>
      <c r="AZ317" s="62"/>
      <c r="BA317" s="62"/>
      <c r="BB317" s="260"/>
      <c r="BC317" s="260"/>
      <c r="BD317" s="260"/>
      <c r="BE317" s="260"/>
      <c r="BF317" s="260"/>
      <c r="BG317" s="260"/>
      <c r="BH317" s="260"/>
      <c r="BI317" s="86"/>
      <c r="BJ317" s="86"/>
      <c r="BK317" s="86"/>
      <c r="BL317" s="86"/>
      <c r="BP317" s="439"/>
      <c r="BQ317" s="439"/>
      <c r="BR317" s="439"/>
      <c r="BS317" s="439"/>
      <c r="BT317" s="439"/>
      <c r="BU317" s="439"/>
      <c r="BV317" s="439"/>
      <c r="BW317" s="439"/>
      <c r="BX317" s="439"/>
      <c r="BY317" s="439"/>
      <c r="BZ317" s="439"/>
      <c r="CA317" s="439"/>
      <c r="CB317" s="439"/>
      <c r="CC317" s="439"/>
      <c r="CD317" s="439"/>
      <c r="CE317" s="439"/>
      <c r="CF317" s="439"/>
    </row>
    <row r="318" spans="1:180" x14ac:dyDescent="0.2">
      <c r="A318" s="26" t="s">
        <v>595</v>
      </c>
      <c r="B318" s="23" t="s">
        <v>606</v>
      </c>
      <c r="C318" s="21" t="s">
        <v>75</v>
      </c>
      <c r="D318" s="23" t="s">
        <v>64</v>
      </c>
      <c r="E318" s="23" t="s">
        <v>29</v>
      </c>
      <c r="F318" s="23" t="s">
        <v>43</v>
      </c>
      <c r="G318" s="24">
        <v>106</v>
      </c>
      <c r="H318" s="30">
        <v>62.609000000000002</v>
      </c>
      <c r="I318" s="23">
        <v>36.496000000000002</v>
      </c>
      <c r="J318" s="23" t="s">
        <v>27</v>
      </c>
      <c r="K318" s="23" t="s">
        <v>27</v>
      </c>
      <c r="L318" s="23" t="s">
        <v>27</v>
      </c>
      <c r="M318" s="23">
        <v>0.104</v>
      </c>
      <c r="N318" s="23" t="s">
        <v>27</v>
      </c>
      <c r="O318" s="23">
        <v>0.40300000000000002</v>
      </c>
      <c r="P318" s="23" t="s">
        <v>27</v>
      </c>
      <c r="Q318" s="23">
        <v>0.19500000000000001</v>
      </c>
      <c r="R318" s="23" t="s">
        <v>27</v>
      </c>
      <c r="S318" s="23" t="s">
        <v>27</v>
      </c>
      <c r="T318" s="30" t="s">
        <v>27</v>
      </c>
      <c r="U318" s="23" t="s">
        <v>27</v>
      </c>
      <c r="V318" s="23" t="s">
        <v>73</v>
      </c>
      <c r="W318" s="30" t="s">
        <v>27</v>
      </c>
      <c r="X318" s="23">
        <v>99.807000000000002</v>
      </c>
      <c r="Y318" s="21"/>
      <c r="Z318" s="18" t="s">
        <v>85</v>
      </c>
      <c r="AA318" s="21"/>
      <c r="AB318" s="1"/>
      <c r="AC318" s="32">
        <v>49.344427523696183</v>
      </c>
      <c r="AD318" s="18">
        <v>50.104985327062245</v>
      </c>
      <c r="AE318" s="18">
        <v>0</v>
      </c>
      <c r="AF318" s="18">
        <v>0</v>
      </c>
      <c r="AG318" s="18">
        <v>0</v>
      </c>
      <c r="AH318" s="18">
        <v>8.3319400631126112E-2</v>
      </c>
      <c r="AI318" s="18">
        <v>0</v>
      </c>
      <c r="AJ318" s="18">
        <v>0.30220484370486511</v>
      </c>
      <c r="AK318" s="18">
        <v>0</v>
      </c>
      <c r="AL318" s="18">
        <v>0.16506290490558934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100</v>
      </c>
      <c r="AS318" s="21"/>
      <c r="AT318" s="53" t="s">
        <v>134</v>
      </c>
      <c r="AU318" s="53" t="str">
        <f t="shared" si="30"/>
        <v>po</v>
      </c>
      <c r="AV318" s="18">
        <f t="shared" si="31"/>
        <v>0.98482071597463827</v>
      </c>
      <c r="AW318" s="18">
        <f t="shared" si="32"/>
        <v>0.99414648955904994</v>
      </c>
      <c r="AX318" s="18"/>
      <c r="AY318" s="62"/>
      <c r="AZ318" s="62"/>
      <c r="BA318" s="62"/>
      <c r="BB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</row>
    <row r="319" spans="1:180" s="21" customFormat="1" x14ac:dyDescent="0.2">
      <c r="A319" s="43" t="s">
        <v>444</v>
      </c>
      <c r="B319" s="21" t="s">
        <v>451</v>
      </c>
      <c r="C319" s="21" t="s">
        <v>75</v>
      </c>
      <c r="D319" s="3" t="s">
        <v>64</v>
      </c>
      <c r="E319" s="3" t="s">
        <v>29</v>
      </c>
      <c r="F319" s="3" t="s">
        <v>43</v>
      </c>
      <c r="G319" s="3">
        <v>601</v>
      </c>
      <c r="H319" s="18">
        <v>62.715400000000002</v>
      </c>
      <c r="I319" s="18">
        <v>36.479120000000002</v>
      </c>
      <c r="J319" s="18">
        <v>2.0322E-2</v>
      </c>
      <c r="K319" s="18" t="s">
        <v>27</v>
      </c>
      <c r="L319" s="18" t="s">
        <v>27</v>
      </c>
      <c r="M319" s="18">
        <v>4.6233999999999997E-2</v>
      </c>
      <c r="N319" s="18" t="s">
        <v>27</v>
      </c>
      <c r="O319" s="18">
        <v>0.15526599999999999</v>
      </c>
      <c r="P319" s="18" t="s">
        <v>27</v>
      </c>
      <c r="Q319" s="18">
        <v>0.15124299999999999</v>
      </c>
      <c r="R319" s="18" t="s">
        <v>27</v>
      </c>
      <c r="S319" s="18" t="s">
        <v>27</v>
      </c>
      <c r="T319" s="18" t="s">
        <v>27</v>
      </c>
      <c r="U319" s="1"/>
      <c r="V319" s="18"/>
      <c r="W319" s="1"/>
      <c r="X319" s="18">
        <v>99.567584999999994</v>
      </c>
      <c r="Y319" s="1"/>
      <c r="Z319" s="18" t="s">
        <v>85</v>
      </c>
      <c r="AA319" s="18"/>
      <c r="AB319" s="1"/>
      <c r="AC319" s="32">
        <v>49.515709671571543</v>
      </c>
      <c r="AD319" s="18">
        <v>50.170391289235553</v>
      </c>
      <c r="AE319" s="18">
        <v>3.1905135194284798E-2</v>
      </c>
      <c r="AF319" s="18">
        <v>0</v>
      </c>
      <c r="AG319" s="18">
        <v>0</v>
      </c>
      <c r="AH319" s="18">
        <v>3.7105794088361573E-2</v>
      </c>
      <c r="AI319" s="18">
        <v>0</v>
      </c>
      <c r="AJ319" s="18">
        <v>0.11663803734221417</v>
      </c>
      <c r="AK319" s="18">
        <v>0</v>
      </c>
      <c r="AL319" s="18">
        <v>0.12825007256802345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99.999999999999972</v>
      </c>
      <c r="AS319" s="18"/>
      <c r="AT319" s="53" t="s">
        <v>134</v>
      </c>
      <c r="AU319" s="53" t="str">
        <f t="shared" si="30"/>
        <v>po</v>
      </c>
      <c r="AV319" s="18">
        <f t="shared" si="31"/>
        <v>0.98695083692112884</v>
      </c>
      <c r="AW319" s="18">
        <f t="shared" si="32"/>
        <v>0.99183196508491855</v>
      </c>
      <c r="AX319" s="18"/>
      <c r="AY319" s="62"/>
      <c r="AZ319" s="62"/>
      <c r="BA319" s="62"/>
      <c r="BB319" s="260"/>
      <c r="BC319" s="260"/>
      <c r="BD319" s="260"/>
      <c r="BE319" s="260"/>
      <c r="BF319" s="260"/>
      <c r="BG319" s="260"/>
      <c r="BH319" s="260"/>
      <c r="BI319" s="86"/>
      <c r="BJ319" s="86"/>
      <c r="BK319" s="86"/>
      <c r="BL319" s="86"/>
      <c r="BM319" s="74"/>
      <c r="BN319" s="74"/>
      <c r="BO319" s="74"/>
      <c r="BP319" s="439"/>
      <c r="BQ319" s="439"/>
      <c r="BR319" s="439"/>
      <c r="BS319" s="439"/>
      <c r="BT319" s="439"/>
      <c r="BU319" s="439"/>
      <c r="BV319" s="439"/>
      <c r="BW319" s="439"/>
      <c r="BX319" s="439"/>
      <c r="BY319" s="439"/>
      <c r="BZ319" s="439"/>
      <c r="CA319" s="439"/>
      <c r="CB319" s="439"/>
      <c r="CC319" s="439"/>
      <c r="CD319" s="439"/>
      <c r="CE319" s="439"/>
      <c r="CF319" s="439"/>
      <c r="CG319" s="74"/>
      <c r="CH319" s="74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  <c r="FS319" s="74"/>
      <c r="FT319" s="74"/>
      <c r="FU319" s="74"/>
      <c r="FV319" s="74"/>
      <c r="FW319" s="74"/>
      <c r="FX319" s="74"/>
    </row>
    <row r="320" spans="1:180" s="21" customFormat="1" x14ac:dyDescent="0.2">
      <c r="A320" s="26" t="s">
        <v>595</v>
      </c>
      <c r="B320" s="23" t="s">
        <v>606</v>
      </c>
      <c r="C320" s="21" t="s">
        <v>75</v>
      </c>
      <c r="D320" s="23" t="s">
        <v>64</v>
      </c>
      <c r="E320" s="23" t="s">
        <v>29</v>
      </c>
      <c r="F320" s="23" t="s">
        <v>43</v>
      </c>
      <c r="G320" s="24">
        <v>118</v>
      </c>
      <c r="H320" s="30">
        <v>62.750999999999998</v>
      </c>
      <c r="I320" s="23">
        <v>36.462000000000003</v>
      </c>
      <c r="J320" s="23">
        <v>3.6999999999999998E-2</v>
      </c>
      <c r="K320" s="23" t="s">
        <v>27</v>
      </c>
      <c r="L320" s="23" t="s">
        <v>27</v>
      </c>
      <c r="M320" s="23">
        <v>7.0999999999999994E-2</v>
      </c>
      <c r="N320" s="23" t="s">
        <v>27</v>
      </c>
      <c r="O320" s="23">
        <v>0.19</v>
      </c>
      <c r="P320" s="23">
        <v>0.14499999999999999</v>
      </c>
      <c r="Q320" s="23">
        <v>0.19600000000000001</v>
      </c>
      <c r="R320" s="23" t="s">
        <v>27</v>
      </c>
      <c r="S320" s="23" t="s">
        <v>27</v>
      </c>
      <c r="T320" s="30" t="s">
        <v>27</v>
      </c>
      <c r="U320" s="23" t="s">
        <v>27</v>
      </c>
      <c r="V320" s="23" t="s">
        <v>73</v>
      </c>
      <c r="W320" s="30" t="s">
        <v>27</v>
      </c>
      <c r="X320" s="23">
        <v>99.85199999999999</v>
      </c>
      <c r="Z320" s="18" t="s">
        <v>85</v>
      </c>
      <c r="AB320" s="1"/>
      <c r="AC320" s="32">
        <v>49.433505618830495</v>
      </c>
      <c r="AD320" s="18">
        <v>50.035191844134438</v>
      </c>
      <c r="AE320" s="18">
        <v>5.79599248588685E-2</v>
      </c>
      <c r="AF320" s="18">
        <v>0</v>
      </c>
      <c r="AG320" s="18">
        <v>0</v>
      </c>
      <c r="AH320" s="18">
        <v>5.6855247936144652E-2</v>
      </c>
      <c r="AI320" s="18">
        <v>0</v>
      </c>
      <c r="AJ320" s="18">
        <v>0.1424129185895518</v>
      </c>
      <c r="AK320" s="18">
        <v>0.10824167564164121</v>
      </c>
      <c r="AL320" s="18">
        <v>0.16583277000886645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100</v>
      </c>
      <c r="AT320" s="53" t="s">
        <v>134</v>
      </c>
      <c r="AU320" s="53" t="str">
        <f t="shared" si="30"/>
        <v>po</v>
      </c>
      <c r="AV320" s="18">
        <f t="shared" si="31"/>
        <v>0.98797473931591451</v>
      </c>
      <c r="AW320" s="18">
        <f t="shared" si="32"/>
        <v>0.99629862794089408</v>
      </c>
      <c r="AX320" s="18"/>
      <c r="AY320" s="62"/>
      <c r="AZ320" s="62"/>
      <c r="BA320" s="62"/>
      <c r="BC320" s="74"/>
    </row>
    <row r="321" spans="1:55" s="21" customFormat="1" x14ac:dyDescent="0.2">
      <c r="A321" s="26" t="s">
        <v>595</v>
      </c>
      <c r="B321" s="23" t="s">
        <v>606</v>
      </c>
      <c r="C321" s="21" t="s">
        <v>75</v>
      </c>
      <c r="D321" s="23" t="s">
        <v>64</v>
      </c>
      <c r="E321" s="23" t="s">
        <v>29</v>
      </c>
      <c r="F321" s="23" t="s">
        <v>43</v>
      </c>
      <c r="G321" s="24">
        <v>116</v>
      </c>
      <c r="H321" s="30">
        <v>62.65</v>
      </c>
      <c r="I321" s="23">
        <v>36.287999999999997</v>
      </c>
      <c r="J321" s="23">
        <v>2.8000000000000001E-2</v>
      </c>
      <c r="K321" s="23" t="s">
        <v>27</v>
      </c>
      <c r="L321" s="23" t="s">
        <v>27</v>
      </c>
      <c r="M321" s="23">
        <v>5.5E-2</v>
      </c>
      <c r="N321" s="23" t="s">
        <v>27</v>
      </c>
      <c r="O321" s="23">
        <v>0.22600000000000001</v>
      </c>
      <c r="P321" s="23" t="s">
        <v>27</v>
      </c>
      <c r="Q321" s="23">
        <v>0.22500000000000001</v>
      </c>
      <c r="R321" s="23" t="s">
        <v>27</v>
      </c>
      <c r="S321" s="23" t="s">
        <v>27</v>
      </c>
      <c r="T321" s="30" t="s">
        <v>27</v>
      </c>
      <c r="U321" s="23" t="s">
        <v>27</v>
      </c>
      <c r="V321" s="23" t="s">
        <v>73</v>
      </c>
      <c r="W321" s="30" t="s">
        <v>27</v>
      </c>
      <c r="X321" s="23">
        <v>99.471999999999994</v>
      </c>
      <c r="Z321" s="18" t="s">
        <v>85</v>
      </c>
      <c r="AB321" s="1"/>
      <c r="AC321" s="32">
        <v>49.553129335525057</v>
      </c>
      <c r="AD321" s="18">
        <v>49.997393869775323</v>
      </c>
      <c r="AE321" s="18">
        <v>4.4038586677993118E-2</v>
      </c>
      <c r="AF321" s="18">
        <v>0</v>
      </c>
      <c r="AG321" s="18">
        <v>0</v>
      </c>
      <c r="AH321" s="18">
        <v>4.4220551059221111E-2</v>
      </c>
      <c r="AI321" s="18">
        <v>0</v>
      </c>
      <c r="AJ321" s="18">
        <v>0.17008008994186952</v>
      </c>
      <c r="AK321" s="18">
        <v>0</v>
      </c>
      <c r="AL321" s="18">
        <v>0.19113756702052837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100.00000000000001</v>
      </c>
      <c r="AT321" s="53" t="s">
        <v>134</v>
      </c>
      <c r="AU321" s="53" t="str">
        <f t="shared" si="30"/>
        <v>po</v>
      </c>
      <c r="AV321" s="18">
        <f t="shared" si="31"/>
        <v>0.99111424616636201</v>
      </c>
      <c r="AW321" s="18">
        <f t="shared" si="32"/>
        <v>0.99833897587733922</v>
      </c>
      <c r="AX321" s="18"/>
      <c r="AY321" s="62"/>
      <c r="AZ321" s="62"/>
      <c r="BA321" s="62"/>
      <c r="BC321" s="74"/>
    </row>
    <row r="322" spans="1:55" s="21" customFormat="1" x14ac:dyDescent="0.2">
      <c r="A322" s="26" t="s">
        <v>595</v>
      </c>
      <c r="B322" s="23" t="s">
        <v>606</v>
      </c>
      <c r="C322" s="21" t="s">
        <v>75</v>
      </c>
      <c r="D322" s="23" t="s">
        <v>64</v>
      </c>
      <c r="E322" s="23" t="s">
        <v>29</v>
      </c>
      <c r="F322" s="23" t="s">
        <v>43</v>
      </c>
      <c r="G322" s="24">
        <v>117</v>
      </c>
      <c r="H322" s="30">
        <v>62.33</v>
      </c>
      <c r="I322" s="23">
        <v>36.097000000000001</v>
      </c>
      <c r="J322" s="23">
        <v>2.7E-2</v>
      </c>
      <c r="K322" s="23" t="s">
        <v>27</v>
      </c>
      <c r="L322" s="23" t="s">
        <v>27</v>
      </c>
      <c r="M322" s="23">
        <v>0.104</v>
      </c>
      <c r="N322" s="23">
        <v>2.8000000000000001E-2</v>
      </c>
      <c r="O322" s="23">
        <v>0.23899999999999999</v>
      </c>
      <c r="P322" s="23" t="s">
        <v>27</v>
      </c>
      <c r="Q322" s="23">
        <v>0.21</v>
      </c>
      <c r="R322" s="23" t="s">
        <v>27</v>
      </c>
      <c r="S322" s="23" t="s">
        <v>27</v>
      </c>
      <c r="T322" s="30" t="s">
        <v>27</v>
      </c>
      <c r="U322" s="23" t="s">
        <v>27</v>
      </c>
      <c r="V322" s="23" t="s">
        <v>73</v>
      </c>
      <c r="W322" s="30" t="s">
        <v>27</v>
      </c>
      <c r="X322" s="23">
        <v>99.034999999999997</v>
      </c>
      <c r="Z322" s="18" t="s">
        <v>85</v>
      </c>
      <c r="AB322" s="1"/>
      <c r="AC322" s="32">
        <v>49.52314604376393</v>
      </c>
      <c r="AD322" s="18">
        <v>49.959321610615611</v>
      </c>
      <c r="AE322" s="18">
        <v>4.2657970972586765E-2</v>
      </c>
      <c r="AF322" s="18">
        <v>0</v>
      </c>
      <c r="AG322" s="18">
        <v>0</v>
      </c>
      <c r="AH322" s="18">
        <v>8.3995474701170997E-2</v>
      </c>
      <c r="AI322" s="18">
        <v>3.0998978649259445E-2</v>
      </c>
      <c r="AJ322" s="18">
        <v>0.18067748116659738</v>
      </c>
      <c r="AK322" s="18">
        <v>0</v>
      </c>
      <c r="AL322" s="18">
        <v>0.17920244013084929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100.00000000000001</v>
      </c>
      <c r="AT322" s="53" t="s">
        <v>134</v>
      </c>
      <c r="AU322" s="53" t="str">
        <f t="shared" si="30"/>
        <v>po</v>
      </c>
      <c r="AV322" s="18">
        <f t="shared" si="31"/>
        <v>0.99126938571641854</v>
      </c>
      <c r="AW322" s="18">
        <f t="shared" si="32"/>
        <v>0.99847284464451136</v>
      </c>
      <c r="AX322" s="18"/>
      <c r="AY322" s="62"/>
      <c r="AZ322" s="62"/>
      <c r="BA322" s="62"/>
      <c r="BC322" s="74"/>
    </row>
    <row r="323" spans="1:55" s="21" customFormat="1" ht="13" x14ac:dyDescent="0.15">
      <c r="A323" s="26"/>
      <c r="D323" s="23"/>
      <c r="E323" s="23"/>
      <c r="F323" s="23"/>
      <c r="G323" s="24"/>
      <c r="H323" s="30"/>
      <c r="I323" s="23"/>
      <c r="J323" s="23"/>
      <c r="K323" s="23"/>
      <c r="L323" s="23"/>
      <c r="M323" s="23"/>
      <c r="N323" s="23"/>
      <c r="O323" s="30"/>
      <c r="P323" s="23"/>
      <c r="Q323" s="23"/>
      <c r="R323" s="23"/>
      <c r="S323" s="23"/>
      <c r="T323" s="30"/>
      <c r="U323" s="23"/>
      <c r="V323" s="23"/>
      <c r="W323" s="30"/>
      <c r="X323" s="23"/>
      <c r="AC323" s="289"/>
      <c r="AX323" s="34" t="s">
        <v>84</v>
      </c>
    </row>
    <row r="324" spans="1:55" s="21" customFormat="1" x14ac:dyDescent="0.2">
      <c r="A324" s="26"/>
      <c r="D324" s="23"/>
      <c r="E324" s="23"/>
      <c r="F324" s="23"/>
      <c r="G324" s="24"/>
      <c r="H324" s="30"/>
      <c r="I324" s="24"/>
      <c r="J324" s="24"/>
      <c r="K324" s="24"/>
      <c r="L324" s="24"/>
      <c r="M324" s="24"/>
      <c r="N324" s="24"/>
      <c r="O324" s="30"/>
      <c r="P324" s="23"/>
      <c r="Q324" s="24"/>
      <c r="R324" s="24"/>
      <c r="S324" s="24"/>
      <c r="T324" s="30"/>
      <c r="U324" s="24"/>
      <c r="V324" s="24"/>
      <c r="W324" s="30"/>
      <c r="X324" s="24"/>
      <c r="AC324" s="289"/>
      <c r="AT324" s="281" t="s">
        <v>64</v>
      </c>
      <c r="AU324" s="315" t="s">
        <v>129</v>
      </c>
      <c r="AV324" s="279">
        <f>AVERAGE(AV308:AV322)</f>
        <v>0.9786979109087105</v>
      </c>
      <c r="AW324" s="279">
        <f>AVERAGE(AW308:AW322)</f>
        <v>0.99037091095460184</v>
      </c>
      <c r="AX324" s="321">
        <f>COUNT(AV308:AV322)</f>
        <v>15</v>
      </c>
    </row>
    <row r="325" spans="1:55" s="21" customFormat="1" ht="13" x14ac:dyDescent="0.15">
      <c r="A325" s="26"/>
      <c r="D325" s="23"/>
      <c r="E325" s="23"/>
      <c r="F325" s="23"/>
      <c r="G325" s="24"/>
      <c r="H325" s="30"/>
      <c r="I325" s="24"/>
      <c r="J325" s="24"/>
      <c r="K325" s="24"/>
      <c r="L325" s="24"/>
      <c r="M325" s="24"/>
      <c r="N325" s="24"/>
      <c r="O325" s="30"/>
      <c r="P325" s="23"/>
      <c r="Q325" s="24"/>
      <c r="R325" s="24"/>
      <c r="S325" s="24"/>
      <c r="T325" s="30"/>
      <c r="U325" s="24"/>
      <c r="V325" s="24"/>
      <c r="W325" s="30"/>
      <c r="X325" s="24"/>
      <c r="AC325" s="289"/>
      <c r="AU325" s="34" t="s">
        <v>83</v>
      </c>
      <c r="AV325" s="279">
        <f>STDEV(AV308:AV322)</f>
        <v>8.5579569089469752E-3</v>
      </c>
      <c r="AW325" s="279">
        <f>STDEV(AW308:AW322)</f>
        <v>6.2509688600350466E-3</v>
      </c>
    </row>
    <row r="326" spans="1:55" s="21" customFormat="1" ht="13" x14ac:dyDescent="0.15">
      <c r="A326" s="26"/>
      <c r="D326" s="23"/>
      <c r="E326" s="23"/>
      <c r="F326" s="23"/>
      <c r="G326" s="24"/>
      <c r="H326" s="30"/>
      <c r="I326" s="24"/>
      <c r="J326" s="24"/>
      <c r="K326" s="24"/>
      <c r="L326" s="24"/>
      <c r="M326" s="24"/>
      <c r="N326" s="24"/>
      <c r="O326" s="30"/>
      <c r="P326" s="23"/>
      <c r="Q326" s="24"/>
      <c r="R326" s="24"/>
      <c r="S326" s="24"/>
      <c r="T326" s="30"/>
      <c r="U326" s="24"/>
      <c r="V326" s="24"/>
      <c r="W326" s="30"/>
      <c r="X326" s="24"/>
      <c r="AC326" s="289"/>
      <c r="AU326" s="34" t="s">
        <v>82</v>
      </c>
      <c r="AV326" s="279">
        <f>MIN(AV308:AV322)</f>
        <v>0.96498758845208887</v>
      </c>
      <c r="AW326" s="279">
        <f>MIN(AW308:AW322)</f>
        <v>0.97822646843191885</v>
      </c>
    </row>
    <row r="327" spans="1:55" s="21" customFormat="1" ht="13" x14ac:dyDescent="0.15">
      <c r="A327" s="26"/>
      <c r="D327" s="23"/>
      <c r="E327" s="23"/>
      <c r="F327" s="23"/>
      <c r="G327" s="24"/>
      <c r="H327" s="30"/>
      <c r="I327" s="24"/>
      <c r="J327" s="24"/>
      <c r="K327" s="24"/>
      <c r="L327" s="24"/>
      <c r="M327" s="24"/>
      <c r="N327" s="24"/>
      <c r="O327" s="30"/>
      <c r="P327" s="23"/>
      <c r="Q327" s="24"/>
      <c r="R327" s="24"/>
      <c r="S327" s="24"/>
      <c r="T327" s="30"/>
      <c r="U327" s="24"/>
      <c r="V327" s="24"/>
      <c r="W327" s="30"/>
      <c r="X327" s="24"/>
      <c r="AC327" s="289"/>
      <c r="AU327" s="34" t="s">
        <v>81</v>
      </c>
      <c r="AV327" s="279">
        <f>MAX(AV308:AV322)</f>
        <v>0.99126938571641854</v>
      </c>
      <c r="AW327" s="279">
        <f>MAX(AW308:AW322)</f>
        <v>0.99847284464451136</v>
      </c>
    </row>
    <row r="328" spans="1:55" s="21" customFormat="1" ht="13" x14ac:dyDescent="0.15">
      <c r="A328" s="52"/>
      <c r="B328" s="47"/>
      <c r="C328" s="47"/>
      <c r="D328" s="49"/>
      <c r="E328" s="49"/>
      <c r="F328" s="49"/>
      <c r="G328" s="51"/>
      <c r="H328" s="50"/>
      <c r="I328" s="51"/>
      <c r="J328" s="51"/>
      <c r="K328" s="51"/>
      <c r="L328" s="51"/>
      <c r="M328" s="51"/>
      <c r="N328" s="51"/>
      <c r="O328" s="50"/>
      <c r="P328" s="49"/>
      <c r="Q328" s="51"/>
      <c r="R328" s="51"/>
      <c r="S328" s="51"/>
      <c r="T328" s="50"/>
      <c r="U328" s="51"/>
      <c r="V328" s="51"/>
      <c r="W328" s="50"/>
      <c r="X328" s="51"/>
      <c r="Y328" s="47"/>
      <c r="Z328" s="47"/>
      <c r="AA328" s="47"/>
      <c r="AB328" s="47"/>
      <c r="AC328" s="333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334"/>
      <c r="AW328" s="47"/>
      <c r="AX328" s="47"/>
    </row>
    <row r="329" spans="1:55" s="21" customFormat="1" x14ac:dyDescent="0.2">
      <c r="A329" s="26" t="s">
        <v>595</v>
      </c>
      <c r="B329" s="23" t="s">
        <v>606</v>
      </c>
      <c r="C329" s="21" t="s">
        <v>75</v>
      </c>
      <c r="D329" s="23" t="s">
        <v>33</v>
      </c>
      <c r="E329" s="23" t="s">
        <v>37</v>
      </c>
      <c r="F329" s="23" t="s">
        <v>43</v>
      </c>
      <c r="G329" s="24">
        <v>49</v>
      </c>
      <c r="H329" s="30">
        <v>59.66</v>
      </c>
      <c r="I329" s="23">
        <v>38.148000000000003</v>
      </c>
      <c r="J329" s="23">
        <v>6.5000000000000002E-2</v>
      </c>
      <c r="K329" s="23" t="s">
        <v>27</v>
      </c>
      <c r="L329" s="23" t="s">
        <v>27</v>
      </c>
      <c r="M329" s="23" t="s">
        <v>27</v>
      </c>
      <c r="N329" s="23">
        <v>4.8000000000000001E-2</v>
      </c>
      <c r="O329" s="23">
        <v>0.59699999999999998</v>
      </c>
      <c r="P329" s="23">
        <v>0.107</v>
      </c>
      <c r="Q329" s="23" t="s">
        <v>27</v>
      </c>
      <c r="R329" s="23" t="s">
        <v>27</v>
      </c>
      <c r="S329" s="23">
        <v>5.8999999999999997E-2</v>
      </c>
      <c r="T329" s="30" t="s">
        <v>27</v>
      </c>
      <c r="U329" s="23" t="s">
        <v>27</v>
      </c>
      <c r="V329" s="23" t="s">
        <v>27</v>
      </c>
      <c r="W329" s="30" t="s">
        <v>27</v>
      </c>
      <c r="X329" s="23">
        <v>98.683999999999983</v>
      </c>
      <c r="Z329" s="18" t="s">
        <v>85</v>
      </c>
      <c r="AB329" s="1"/>
      <c r="AC329" s="32">
        <v>46.939648690534376</v>
      </c>
      <c r="AD329" s="18">
        <v>52.283262941521613</v>
      </c>
      <c r="AE329" s="18">
        <v>0.10169398673441628</v>
      </c>
      <c r="AF329" s="18">
        <v>0</v>
      </c>
      <c r="AG329" s="18">
        <v>0</v>
      </c>
      <c r="AH329" s="18">
        <v>0</v>
      </c>
      <c r="AI329" s="18">
        <v>5.2623057470842859E-2</v>
      </c>
      <c r="AJ329" s="18">
        <v>0.44691604227005471</v>
      </c>
      <c r="AK329" s="18">
        <v>7.9774870761733355E-2</v>
      </c>
      <c r="AL329" s="18">
        <v>0</v>
      </c>
      <c r="AM329" s="18">
        <v>0</v>
      </c>
      <c r="AN329" s="18">
        <v>9.6080410706971237E-2</v>
      </c>
      <c r="AO329" s="18">
        <v>0</v>
      </c>
      <c r="AP329" s="18">
        <v>0</v>
      </c>
      <c r="AQ329" s="18">
        <v>0</v>
      </c>
      <c r="AR329" s="18">
        <v>100.00000000000003</v>
      </c>
      <c r="AT329" s="53" t="s">
        <v>134</v>
      </c>
      <c r="AU329" s="53" t="str">
        <f t="shared" ref="AU329:AU354" si="33">Z329</f>
        <v>po</v>
      </c>
      <c r="AV329" s="18">
        <f t="shared" ref="AV329:AV354" si="34">AC329/AD329</f>
        <v>0.89779493569550117</v>
      </c>
      <c r="AW329" s="18">
        <f t="shared" ref="AW329:AW354" si="35">SUM(AC329,AG329,AJ329,AK329,AL329,AO329)/AD329</f>
        <v>0.90786873146492142</v>
      </c>
      <c r="AX329" s="18"/>
      <c r="AY329" s="62"/>
      <c r="AZ329" s="62"/>
      <c r="BA329" s="62"/>
    </row>
    <row r="330" spans="1:55" s="21" customFormat="1" x14ac:dyDescent="0.2">
      <c r="A330" s="26" t="s">
        <v>595</v>
      </c>
      <c r="B330" s="23" t="s">
        <v>606</v>
      </c>
      <c r="C330" s="21" t="s">
        <v>75</v>
      </c>
      <c r="D330" s="23" t="s">
        <v>33</v>
      </c>
      <c r="E330" s="23" t="s">
        <v>37</v>
      </c>
      <c r="F330" s="23" t="s">
        <v>28</v>
      </c>
      <c r="G330" s="24">
        <v>58</v>
      </c>
      <c r="H330" s="30">
        <v>60.902999999999999</v>
      </c>
      <c r="I330" s="23">
        <v>36.692</v>
      </c>
      <c r="J330" s="23" t="s">
        <v>27</v>
      </c>
      <c r="K330" s="23" t="s">
        <v>27</v>
      </c>
      <c r="L330" s="23" t="s">
        <v>27</v>
      </c>
      <c r="M330" s="23">
        <v>5.5E-2</v>
      </c>
      <c r="N330" s="23" t="s">
        <v>27</v>
      </c>
      <c r="O330" s="23">
        <v>0.95099999999999996</v>
      </c>
      <c r="P330" s="23">
        <v>0.123</v>
      </c>
      <c r="Q330" s="23" t="s">
        <v>27</v>
      </c>
      <c r="R330" s="23" t="s">
        <v>27</v>
      </c>
      <c r="S330" s="23">
        <v>4.4999999999999998E-2</v>
      </c>
      <c r="T330" s="30" t="s">
        <v>27</v>
      </c>
      <c r="U330" s="23" t="s">
        <v>27</v>
      </c>
      <c r="V330" s="23" t="s">
        <v>27</v>
      </c>
      <c r="W330" s="30" t="s">
        <v>27</v>
      </c>
      <c r="X330" s="23">
        <v>98.769000000000005</v>
      </c>
      <c r="Z330" s="18" t="s">
        <v>85</v>
      </c>
      <c r="AB330" s="1"/>
      <c r="AC330" s="32">
        <v>48.339980317698817</v>
      </c>
      <c r="AD330" s="18">
        <v>50.731008035795035</v>
      </c>
      <c r="AE330" s="18">
        <v>0</v>
      </c>
      <c r="AF330" s="18">
        <v>0</v>
      </c>
      <c r="AG330" s="18">
        <v>0</v>
      </c>
      <c r="AH330" s="18">
        <v>4.4375363446022525E-2</v>
      </c>
      <c r="AI330" s="18">
        <v>0</v>
      </c>
      <c r="AJ330" s="18">
        <v>0.71819657123124092</v>
      </c>
      <c r="AK330" s="18">
        <v>9.2512121528053604E-2</v>
      </c>
      <c r="AL330" s="18">
        <v>0</v>
      </c>
      <c r="AM330" s="18">
        <v>0</v>
      </c>
      <c r="AN330" s="18">
        <v>7.3927590300845614E-2</v>
      </c>
      <c r="AO330" s="18">
        <v>0</v>
      </c>
      <c r="AP330" s="18">
        <v>0</v>
      </c>
      <c r="AQ330" s="18">
        <v>0</v>
      </c>
      <c r="AR330" s="18">
        <v>100.00000000000001</v>
      </c>
      <c r="AT330" s="53" t="s">
        <v>134</v>
      </c>
      <c r="AU330" s="53" t="str">
        <f t="shared" si="33"/>
        <v>po</v>
      </c>
      <c r="AV330" s="18">
        <f t="shared" si="34"/>
        <v>0.95286851551601059</v>
      </c>
      <c r="AW330" s="18">
        <f t="shared" si="35"/>
        <v>0.96884905136870381</v>
      </c>
      <c r="AX330" s="18"/>
      <c r="AY330" s="62"/>
      <c r="AZ330" s="62"/>
      <c r="BA330" s="62"/>
      <c r="BB330" s="25"/>
    </row>
    <row r="331" spans="1:55" s="21" customFormat="1" x14ac:dyDescent="0.2">
      <c r="A331" s="26" t="s">
        <v>595</v>
      </c>
      <c r="B331" s="23" t="s">
        <v>606</v>
      </c>
      <c r="C331" s="21" t="s">
        <v>75</v>
      </c>
      <c r="D331" s="23" t="s">
        <v>33</v>
      </c>
      <c r="E331" s="23" t="s">
        <v>37</v>
      </c>
      <c r="F331" s="23" t="s">
        <v>43</v>
      </c>
      <c r="G331" s="24">
        <v>50</v>
      </c>
      <c r="H331" s="30">
        <v>61.32</v>
      </c>
      <c r="I331" s="23">
        <v>36.436999999999998</v>
      </c>
      <c r="J331" s="23" t="s">
        <v>27</v>
      </c>
      <c r="K331" s="23" t="s">
        <v>27</v>
      </c>
      <c r="L331" s="23" t="s">
        <v>27</v>
      </c>
      <c r="M331" s="23">
        <v>6.7000000000000004E-2</v>
      </c>
      <c r="N331" s="23">
        <v>5.1999999999999998E-2</v>
      </c>
      <c r="O331" s="23">
        <v>0.74399999999999999</v>
      </c>
      <c r="P331" s="23">
        <v>0.156</v>
      </c>
      <c r="Q331" s="23" t="s">
        <v>27</v>
      </c>
      <c r="R331" s="23" t="s">
        <v>27</v>
      </c>
      <c r="S331" s="23">
        <v>3.6999999999999998E-2</v>
      </c>
      <c r="T331" s="30" t="s">
        <v>27</v>
      </c>
      <c r="U331" s="23" t="s">
        <v>27</v>
      </c>
      <c r="V331" s="23" t="s">
        <v>27</v>
      </c>
      <c r="W331" s="30" t="s">
        <v>27</v>
      </c>
      <c r="X331" s="23">
        <v>98.813000000000017</v>
      </c>
      <c r="Z331" s="18" t="s">
        <v>85</v>
      </c>
      <c r="AB331" s="1"/>
      <c r="AC331" s="32">
        <v>48.719214529348889</v>
      </c>
      <c r="AD331" s="18">
        <v>50.428385950290391</v>
      </c>
      <c r="AE331" s="18">
        <v>0</v>
      </c>
      <c r="AF331" s="18">
        <v>0</v>
      </c>
      <c r="AG331" s="18">
        <v>0</v>
      </c>
      <c r="AH331" s="18">
        <v>5.4110853548800845E-2</v>
      </c>
      <c r="AI331" s="18">
        <v>5.7567812823847618E-2</v>
      </c>
      <c r="AJ331" s="18">
        <v>0.56242691320538296</v>
      </c>
      <c r="AK331" s="18">
        <v>0.11744877075768238</v>
      </c>
      <c r="AL331" s="18">
        <v>0</v>
      </c>
      <c r="AM331" s="18">
        <v>0</v>
      </c>
      <c r="AN331" s="18">
        <v>6.0845170024992019E-2</v>
      </c>
      <c r="AO331" s="18">
        <v>0</v>
      </c>
      <c r="AP331" s="18">
        <v>0</v>
      </c>
      <c r="AQ331" s="18">
        <v>0</v>
      </c>
      <c r="AR331" s="18">
        <v>99.999999999999986</v>
      </c>
      <c r="AT331" s="53" t="s">
        <v>134</v>
      </c>
      <c r="AU331" s="53" t="str">
        <f t="shared" si="33"/>
        <v>po</v>
      </c>
      <c r="AV331" s="18">
        <f t="shared" si="34"/>
        <v>0.9661069576443253</v>
      </c>
      <c r="AW331" s="18">
        <f t="shared" si="35"/>
        <v>0.97958896130459028</v>
      </c>
      <c r="AX331" s="18"/>
      <c r="AY331" s="62"/>
      <c r="AZ331" s="62"/>
      <c r="BA331" s="62"/>
      <c r="BC331" s="36"/>
    </row>
    <row r="332" spans="1:55" s="21" customFormat="1" x14ac:dyDescent="0.2">
      <c r="A332" s="26" t="s">
        <v>595</v>
      </c>
      <c r="B332" s="23" t="s">
        <v>606</v>
      </c>
      <c r="C332" s="21" t="s">
        <v>75</v>
      </c>
      <c r="D332" s="23" t="s">
        <v>33</v>
      </c>
      <c r="E332" s="23" t="s">
        <v>32</v>
      </c>
      <c r="F332" s="23" t="s">
        <v>59</v>
      </c>
      <c r="G332" s="24">
        <v>35</v>
      </c>
      <c r="H332" s="30">
        <v>61.697000000000003</v>
      </c>
      <c r="I332" s="23">
        <v>36.633000000000003</v>
      </c>
      <c r="J332" s="23">
        <v>4.9000000000000002E-2</v>
      </c>
      <c r="K332" s="23" t="s">
        <v>27</v>
      </c>
      <c r="L332" s="23" t="s">
        <v>27</v>
      </c>
      <c r="M332" s="23" t="s">
        <v>27</v>
      </c>
      <c r="N332" s="23" t="s">
        <v>27</v>
      </c>
      <c r="O332" s="23">
        <v>0.66800000000000004</v>
      </c>
      <c r="P332" s="23" t="s">
        <v>27</v>
      </c>
      <c r="Q332" s="23">
        <v>4.2000000000000003E-2</v>
      </c>
      <c r="R332" s="23" t="s">
        <v>27</v>
      </c>
      <c r="S332" s="23" t="s">
        <v>27</v>
      </c>
      <c r="T332" s="30" t="s">
        <v>27</v>
      </c>
      <c r="U332" s="23" t="s">
        <v>27</v>
      </c>
      <c r="V332" s="23" t="s">
        <v>27</v>
      </c>
      <c r="W332" s="30" t="s">
        <v>27</v>
      </c>
      <c r="X332" s="23">
        <v>99.089000000000027</v>
      </c>
      <c r="Z332" s="18" t="s">
        <v>85</v>
      </c>
      <c r="AB332" s="1"/>
      <c r="AC332" s="32">
        <v>48.854290754184667</v>
      </c>
      <c r="AD332" s="18">
        <v>50.529555216330522</v>
      </c>
      <c r="AE332" s="18">
        <v>7.7154289559204212E-2</v>
      </c>
      <c r="AF332" s="18">
        <v>0</v>
      </c>
      <c r="AG332" s="18">
        <v>0</v>
      </c>
      <c r="AH332" s="18">
        <v>0</v>
      </c>
      <c r="AI332" s="18">
        <v>0</v>
      </c>
      <c r="AJ332" s="18">
        <v>0.50328055986655174</v>
      </c>
      <c r="AK332" s="18">
        <v>0</v>
      </c>
      <c r="AL332" s="18">
        <v>3.571918005906527E-2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100</v>
      </c>
      <c r="AT332" s="53" t="s">
        <v>134</v>
      </c>
      <c r="AU332" s="53" t="str">
        <f t="shared" si="33"/>
        <v>po</v>
      </c>
      <c r="AV332" s="18">
        <f t="shared" si="34"/>
        <v>0.96684584982049415</v>
      </c>
      <c r="AW332" s="18">
        <f t="shared" si="35"/>
        <v>0.97751286910491142</v>
      </c>
      <c r="AX332" s="18"/>
      <c r="AY332" s="62"/>
      <c r="AZ332" s="62"/>
      <c r="BA332" s="62"/>
      <c r="BC332" s="36"/>
    </row>
    <row r="333" spans="1:55" s="21" customFormat="1" x14ac:dyDescent="0.2">
      <c r="A333" s="26" t="s">
        <v>595</v>
      </c>
      <c r="B333" s="23" t="s">
        <v>606</v>
      </c>
      <c r="C333" s="21" t="s">
        <v>75</v>
      </c>
      <c r="D333" s="23" t="s">
        <v>33</v>
      </c>
      <c r="E333" s="23" t="s">
        <v>32</v>
      </c>
      <c r="F333" s="23" t="s">
        <v>38</v>
      </c>
      <c r="G333" s="24">
        <v>27</v>
      </c>
      <c r="H333" s="30">
        <v>62.104999999999997</v>
      </c>
      <c r="I333" s="23">
        <v>36.825000000000003</v>
      </c>
      <c r="J333" s="23" t="s">
        <v>27</v>
      </c>
      <c r="K333" s="23" t="s">
        <v>27</v>
      </c>
      <c r="L333" s="23" t="s">
        <v>27</v>
      </c>
      <c r="M333" s="23" t="s">
        <v>27</v>
      </c>
      <c r="N333" s="23" t="s">
        <v>27</v>
      </c>
      <c r="O333" s="23">
        <v>0.32600000000000001</v>
      </c>
      <c r="P333" s="23">
        <v>9.7000000000000003E-2</v>
      </c>
      <c r="Q333" s="23">
        <v>4.1000000000000002E-2</v>
      </c>
      <c r="R333" s="23" t="s">
        <v>27</v>
      </c>
      <c r="S333" s="23" t="s">
        <v>27</v>
      </c>
      <c r="T333" s="30" t="s">
        <v>27</v>
      </c>
      <c r="U333" s="23" t="s">
        <v>27</v>
      </c>
      <c r="V333" s="23" t="s">
        <v>27</v>
      </c>
      <c r="W333" s="30" t="s">
        <v>27</v>
      </c>
      <c r="X333" s="23">
        <v>99.393999999999991</v>
      </c>
      <c r="Z333" s="18" t="s">
        <v>85</v>
      </c>
      <c r="AB333" s="1"/>
      <c r="AC333" s="32">
        <v>49.018045102288319</v>
      </c>
      <c r="AD333" s="18">
        <v>50.629833624774598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0.24481726856575708</v>
      </c>
      <c r="AK333" s="18">
        <v>7.254824332962638E-2</v>
      </c>
      <c r="AL333" s="18">
        <v>3.4755761041701395E-2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100</v>
      </c>
      <c r="AT333" s="53" t="s">
        <v>134</v>
      </c>
      <c r="AU333" s="53" t="str">
        <f t="shared" si="33"/>
        <v>po</v>
      </c>
      <c r="AV333" s="18">
        <f t="shared" si="34"/>
        <v>0.96816524157611328</v>
      </c>
      <c r="AW333" s="18">
        <f t="shared" si="35"/>
        <v>0.97512005947156011</v>
      </c>
      <c r="AX333" s="18"/>
      <c r="AY333" s="62"/>
      <c r="AZ333" s="62"/>
      <c r="BA333" s="62"/>
      <c r="BC333" s="36"/>
    </row>
    <row r="334" spans="1:55" s="21" customFormat="1" x14ac:dyDescent="0.2">
      <c r="A334" s="26" t="s">
        <v>595</v>
      </c>
      <c r="B334" s="23" t="s">
        <v>606</v>
      </c>
      <c r="C334" s="21" t="s">
        <v>75</v>
      </c>
      <c r="D334" s="23" t="s">
        <v>33</v>
      </c>
      <c r="E334" s="23" t="s">
        <v>37</v>
      </c>
      <c r="F334" s="23" t="s">
        <v>43</v>
      </c>
      <c r="G334" s="24">
        <v>47</v>
      </c>
      <c r="H334" s="30">
        <v>61.298999999999999</v>
      </c>
      <c r="I334" s="23">
        <v>36.341000000000001</v>
      </c>
      <c r="J334" s="23" t="s">
        <v>27</v>
      </c>
      <c r="K334" s="23" t="s">
        <v>27</v>
      </c>
      <c r="L334" s="23" t="s">
        <v>27</v>
      </c>
      <c r="M334" s="23" t="s">
        <v>27</v>
      </c>
      <c r="N334" s="23">
        <v>4.4999999999999998E-2</v>
      </c>
      <c r="O334" s="23">
        <v>0.54600000000000004</v>
      </c>
      <c r="P334" s="23">
        <v>0.16800000000000001</v>
      </c>
      <c r="Q334" s="23">
        <v>6.0999999999999999E-2</v>
      </c>
      <c r="R334" s="23" t="s">
        <v>27</v>
      </c>
      <c r="S334" s="23">
        <v>4.4999999999999998E-2</v>
      </c>
      <c r="T334" s="30" t="s">
        <v>27</v>
      </c>
      <c r="U334" s="23" t="s">
        <v>27</v>
      </c>
      <c r="V334" s="23" t="s">
        <v>27</v>
      </c>
      <c r="W334" s="30" t="s">
        <v>27</v>
      </c>
      <c r="X334" s="23">
        <v>98.505000000000024</v>
      </c>
      <c r="Z334" s="18" t="s">
        <v>85</v>
      </c>
      <c r="AB334" s="1"/>
      <c r="AC334" s="32">
        <v>48.842631696274388</v>
      </c>
      <c r="AD334" s="18">
        <v>50.44020743107248</v>
      </c>
      <c r="AE334" s="18">
        <v>0</v>
      </c>
      <c r="AF334" s="18">
        <v>0</v>
      </c>
      <c r="AG334" s="18">
        <v>0</v>
      </c>
      <c r="AH334" s="18">
        <v>0</v>
      </c>
      <c r="AI334" s="18">
        <v>4.9961611106295344E-2</v>
      </c>
      <c r="AJ334" s="18">
        <v>0.41393613124598361</v>
      </c>
      <c r="AK334" s="18">
        <v>0.12684714415286727</v>
      </c>
      <c r="AL334" s="18">
        <v>5.220222646826906E-2</v>
      </c>
      <c r="AM334" s="18">
        <v>0</v>
      </c>
      <c r="AN334" s="18">
        <v>7.4213759679704422E-2</v>
      </c>
      <c r="AO334" s="18">
        <v>0</v>
      </c>
      <c r="AP334" s="18">
        <v>0</v>
      </c>
      <c r="AQ334" s="18">
        <v>0</v>
      </c>
      <c r="AR334" s="18">
        <v>100</v>
      </c>
      <c r="AT334" s="53" t="s">
        <v>134</v>
      </c>
      <c r="AU334" s="53" t="str">
        <f t="shared" si="33"/>
        <v>po</v>
      </c>
      <c r="AV334" s="18">
        <f t="shared" si="34"/>
        <v>0.96832733614386479</v>
      </c>
      <c r="AW334" s="18">
        <f t="shared" si="35"/>
        <v>0.98008354279066423</v>
      </c>
      <c r="AX334" s="18"/>
      <c r="AY334" s="62"/>
      <c r="AZ334" s="62"/>
      <c r="BA334" s="62"/>
      <c r="BC334" s="36"/>
    </row>
    <row r="335" spans="1:55" s="21" customFormat="1" x14ac:dyDescent="0.2">
      <c r="A335" s="26" t="s">
        <v>595</v>
      </c>
      <c r="B335" s="23" t="s">
        <v>606</v>
      </c>
      <c r="C335" s="21" t="s">
        <v>75</v>
      </c>
      <c r="D335" s="23" t="s">
        <v>33</v>
      </c>
      <c r="E335" s="23" t="s">
        <v>32</v>
      </c>
      <c r="F335" s="23" t="s">
        <v>38</v>
      </c>
      <c r="G335" s="24">
        <v>26</v>
      </c>
      <c r="H335" s="30">
        <v>61.872999999999998</v>
      </c>
      <c r="I335" s="23">
        <v>36.661999999999999</v>
      </c>
      <c r="J335" s="23" t="s">
        <v>27</v>
      </c>
      <c r="K335" s="23" t="s">
        <v>27</v>
      </c>
      <c r="L335" s="23" t="s">
        <v>27</v>
      </c>
      <c r="M335" s="23" t="s">
        <v>27</v>
      </c>
      <c r="N335" s="23" t="s">
        <v>27</v>
      </c>
      <c r="O335" s="23">
        <v>0.51300000000000001</v>
      </c>
      <c r="P335" s="23" t="s">
        <v>27</v>
      </c>
      <c r="Q335" s="23">
        <v>4.3999999999999997E-2</v>
      </c>
      <c r="R335" s="23" t="s">
        <v>27</v>
      </c>
      <c r="S335" s="23">
        <v>3.9E-2</v>
      </c>
      <c r="T335" s="30" t="s">
        <v>27</v>
      </c>
      <c r="U335" s="23" t="s">
        <v>27</v>
      </c>
      <c r="V335" s="23" t="s">
        <v>27</v>
      </c>
      <c r="W335" s="30" t="s">
        <v>27</v>
      </c>
      <c r="X335" s="23">
        <v>99.131</v>
      </c>
      <c r="Z335" s="18" t="s">
        <v>85</v>
      </c>
      <c r="AB335" s="1"/>
      <c r="AC335" s="32">
        <v>48.968655689971428</v>
      </c>
      <c r="AD335" s="18">
        <v>50.543752817638335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0.38630417345017931</v>
      </c>
      <c r="AK335" s="18">
        <v>0</v>
      </c>
      <c r="AL335" s="18">
        <v>3.7400999573961639E-2</v>
      </c>
      <c r="AM335" s="18">
        <v>0</v>
      </c>
      <c r="AN335" s="18">
        <v>6.3886319366118757E-2</v>
      </c>
      <c r="AO335" s="18">
        <v>0</v>
      </c>
      <c r="AP335" s="18">
        <v>0</v>
      </c>
      <c r="AQ335" s="18">
        <v>0</v>
      </c>
      <c r="AR335" s="18">
        <v>100.00000000000003</v>
      </c>
      <c r="AT335" s="53" t="s">
        <v>134</v>
      </c>
      <c r="AU335" s="53" t="str">
        <f t="shared" si="33"/>
        <v>po</v>
      </c>
      <c r="AV335" s="18">
        <f t="shared" si="34"/>
        <v>0.96883695729223251</v>
      </c>
      <c r="AW335" s="18">
        <f t="shared" si="35"/>
        <v>0.97721989582378288</v>
      </c>
      <c r="AX335" s="18"/>
      <c r="AY335" s="62"/>
      <c r="AZ335" s="62"/>
      <c r="BA335" s="62"/>
      <c r="BC335" s="36"/>
    </row>
    <row r="336" spans="1:55" s="21" customFormat="1" x14ac:dyDescent="0.2">
      <c r="A336" s="26" t="s">
        <v>595</v>
      </c>
      <c r="B336" s="23" t="s">
        <v>606</v>
      </c>
      <c r="C336" s="21" t="s">
        <v>75</v>
      </c>
      <c r="D336" s="23" t="s">
        <v>33</v>
      </c>
      <c r="E336" s="23" t="s">
        <v>32</v>
      </c>
      <c r="F336" s="23" t="s">
        <v>38</v>
      </c>
      <c r="G336" s="24">
        <v>25</v>
      </c>
      <c r="H336" s="30">
        <v>61.825000000000003</v>
      </c>
      <c r="I336" s="23">
        <v>36.612000000000002</v>
      </c>
      <c r="J336" s="23" t="s">
        <v>27</v>
      </c>
      <c r="K336" s="23" t="s">
        <v>27</v>
      </c>
      <c r="L336" s="23" t="s">
        <v>27</v>
      </c>
      <c r="M336" s="23" t="s">
        <v>27</v>
      </c>
      <c r="N336" s="23" t="s">
        <v>27</v>
      </c>
      <c r="O336" s="23">
        <v>0.60299999999999998</v>
      </c>
      <c r="P336" s="23" t="s">
        <v>27</v>
      </c>
      <c r="Q336" s="23">
        <v>6.2E-2</v>
      </c>
      <c r="R336" s="23" t="s">
        <v>27</v>
      </c>
      <c r="S336" s="23">
        <v>0.03</v>
      </c>
      <c r="T336" s="30" t="s">
        <v>27</v>
      </c>
      <c r="U336" s="23" t="s">
        <v>27</v>
      </c>
      <c r="V336" s="23" t="s">
        <v>27</v>
      </c>
      <c r="W336" s="30" t="s">
        <v>27</v>
      </c>
      <c r="X336" s="23">
        <v>99.132000000000005</v>
      </c>
      <c r="Z336" s="18" t="s">
        <v>85</v>
      </c>
      <c r="AB336" s="1"/>
      <c r="AC336" s="32">
        <v>48.949556795482771</v>
      </c>
      <c r="AD336" s="18">
        <v>50.494307019285834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0.45425213604559922</v>
      </c>
      <c r="AK336" s="18">
        <v>0</v>
      </c>
      <c r="AL336" s="18">
        <v>5.2721754359612558E-2</v>
      </c>
      <c r="AM336" s="18">
        <v>0</v>
      </c>
      <c r="AN336" s="18">
        <v>4.9162294826189223E-2</v>
      </c>
      <c r="AO336" s="18">
        <v>0</v>
      </c>
      <c r="AP336" s="18">
        <v>0</v>
      </c>
      <c r="AQ336" s="18">
        <v>0</v>
      </c>
      <c r="AR336" s="18">
        <v>100</v>
      </c>
      <c r="AT336" s="53" t="s">
        <v>134</v>
      </c>
      <c r="AU336" s="53" t="str">
        <f t="shared" si="33"/>
        <v>po</v>
      </c>
      <c r="AV336" s="18">
        <f t="shared" si="34"/>
        <v>0.96940743788773931</v>
      </c>
      <c r="AW336" s="18">
        <f t="shared" si="35"/>
        <v>0.97944765668332689</v>
      </c>
      <c r="AX336" s="18"/>
      <c r="AY336" s="62"/>
      <c r="AZ336" s="62"/>
      <c r="BA336" s="62"/>
      <c r="BC336" s="36"/>
    </row>
    <row r="337" spans="1:180" s="21" customFormat="1" x14ac:dyDescent="0.2">
      <c r="A337" s="26" t="s">
        <v>595</v>
      </c>
      <c r="B337" s="23" t="s">
        <v>606</v>
      </c>
      <c r="C337" s="21" t="s">
        <v>75</v>
      </c>
      <c r="D337" s="23" t="s">
        <v>33</v>
      </c>
      <c r="E337" s="23" t="s">
        <v>32</v>
      </c>
      <c r="F337" s="23" t="s">
        <v>41</v>
      </c>
      <c r="G337" s="24">
        <v>33</v>
      </c>
      <c r="H337" s="30">
        <v>61.500999999999998</v>
      </c>
      <c r="I337" s="23">
        <v>36.405000000000001</v>
      </c>
      <c r="J337" s="23" t="s">
        <v>27</v>
      </c>
      <c r="K337" s="23" t="s">
        <v>27</v>
      </c>
      <c r="L337" s="23" t="s">
        <v>27</v>
      </c>
      <c r="M337" s="23" t="s">
        <v>27</v>
      </c>
      <c r="N337" s="23" t="s">
        <v>27</v>
      </c>
      <c r="O337" s="23">
        <v>0.91500000000000004</v>
      </c>
      <c r="P337" s="23">
        <v>0.11600000000000001</v>
      </c>
      <c r="Q337" s="23">
        <v>4.2000000000000003E-2</v>
      </c>
      <c r="R337" s="23" t="s">
        <v>27</v>
      </c>
      <c r="S337" s="23" t="s">
        <v>27</v>
      </c>
      <c r="T337" s="30" t="s">
        <v>27</v>
      </c>
      <c r="U337" s="23" t="s">
        <v>27</v>
      </c>
      <c r="V337" s="23" t="s">
        <v>27</v>
      </c>
      <c r="W337" s="30" t="s">
        <v>27</v>
      </c>
      <c r="X337" s="23">
        <v>98.979000000000013</v>
      </c>
      <c r="Z337" s="18" t="s">
        <v>85</v>
      </c>
      <c r="AB337" s="1"/>
      <c r="AC337" s="32">
        <v>48.832750834422129</v>
      </c>
      <c r="AD337" s="18">
        <v>50.352886450131621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0.69126589935078686</v>
      </c>
      <c r="AK337" s="18">
        <v>8.7279599973385261E-2</v>
      </c>
      <c r="AL337" s="18">
        <v>3.5817216122065183E-2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99.999999999999986</v>
      </c>
      <c r="AT337" s="53" t="s">
        <v>134</v>
      </c>
      <c r="AU337" s="53" t="str">
        <f t="shared" si="33"/>
        <v>po</v>
      </c>
      <c r="AV337" s="18">
        <f t="shared" si="34"/>
        <v>0.96981035799774851</v>
      </c>
      <c r="AW337" s="18">
        <f t="shared" si="35"/>
        <v>0.98598346688700289</v>
      </c>
      <c r="AX337" s="18"/>
      <c r="AY337" s="62"/>
      <c r="AZ337" s="62"/>
      <c r="BA337" s="62"/>
      <c r="BC337" s="36"/>
    </row>
    <row r="338" spans="1:180" s="21" customFormat="1" x14ac:dyDescent="0.2">
      <c r="A338" s="26" t="s">
        <v>595</v>
      </c>
      <c r="B338" s="23" t="s">
        <v>606</v>
      </c>
      <c r="C338" s="21" t="s">
        <v>75</v>
      </c>
      <c r="D338" s="23" t="s">
        <v>33</v>
      </c>
      <c r="E338" s="23" t="s">
        <v>32</v>
      </c>
      <c r="F338" s="23" t="s">
        <v>39</v>
      </c>
      <c r="G338" s="24">
        <v>22</v>
      </c>
      <c r="H338" s="30">
        <v>61.567</v>
      </c>
      <c r="I338" s="23">
        <v>36.420999999999999</v>
      </c>
      <c r="J338" s="23">
        <v>2.7E-2</v>
      </c>
      <c r="K338" s="23" t="s">
        <v>27</v>
      </c>
      <c r="L338" s="23" t="s">
        <v>27</v>
      </c>
      <c r="M338" s="23" t="s">
        <v>27</v>
      </c>
      <c r="N338" s="23" t="s">
        <v>27</v>
      </c>
      <c r="O338" s="23">
        <v>0.91700000000000004</v>
      </c>
      <c r="P338" s="23" t="s">
        <v>27</v>
      </c>
      <c r="Q338" s="23" t="s">
        <v>27</v>
      </c>
      <c r="R338" s="23" t="s">
        <v>27</v>
      </c>
      <c r="S338" s="23">
        <v>3.4000000000000002E-2</v>
      </c>
      <c r="T338" s="30">
        <v>0.17499999999999999</v>
      </c>
      <c r="U338" s="23" t="s">
        <v>27</v>
      </c>
      <c r="V338" s="23" t="s">
        <v>27</v>
      </c>
      <c r="W338" s="30" t="s">
        <v>27</v>
      </c>
      <c r="X338" s="23">
        <v>99.141000000000005</v>
      </c>
      <c r="Z338" s="18" t="s">
        <v>85</v>
      </c>
      <c r="AB338" s="1"/>
      <c r="AC338" s="32">
        <v>48.800452898895379</v>
      </c>
      <c r="AD338" s="18">
        <v>50.287732113798647</v>
      </c>
      <c r="AE338" s="18">
        <v>4.2556407178245714E-2</v>
      </c>
      <c r="AF338" s="18">
        <v>0</v>
      </c>
      <c r="AG338" s="18">
        <v>0</v>
      </c>
      <c r="AH338" s="18">
        <v>0</v>
      </c>
      <c r="AI338" s="18">
        <v>0</v>
      </c>
      <c r="AJ338" s="18">
        <v>0.69157649351498984</v>
      </c>
      <c r="AK338" s="18">
        <v>0</v>
      </c>
      <c r="AL338" s="18">
        <v>0</v>
      </c>
      <c r="AM338" s="18">
        <v>0</v>
      </c>
      <c r="AN338" s="18">
        <v>5.5780323784214395E-2</v>
      </c>
      <c r="AO338" s="18">
        <v>0.12190176282851631</v>
      </c>
      <c r="AP338" s="18">
        <v>0</v>
      </c>
      <c r="AQ338" s="18">
        <v>0</v>
      </c>
      <c r="AR338" s="18">
        <v>99.999999999999986</v>
      </c>
      <c r="AT338" s="53" t="s">
        <v>134</v>
      </c>
      <c r="AU338" s="53" t="str">
        <f t="shared" si="33"/>
        <v>po</v>
      </c>
      <c r="AV338" s="18">
        <f t="shared" si="34"/>
        <v>0.97042461148302273</v>
      </c>
      <c r="AW338" s="18">
        <f t="shared" si="35"/>
        <v>0.98660108678126535</v>
      </c>
      <c r="AX338" s="18"/>
      <c r="AY338" s="62"/>
      <c r="AZ338" s="62"/>
      <c r="BA338" s="62"/>
      <c r="BC338" s="36"/>
    </row>
    <row r="339" spans="1:180" s="21" customFormat="1" x14ac:dyDescent="0.2">
      <c r="A339" s="26" t="s">
        <v>595</v>
      </c>
      <c r="B339" s="23" t="s">
        <v>606</v>
      </c>
      <c r="C339" s="21" t="s">
        <v>75</v>
      </c>
      <c r="D339" s="23" t="s">
        <v>33</v>
      </c>
      <c r="E339" s="23" t="s">
        <v>32</v>
      </c>
      <c r="F339" s="23" t="s">
        <v>59</v>
      </c>
      <c r="G339" s="24">
        <v>36</v>
      </c>
      <c r="H339" s="30">
        <v>61.652999999999999</v>
      </c>
      <c r="I339" s="23">
        <v>36.412999999999997</v>
      </c>
      <c r="J339" s="23" t="s">
        <v>27</v>
      </c>
      <c r="K339" s="23" t="s">
        <v>27</v>
      </c>
      <c r="L339" s="23" t="s">
        <v>27</v>
      </c>
      <c r="M339" s="23" t="s">
        <v>27</v>
      </c>
      <c r="N339" s="23" t="s">
        <v>27</v>
      </c>
      <c r="O339" s="23">
        <v>0.64200000000000002</v>
      </c>
      <c r="P339" s="23" t="s">
        <v>27</v>
      </c>
      <c r="Q339" s="23">
        <v>6.2E-2</v>
      </c>
      <c r="R339" s="23" t="s">
        <v>27</v>
      </c>
      <c r="S339" s="23" t="s">
        <v>27</v>
      </c>
      <c r="T339" s="30">
        <v>0.26300000000000001</v>
      </c>
      <c r="U339" s="23" t="s">
        <v>27</v>
      </c>
      <c r="V339" s="23" t="s">
        <v>27</v>
      </c>
      <c r="W339" s="30" t="s">
        <v>27</v>
      </c>
      <c r="X339" s="23">
        <v>99.033000000000001</v>
      </c>
      <c r="Z339" s="18" t="s">
        <v>85</v>
      </c>
      <c r="AB339" s="1"/>
      <c r="AC339" s="32">
        <v>48.934452673995807</v>
      </c>
      <c r="AD339" s="18">
        <v>50.344415851293022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0.48483121842308308</v>
      </c>
      <c r="AK339" s="18">
        <v>0</v>
      </c>
      <c r="AL339" s="18">
        <v>5.2852524429219255E-2</v>
      </c>
      <c r="AM339" s="18">
        <v>0</v>
      </c>
      <c r="AN339" s="18">
        <v>0</v>
      </c>
      <c r="AO339" s="18">
        <v>0.18344773185888597</v>
      </c>
      <c r="AP339" s="18">
        <v>0</v>
      </c>
      <c r="AQ339" s="18">
        <v>0</v>
      </c>
      <c r="AR339" s="18">
        <v>100.00000000000001</v>
      </c>
      <c r="AT339" s="53" t="s">
        <v>134</v>
      </c>
      <c r="AU339" s="53" t="str">
        <f t="shared" si="33"/>
        <v>po</v>
      </c>
      <c r="AV339" s="18">
        <f t="shared" si="34"/>
        <v>0.97199365305057961</v>
      </c>
      <c r="AW339" s="18">
        <f t="shared" si="35"/>
        <v>0.98631761455688161</v>
      </c>
      <c r="AX339" s="18"/>
      <c r="AY339" s="62"/>
      <c r="AZ339" s="62"/>
      <c r="BA339" s="62"/>
      <c r="BC339" s="36"/>
    </row>
    <row r="340" spans="1:180" s="21" customFormat="1" x14ac:dyDescent="0.2">
      <c r="A340" s="26" t="s">
        <v>595</v>
      </c>
      <c r="B340" s="23" t="s">
        <v>606</v>
      </c>
      <c r="C340" s="21" t="s">
        <v>75</v>
      </c>
      <c r="D340" s="23" t="s">
        <v>33</v>
      </c>
      <c r="E340" s="23" t="s">
        <v>35</v>
      </c>
      <c r="F340" s="23" t="s">
        <v>43</v>
      </c>
      <c r="G340" s="24">
        <v>101</v>
      </c>
      <c r="H340" s="30">
        <v>62.066000000000003</v>
      </c>
      <c r="I340" s="23">
        <v>36.643000000000001</v>
      </c>
      <c r="J340" s="23" t="s">
        <v>27</v>
      </c>
      <c r="K340" s="23" t="s">
        <v>27</v>
      </c>
      <c r="L340" s="23" t="s">
        <v>27</v>
      </c>
      <c r="M340" s="23">
        <v>7.0000000000000007E-2</v>
      </c>
      <c r="N340" s="23" t="s">
        <v>27</v>
      </c>
      <c r="O340" s="23">
        <v>0.628</v>
      </c>
      <c r="P340" s="23" t="s">
        <v>27</v>
      </c>
      <c r="Q340" s="23">
        <v>0.216</v>
      </c>
      <c r="R340" s="23" t="s">
        <v>27</v>
      </c>
      <c r="S340" s="23">
        <v>2.5999999999999999E-2</v>
      </c>
      <c r="T340" s="30">
        <v>0.158</v>
      </c>
      <c r="U340" s="23" t="s">
        <v>27</v>
      </c>
      <c r="V340" s="23" t="s">
        <v>27</v>
      </c>
      <c r="W340" s="30" t="s">
        <v>27</v>
      </c>
      <c r="X340" s="23">
        <v>99.806999999999988</v>
      </c>
      <c r="Z340" s="18" t="s">
        <v>85</v>
      </c>
      <c r="AB340" s="1"/>
      <c r="AC340" s="32">
        <v>48.874942274059897</v>
      </c>
      <c r="AD340" s="18">
        <v>50.264092592873325</v>
      </c>
      <c r="AE340" s="18">
        <v>0</v>
      </c>
      <c r="AF340" s="18">
        <v>0</v>
      </c>
      <c r="AG340" s="18">
        <v>0</v>
      </c>
      <c r="AH340" s="18">
        <v>5.603275685825513E-2</v>
      </c>
      <c r="AI340" s="18">
        <v>0</v>
      </c>
      <c r="AJ340" s="18">
        <v>0.47052984065453429</v>
      </c>
      <c r="AK340" s="18">
        <v>0</v>
      </c>
      <c r="AL340" s="18">
        <v>0.18268369050652017</v>
      </c>
      <c r="AM340" s="18">
        <v>0</v>
      </c>
      <c r="AN340" s="18">
        <v>4.2377184740187174E-2</v>
      </c>
      <c r="AO340" s="18">
        <v>0.10934166030728103</v>
      </c>
      <c r="AP340" s="18">
        <v>0</v>
      </c>
      <c r="AQ340" s="18">
        <v>0</v>
      </c>
      <c r="AR340" s="18">
        <v>100.00000000000001</v>
      </c>
      <c r="AT340" s="53" t="s">
        <v>134</v>
      </c>
      <c r="AU340" s="53" t="str">
        <f t="shared" si="33"/>
        <v>po</v>
      </c>
      <c r="AV340" s="18">
        <f t="shared" si="34"/>
        <v>0.97236296833078828</v>
      </c>
      <c r="AW340" s="18">
        <f t="shared" si="35"/>
        <v>0.9875339413282489</v>
      </c>
      <c r="AX340" s="18"/>
      <c r="AY340" s="62"/>
      <c r="AZ340" s="62"/>
      <c r="BA340" s="62"/>
      <c r="BC340" s="74"/>
    </row>
    <row r="341" spans="1:180" s="21" customFormat="1" x14ac:dyDescent="0.2">
      <c r="A341" s="26" t="s">
        <v>595</v>
      </c>
      <c r="B341" s="23" t="s">
        <v>606</v>
      </c>
      <c r="C341" s="21" t="s">
        <v>75</v>
      </c>
      <c r="D341" s="23" t="s">
        <v>33</v>
      </c>
      <c r="E341" s="23" t="s">
        <v>32</v>
      </c>
      <c r="F341" s="23" t="s">
        <v>39</v>
      </c>
      <c r="G341" s="24">
        <v>21</v>
      </c>
      <c r="H341" s="30">
        <v>62.110999999999997</v>
      </c>
      <c r="I341" s="23">
        <v>36.665999999999997</v>
      </c>
      <c r="J341" s="23" t="s">
        <v>27</v>
      </c>
      <c r="K341" s="23" t="s">
        <v>27</v>
      </c>
      <c r="L341" s="23" t="s">
        <v>27</v>
      </c>
      <c r="M341" s="23" t="s">
        <v>27</v>
      </c>
      <c r="N341" s="23">
        <v>3.5999999999999997E-2</v>
      </c>
      <c r="O341" s="23">
        <v>0.47399999999999998</v>
      </c>
      <c r="P341" s="23" t="s">
        <v>27</v>
      </c>
      <c r="Q341" s="23">
        <v>3.7999999999999999E-2</v>
      </c>
      <c r="R341" s="23" t="s">
        <v>27</v>
      </c>
      <c r="S341" s="23">
        <v>5.8000000000000003E-2</v>
      </c>
      <c r="T341" s="30" t="s">
        <v>27</v>
      </c>
      <c r="U341" s="23" t="s">
        <v>27</v>
      </c>
      <c r="V341" s="23" t="s">
        <v>27</v>
      </c>
      <c r="W341" s="30" t="s">
        <v>27</v>
      </c>
      <c r="X341" s="23">
        <v>99.382999999999996</v>
      </c>
      <c r="Z341" s="18" t="s">
        <v>85</v>
      </c>
      <c r="AB341" s="1"/>
      <c r="AC341" s="32">
        <v>49.04410210946498</v>
      </c>
      <c r="AD341" s="18">
        <v>50.433153452324198</v>
      </c>
      <c r="AE341" s="18">
        <v>0</v>
      </c>
      <c r="AF341" s="18">
        <v>0</v>
      </c>
      <c r="AG341" s="18">
        <v>0</v>
      </c>
      <c r="AH341" s="18">
        <v>0</v>
      </c>
      <c r="AI341" s="18">
        <v>3.960946910833793E-2</v>
      </c>
      <c r="AJ341" s="18">
        <v>0.35611612188932507</v>
      </c>
      <c r="AK341" s="18">
        <v>0</v>
      </c>
      <c r="AL341" s="18">
        <v>3.2226666738846645E-2</v>
      </c>
      <c r="AM341" s="18">
        <v>0</v>
      </c>
      <c r="AN341" s="18">
        <v>9.4792180474315396E-2</v>
      </c>
      <c r="AO341" s="18">
        <v>0</v>
      </c>
      <c r="AP341" s="18">
        <v>0</v>
      </c>
      <c r="AQ341" s="18">
        <v>0</v>
      </c>
      <c r="AR341" s="18">
        <v>100.00000000000001</v>
      </c>
      <c r="AT341" s="53" t="s">
        <v>134</v>
      </c>
      <c r="AU341" s="53" t="str">
        <f t="shared" si="33"/>
        <v>po</v>
      </c>
      <c r="AV341" s="18">
        <f t="shared" si="34"/>
        <v>0.97245757507167729</v>
      </c>
      <c r="AW341" s="18">
        <f t="shared" si="35"/>
        <v>0.98015772392307277</v>
      </c>
      <c r="AX341" s="18"/>
      <c r="AY341" s="62"/>
      <c r="AZ341" s="62"/>
      <c r="BA341" s="62"/>
      <c r="BC341" s="36"/>
    </row>
    <row r="342" spans="1:180" s="21" customFormat="1" x14ac:dyDescent="0.2">
      <c r="A342" s="26" t="s">
        <v>595</v>
      </c>
      <c r="B342" s="23" t="s">
        <v>606</v>
      </c>
      <c r="C342" s="21" t="s">
        <v>75</v>
      </c>
      <c r="D342" s="23" t="s">
        <v>33</v>
      </c>
      <c r="E342" s="23" t="s">
        <v>32</v>
      </c>
      <c r="F342" s="23" t="s">
        <v>39</v>
      </c>
      <c r="G342" s="24">
        <v>24</v>
      </c>
      <c r="H342" s="30">
        <v>62.23</v>
      </c>
      <c r="I342" s="23">
        <v>36.698</v>
      </c>
      <c r="J342" s="23" t="s">
        <v>27</v>
      </c>
      <c r="K342" s="23" t="s">
        <v>27</v>
      </c>
      <c r="L342" s="23" t="s">
        <v>27</v>
      </c>
      <c r="M342" s="23" t="s">
        <v>27</v>
      </c>
      <c r="N342" s="23">
        <v>3.5999999999999997E-2</v>
      </c>
      <c r="O342" s="23">
        <v>0.45600000000000002</v>
      </c>
      <c r="P342" s="23" t="s">
        <v>27</v>
      </c>
      <c r="Q342" s="23" t="s">
        <v>27</v>
      </c>
      <c r="R342" s="23" t="s">
        <v>27</v>
      </c>
      <c r="S342" s="23" t="s">
        <v>27</v>
      </c>
      <c r="T342" s="30" t="s">
        <v>27</v>
      </c>
      <c r="U342" s="23" t="s">
        <v>27</v>
      </c>
      <c r="V342" s="23" t="s">
        <v>27</v>
      </c>
      <c r="W342" s="30" t="s">
        <v>27</v>
      </c>
      <c r="X342" s="23">
        <v>99.42</v>
      </c>
      <c r="Z342" s="18" t="s">
        <v>85</v>
      </c>
      <c r="AB342" s="1"/>
      <c r="AC342" s="32">
        <v>49.139325988301657</v>
      </c>
      <c r="AD342" s="18">
        <v>50.478462024514968</v>
      </c>
      <c r="AE342" s="18">
        <v>0</v>
      </c>
      <c r="AF342" s="18">
        <v>0</v>
      </c>
      <c r="AG342" s="18">
        <v>0</v>
      </c>
      <c r="AH342" s="18">
        <v>0</v>
      </c>
      <c r="AI342" s="18">
        <v>3.9610484027222524E-2</v>
      </c>
      <c r="AJ342" s="18">
        <v>0.34260150315614668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99.999999999999986</v>
      </c>
      <c r="AT342" s="53" t="s">
        <v>134</v>
      </c>
      <c r="AU342" s="53" t="str">
        <f t="shared" si="33"/>
        <v>po</v>
      </c>
      <c r="AV342" s="18">
        <f t="shared" si="34"/>
        <v>0.9734711403140025</v>
      </c>
      <c r="AW342" s="18">
        <f t="shared" si="35"/>
        <v>0.98025822314924738</v>
      </c>
      <c r="AX342" s="18"/>
      <c r="AY342" s="62"/>
      <c r="AZ342" s="62"/>
      <c r="BA342" s="62"/>
      <c r="BC342" s="36"/>
    </row>
    <row r="343" spans="1:180" s="21" customFormat="1" x14ac:dyDescent="0.2">
      <c r="A343" s="26" t="s">
        <v>595</v>
      </c>
      <c r="B343" s="23" t="s">
        <v>606</v>
      </c>
      <c r="C343" s="21" t="s">
        <v>75</v>
      </c>
      <c r="D343" s="23" t="s">
        <v>33</v>
      </c>
      <c r="E343" s="23" t="s">
        <v>32</v>
      </c>
      <c r="F343" s="23" t="s">
        <v>38</v>
      </c>
      <c r="G343" s="24">
        <v>29</v>
      </c>
      <c r="H343" s="30">
        <v>62.25</v>
      </c>
      <c r="I343" s="23">
        <v>36.652999999999999</v>
      </c>
      <c r="J343" s="23" t="s">
        <v>27</v>
      </c>
      <c r="K343" s="23" t="s">
        <v>27</v>
      </c>
      <c r="L343" s="23" t="s">
        <v>27</v>
      </c>
      <c r="M343" s="23" t="s">
        <v>27</v>
      </c>
      <c r="N343" s="23" t="s">
        <v>27</v>
      </c>
      <c r="O343" s="23">
        <v>0.66100000000000003</v>
      </c>
      <c r="P343" s="23" t="s">
        <v>27</v>
      </c>
      <c r="Q343" s="23" t="s">
        <v>27</v>
      </c>
      <c r="R343" s="23" t="s">
        <v>27</v>
      </c>
      <c r="S343" s="23">
        <v>2.5000000000000001E-2</v>
      </c>
      <c r="T343" s="30" t="s">
        <v>27</v>
      </c>
      <c r="U343" s="23" t="s">
        <v>27</v>
      </c>
      <c r="V343" s="23" t="s">
        <v>27</v>
      </c>
      <c r="W343" s="30" t="s">
        <v>27</v>
      </c>
      <c r="X343" s="23">
        <v>99.588999999999999</v>
      </c>
      <c r="Z343" s="18" t="s">
        <v>85</v>
      </c>
      <c r="AB343" s="1"/>
      <c r="AC343" s="32">
        <v>49.101517352941954</v>
      </c>
      <c r="AD343" s="18">
        <v>50.361587085450289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0.49608037191270127</v>
      </c>
      <c r="AK343" s="18">
        <v>0</v>
      </c>
      <c r="AL343" s="18">
        <v>0</v>
      </c>
      <c r="AM343" s="18">
        <v>0</v>
      </c>
      <c r="AN343" s="18">
        <v>4.0815189695069413E-2</v>
      </c>
      <c r="AO343" s="18">
        <v>0</v>
      </c>
      <c r="AP343" s="18">
        <v>0</v>
      </c>
      <c r="AQ343" s="18">
        <v>0</v>
      </c>
      <c r="AR343" s="18">
        <v>100</v>
      </c>
      <c r="AT343" s="53" t="s">
        <v>134</v>
      </c>
      <c r="AU343" s="53" t="str">
        <f t="shared" si="33"/>
        <v>po</v>
      </c>
      <c r="AV343" s="18">
        <f t="shared" si="34"/>
        <v>0.97497954680478338</v>
      </c>
      <c r="AW343" s="18">
        <f t="shared" si="35"/>
        <v>0.98482991889633376</v>
      </c>
      <c r="AX343" s="18"/>
      <c r="AY343" s="62"/>
      <c r="AZ343" s="62"/>
      <c r="BA343" s="62"/>
      <c r="BC343" s="36"/>
    </row>
    <row r="344" spans="1:180" s="21" customFormat="1" x14ac:dyDescent="0.2">
      <c r="A344" s="26" t="s">
        <v>595</v>
      </c>
      <c r="B344" s="23" t="s">
        <v>606</v>
      </c>
      <c r="C344" s="21" t="s">
        <v>75</v>
      </c>
      <c r="D344" s="23" t="s">
        <v>33</v>
      </c>
      <c r="E344" s="23" t="s">
        <v>32</v>
      </c>
      <c r="F344" s="23" t="s">
        <v>34</v>
      </c>
      <c r="G344" s="24">
        <v>10</v>
      </c>
      <c r="H344" s="30">
        <v>61.927</v>
      </c>
      <c r="I344" s="23">
        <v>36.457999999999998</v>
      </c>
      <c r="J344" s="23" t="s">
        <v>27</v>
      </c>
      <c r="K344" s="23" t="s">
        <v>27</v>
      </c>
      <c r="L344" s="23" t="s">
        <v>27</v>
      </c>
      <c r="M344" s="23" t="s">
        <v>27</v>
      </c>
      <c r="N344" s="23" t="s">
        <v>27</v>
      </c>
      <c r="O344" s="23">
        <v>0.62</v>
      </c>
      <c r="P344" s="23" t="s">
        <v>27</v>
      </c>
      <c r="Q344" s="23">
        <v>0.124</v>
      </c>
      <c r="R344" s="23" t="s">
        <v>27</v>
      </c>
      <c r="S344" s="23">
        <v>4.3999999999999997E-2</v>
      </c>
      <c r="T344" s="30" t="s">
        <v>27</v>
      </c>
      <c r="U344" s="23" t="s">
        <v>27</v>
      </c>
      <c r="V344" s="23" t="s">
        <v>27</v>
      </c>
      <c r="W344" s="30" t="s">
        <v>27</v>
      </c>
      <c r="X344" s="23">
        <v>99.172999999999988</v>
      </c>
      <c r="Z344" s="18" t="s">
        <v>85</v>
      </c>
      <c r="AB344" s="1"/>
      <c r="AC344" s="32">
        <v>49.051487379704938</v>
      </c>
      <c r="AD344" s="18">
        <v>50.303627471440649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0.46726027055234959</v>
      </c>
      <c r="AK344" s="18">
        <v>0</v>
      </c>
      <c r="AL344" s="18">
        <v>0.10548904230754722</v>
      </c>
      <c r="AM344" s="18">
        <v>0</v>
      </c>
      <c r="AN344" s="18">
        <v>7.2135835994507486E-2</v>
      </c>
      <c r="AO344" s="18">
        <v>0</v>
      </c>
      <c r="AP344" s="18">
        <v>0</v>
      </c>
      <c r="AQ344" s="18">
        <v>0</v>
      </c>
      <c r="AR344" s="18">
        <v>99.999999999999986</v>
      </c>
      <c r="AT344" s="53" t="s">
        <v>134</v>
      </c>
      <c r="AU344" s="53" t="str">
        <f t="shared" si="33"/>
        <v>po</v>
      </c>
      <c r="AV344" s="18">
        <f t="shared" si="34"/>
        <v>0.97510835391649242</v>
      </c>
      <c r="AW344" s="18">
        <f t="shared" si="35"/>
        <v>0.98649419906622982</v>
      </c>
      <c r="AX344" s="18"/>
      <c r="AY344" s="62"/>
      <c r="AZ344" s="62"/>
      <c r="BA344" s="62"/>
      <c r="BC344" s="36"/>
    </row>
    <row r="345" spans="1:180" s="21" customFormat="1" x14ac:dyDescent="0.2">
      <c r="A345" s="26" t="s">
        <v>595</v>
      </c>
      <c r="B345" s="23" t="s">
        <v>606</v>
      </c>
      <c r="C345" s="21" t="s">
        <v>75</v>
      </c>
      <c r="D345" s="23" t="s">
        <v>33</v>
      </c>
      <c r="E345" s="23" t="s">
        <v>32</v>
      </c>
      <c r="F345" s="23" t="s">
        <v>38</v>
      </c>
      <c r="G345" s="24">
        <v>28</v>
      </c>
      <c r="H345" s="30">
        <v>62.267000000000003</v>
      </c>
      <c r="I345" s="23">
        <v>36.652000000000001</v>
      </c>
      <c r="J345" s="23" t="s">
        <v>27</v>
      </c>
      <c r="K345" s="23" t="s">
        <v>27</v>
      </c>
      <c r="L345" s="23" t="s">
        <v>27</v>
      </c>
      <c r="M345" s="23" t="s">
        <v>27</v>
      </c>
      <c r="N345" s="23">
        <v>3.1E-2</v>
      </c>
      <c r="O345" s="23">
        <v>0.434</v>
      </c>
      <c r="P345" s="23" t="s">
        <v>27</v>
      </c>
      <c r="Q345" s="23">
        <v>4.2999999999999997E-2</v>
      </c>
      <c r="R345" s="23" t="s">
        <v>27</v>
      </c>
      <c r="S345" s="23" t="s">
        <v>27</v>
      </c>
      <c r="T345" s="30" t="s">
        <v>27</v>
      </c>
      <c r="U345" s="23" t="s">
        <v>27</v>
      </c>
      <c r="V345" s="23" t="s">
        <v>27</v>
      </c>
      <c r="W345" s="30" t="s">
        <v>27</v>
      </c>
      <c r="X345" s="23">
        <v>99.427000000000021</v>
      </c>
      <c r="Z345" s="18" t="s">
        <v>85</v>
      </c>
      <c r="AB345" s="1"/>
      <c r="AC345" s="32">
        <v>49.17819109336434</v>
      </c>
      <c r="AD345" s="18">
        <v>50.425081608384318</v>
      </c>
      <c r="AE345" s="18">
        <v>0</v>
      </c>
      <c r="AF345" s="18">
        <v>0</v>
      </c>
      <c r="AG345" s="18">
        <v>0</v>
      </c>
      <c r="AH345" s="18">
        <v>0</v>
      </c>
      <c r="AI345" s="18">
        <v>3.4115721171840904E-2</v>
      </c>
      <c r="AJ345" s="18">
        <v>0.32613646890026071</v>
      </c>
      <c r="AK345" s="18">
        <v>0</v>
      </c>
      <c r="AL345" s="18">
        <v>3.6475108179252848E-2</v>
      </c>
      <c r="AM345" s="18">
        <v>0</v>
      </c>
      <c r="AN345" s="18">
        <v>0</v>
      </c>
      <c r="AO345" s="18">
        <v>0</v>
      </c>
      <c r="AP345" s="18">
        <v>0</v>
      </c>
      <c r="AQ345" s="18">
        <v>0</v>
      </c>
      <c r="AR345" s="18">
        <v>100.00000000000001</v>
      </c>
      <c r="AT345" s="53" t="s">
        <v>134</v>
      </c>
      <c r="AU345" s="53" t="str">
        <f t="shared" si="33"/>
        <v>po</v>
      </c>
      <c r="AV345" s="18">
        <f t="shared" si="34"/>
        <v>0.97527241453561364</v>
      </c>
      <c r="AW345" s="18">
        <f t="shared" si="35"/>
        <v>0.98246351002844123</v>
      </c>
      <c r="AX345" s="18"/>
      <c r="AY345" s="62"/>
      <c r="AZ345" s="62"/>
      <c r="BA345" s="62"/>
      <c r="BC345" s="36"/>
    </row>
    <row r="346" spans="1:180" s="21" customFormat="1" x14ac:dyDescent="0.2">
      <c r="A346" s="26" t="s">
        <v>595</v>
      </c>
      <c r="B346" s="23" t="s">
        <v>606</v>
      </c>
      <c r="C346" s="21" t="s">
        <v>75</v>
      </c>
      <c r="D346" s="23" t="s">
        <v>33</v>
      </c>
      <c r="E346" s="23" t="s">
        <v>32</v>
      </c>
      <c r="F346" s="23" t="s">
        <v>41</v>
      </c>
      <c r="G346" s="24">
        <v>30</v>
      </c>
      <c r="H346" s="30">
        <v>61.765999999999998</v>
      </c>
      <c r="I346" s="23">
        <v>36.308</v>
      </c>
      <c r="J346" s="23">
        <v>2.5000000000000001E-2</v>
      </c>
      <c r="K346" s="23" t="s">
        <v>27</v>
      </c>
      <c r="L346" s="23" t="s">
        <v>27</v>
      </c>
      <c r="M346" s="23" t="s">
        <v>27</v>
      </c>
      <c r="N346" s="23" t="s">
        <v>27</v>
      </c>
      <c r="O346" s="23">
        <v>0.54400000000000004</v>
      </c>
      <c r="P346" s="23" t="s">
        <v>27</v>
      </c>
      <c r="Q346" s="23">
        <v>8.3000000000000004E-2</v>
      </c>
      <c r="R346" s="23" t="s">
        <v>27</v>
      </c>
      <c r="S346" s="23">
        <v>4.8000000000000001E-2</v>
      </c>
      <c r="T346" s="30">
        <v>0.25</v>
      </c>
      <c r="U346" s="23" t="s">
        <v>27</v>
      </c>
      <c r="V346" s="23" t="s">
        <v>27</v>
      </c>
      <c r="W346" s="30" t="s">
        <v>27</v>
      </c>
      <c r="X346" s="23">
        <v>99.024000000000001</v>
      </c>
      <c r="Z346" s="18" t="s">
        <v>85</v>
      </c>
      <c r="AB346" s="1"/>
      <c r="AC346" s="32">
        <v>49.025291828061121</v>
      </c>
      <c r="AD346" s="18">
        <v>50.200421191111943</v>
      </c>
      <c r="AE346" s="18">
        <v>3.9458089178288212E-2</v>
      </c>
      <c r="AF346" s="18">
        <v>0</v>
      </c>
      <c r="AG346" s="18">
        <v>0</v>
      </c>
      <c r="AH346" s="18">
        <v>0</v>
      </c>
      <c r="AI346" s="18">
        <v>0</v>
      </c>
      <c r="AJ346" s="18">
        <v>0.4108323533526953</v>
      </c>
      <c r="AK346" s="18">
        <v>0</v>
      </c>
      <c r="AL346" s="18">
        <v>7.0755845956210442E-2</v>
      </c>
      <c r="AM346" s="18">
        <v>0</v>
      </c>
      <c r="AN346" s="18">
        <v>7.8856627806510093E-2</v>
      </c>
      <c r="AO346" s="18">
        <v>0.17438406453325878</v>
      </c>
      <c r="AP346" s="18">
        <v>0</v>
      </c>
      <c r="AQ346" s="18">
        <v>0</v>
      </c>
      <c r="AR346" s="18">
        <v>100.00000000000003</v>
      </c>
      <c r="AT346" s="53" t="s">
        <v>134</v>
      </c>
      <c r="AU346" s="53" t="str">
        <f t="shared" si="33"/>
        <v>po</v>
      </c>
      <c r="AV346" s="18">
        <f t="shared" si="34"/>
        <v>0.97659124495037342</v>
      </c>
      <c r="AW346" s="18">
        <f t="shared" si="35"/>
        <v>0.98965831188482989</v>
      </c>
      <c r="AX346" s="18"/>
      <c r="AY346" s="62"/>
      <c r="AZ346" s="62"/>
      <c r="BA346" s="62"/>
      <c r="BC346" s="36"/>
    </row>
    <row r="347" spans="1:180" s="21" customFormat="1" x14ac:dyDescent="0.2">
      <c r="A347" s="26" t="s">
        <v>595</v>
      </c>
      <c r="B347" s="23" t="s">
        <v>606</v>
      </c>
      <c r="C347" s="21" t="s">
        <v>75</v>
      </c>
      <c r="D347" s="23" t="s">
        <v>33</v>
      </c>
      <c r="E347" s="23" t="s">
        <v>32</v>
      </c>
      <c r="F347" s="23" t="s">
        <v>34</v>
      </c>
      <c r="G347" s="24">
        <v>13</v>
      </c>
      <c r="H347" s="30">
        <v>61.874000000000002</v>
      </c>
      <c r="I347" s="23">
        <v>36.359000000000002</v>
      </c>
      <c r="J347" s="23" t="s">
        <v>27</v>
      </c>
      <c r="K347" s="23" t="s">
        <v>27</v>
      </c>
      <c r="L347" s="23" t="s">
        <v>27</v>
      </c>
      <c r="M347" s="23" t="s">
        <v>27</v>
      </c>
      <c r="N347" s="23" t="s">
        <v>27</v>
      </c>
      <c r="O347" s="23">
        <v>0.627</v>
      </c>
      <c r="P347" s="23" t="s">
        <v>27</v>
      </c>
      <c r="Q347" s="23">
        <v>5.6000000000000001E-2</v>
      </c>
      <c r="R347" s="23" t="s">
        <v>27</v>
      </c>
      <c r="S347" s="23">
        <v>4.3999999999999997E-2</v>
      </c>
      <c r="T347" s="30" t="s">
        <v>27</v>
      </c>
      <c r="U347" s="23" t="s">
        <v>27</v>
      </c>
      <c r="V347" s="23" t="s">
        <v>27</v>
      </c>
      <c r="W347" s="30" t="s">
        <v>27</v>
      </c>
      <c r="X347" s="23">
        <v>98.96</v>
      </c>
      <c r="Z347" s="18" t="s">
        <v>85</v>
      </c>
      <c r="AB347" s="1"/>
      <c r="AC347" s="32">
        <v>49.123055277040571</v>
      </c>
      <c r="AD347" s="18">
        <v>50.283260577702535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0.47363059161095489</v>
      </c>
      <c r="AK347" s="18">
        <v>0</v>
      </c>
      <c r="AL347" s="18">
        <v>4.7750588620758982E-2</v>
      </c>
      <c r="AM347" s="18">
        <v>0</v>
      </c>
      <c r="AN347" s="18">
        <v>7.2302965025182547E-2</v>
      </c>
      <c r="AO347" s="18">
        <v>0</v>
      </c>
      <c r="AP347" s="18">
        <v>0</v>
      </c>
      <c r="AQ347" s="18">
        <v>0</v>
      </c>
      <c r="AR347" s="18">
        <v>100</v>
      </c>
      <c r="AT347" s="53" t="s">
        <v>134</v>
      </c>
      <c r="AU347" s="53" t="str">
        <f t="shared" si="33"/>
        <v>po</v>
      </c>
      <c r="AV347" s="18">
        <f t="shared" si="34"/>
        <v>0.97692660962450706</v>
      </c>
      <c r="AW347" s="18">
        <f t="shared" si="35"/>
        <v>0.98729549132075323</v>
      </c>
      <c r="AX347" s="18"/>
      <c r="AY347" s="62"/>
      <c r="AZ347" s="62"/>
      <c r="BA347" s="62"/>
      <c r="BC347" s="36"/>
    </row>
    <row r="348" spans="1:180" s="21" customFormat="1" x14ac:dyDescent="0.2">
      <c r="A348" s="26" t="s">
        <v>595</v>
      </c>
      <c r="B348" s="23" t="s">
        <v>606</v>
      </c>
      <c r="C348" s="21" t="s">
        <v>75</v>
      </c>
      <c r="D348" s="23" t="s">
        <v>33</v>
      </c>
      <c r="E348" s="23" t="s">
        <v>35</v>
      </c>
      <c r="F348" s="23" t="s">
        <v>43</v>
      </c>
      <c r="G348" s="24">
        <v>103</v>
      </c>
      <c r="H348" s="30">
        <v>62.104999999999997</v>
      </c>
      <c r="I348" s="23">
        <v>36.466999999999999</v>
      </c>
      <c r="J348" s="23" t="s">
        <v>27</v>
      </c>
      <c r="K348" s="23" t="s">
        <v>27</v>
      </c>
      <c r="L348" s="23" t="s">
        <v>27</v>
      </c>
      <c r="M348" s="23">
        <v>9.2999999999999999E-2</v>
      </c>
      <c r="N348" s="23" t="s">
        <v>27</v>
      </c>
      <c r="O348" s="23">
        <v>0.41699999999999998</v>
      </c>
      <c r="P348" s="23" t="s">
        <v>27</v>
      </c>
      <c r="Q348" s="23">
        <v>0.10299999999999999</v>
      </c>
      <c r="R348" s="23" t="s">
        <v>27</v>
      </c>
      <c r="S348" s="23" t="s">
        <v>27</v>
      </c>
      <c r="T348" s="30">
        <v>0.501</v>
      </c>
      <c r="U348" s="23" t="s">
        <v>27</v>
      </c>
      <c r="V348" s="23" t="s">
        <v>27</v>
      </c>
      <c r="W348" s="30" t="s">
        <v>27</v>
      </c>
      <c r="X348" s="23">
        <v>99.686000000000007</v>
      </c>
      <c r="Z348" s="18" t="s">
        <v>85</v>
      </c>
      <c r="AB348" s="1"/>
      <c r="AC348" s="32">
        <v>49.028702326539786</v>
      </c>
      <c r="AD348" s="18">
        <v>50.148528412005497</v>
      </c>
      <c r="AE348" s="18">
        <v>0</v>
      </c>
      <c r="AF348" s="18">
        <v>0</v>
      </c>
      <c r="AG348" s="18">
        <v>0</v>
      </c>
      <c r="AH348" s="18">
        <v>7.4630823079142095E-2</v>
      </c>
      <c r="AI348" s="18">
        <v>0</v>
      </c>
      <c r="AJ348" s="18">
        <v>0.31322391582124653</v>
      </c>
      <c r="AK348" s="18">
        <v>0</v>
      </c>
      <c r="AL348" s="18">
        <v>8.7332236499035307E-2</v>
      </c>
      <c r="AM348" s="18">
        <v>0</v>
      </c>
      <c r="AN348" s="18">
        <v>0</v>
      </c>
      <c r="AO348" s="18">
        <v>0.34758228605529284</v>
      </c>
      <c r="AP348" s="18">
        <v>0</v>
      </c>
      <c r="AQ348" s="18">
        <v>0</v>
      </c>
      <c r="AR348" s="18">
        <v>100.00000000000001</v>
      </c>
      <c r="AT348" s="53" t="s">
        <v>134</v>
      </c>
      <c r="AU348" s="53" t="str">
        <f t="shared" si="33"/>
        <v>po</v>
      </c>
      <c r="AV348" s="18">
        <f t="shared" si="34"/>
        <v>0.97766981163902655</v>
      </c>
      <c r="AW348" s="18">
        <f t="shared" si="35"/>
        <v>0.99258826412539047</v>
      </c>
      <c r="AX348" s="18"/>
      <c r="AY348" s="62"/>
      <c r="AZ348" s="62"/>
      <c r="BA348" s="62"/>
      <c r="BC348" s="74"/>
    </row>
    <row r="349" spans="1:180" s="21" customFormat="1" x14ac:dyDescent="0.2">
      <c r="A349" s="26" t="s">
        <v>595</v>
      </c>
      <c r="B349" s="23" t="s">
        <v>606</v>
      </c>
      <c r="C349" s="21" t="s">
        <v>75</v>
      </c>
      <c r="D349" s="23" t="s">
        <v>33</v>
      </c>
      <c r="E349" s="23" t="s">
        <v>32</v>
      </c>
      <c r="F349" s="23" t="s">
        <v>59</v>
      </c>
      <c r="G349" s="24">
        <v>40</v>
      </c>
      <c r="H349" s="30">
        <v>61.633000000000003</v>
      </c>
      <c r="I349" s="23">
        <v>36.170999999999999</v>
      </c>
      <c r="J349" s="23" t="s">
        <v>27</v>
      </c>
      <c r="K349" s="23" t="s">
        <v>27</v>
      </c>
      <c r="L349" s="23" t="s">
        <v>27</v>
      </c>
      <c r="M349" s="23" t="s">
        <v>27</v>
      </c>
      <c r="N349" s="23" t="s">
        <v>27</v>
      </c>
      <c r="O349" s="23">
        <v>0.93799999999999994</v>
      </c>
      <c r="P349" s="23" t="s">
        <v>27</v>
      </c>
      <c r="Q349" s="23">
        <v>0.14799999999999999</v>
      </c>
      <c r="R349" s="23" t="s">
        <v>27</v>
      </c>
      <c r="S349" s="23">
        <v>2.8000000000000001E-2</v>
      </c>
      <c r="T349" s="30">
        <v>0.248</v>
      </c>
      <c r="U349" s="23" t="s">
        <v>27</v>
      </c>
      <c r="V349" s="23" t="s">
        <v>27</v>
      </c>
      <c r="W349" s="30" t="s">
        <v>27</v>
      </c>
      <c r="X349" s="23">
        <v>99.166000000000011</v>
      </c>
      <c r="Z349" s="18" t="s">
        <v>85</v>
      </c>
      <c r="AB349" s="1"/>
      <c r="AC349" s="32">
        <v>48.927423993629446</v>
      </c>
      <c r="AD349" s="18">
        <v>50.018870757872605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0.70849519442861175</v>
      </c>
      <c r="AK349" s="18">
        <v>0</v>
      </c>
      <c r="AL349" s="18">
        <v>0.12618690359895926</v>
      </c>
      <c r="AM349" s="18">
        <v>0</v>
      </c>
      <c r="AN349" s="18">
        <v>4.6006937822664913E-2</v>
      </c>
      <c r="AO349" s="18">
        <v>0.17301621264772421</v>
      </c>
      <c r="AP349" s="18">
        <v>0</v>
      </c>
      <c r="AQ349" s="18">
        <v>0</v>
      </c>
      <c r="AR349" s="18">
        <v>100.00000000000001</v>
      </c>
      <c r="AT349" s="53" t="s">
        <v>134</v>
      </c>
      <c r="AU349" s="53" t="str">
        <f t="shared" si="33"/>
        <v>po</v>
      </c>
      <c r="AV349" s="18">
        <f t="shared" si="34"/>
        <v>0.97817930017799581</v>
      </c>
      <c r="AW349" s="18">
        <f t="shared" si="35"/>
        <v>0.99832566284886226</v>
      </c>
      <c r="AX349" s="18"/>
      <c r="AY349" s="62"/>
      <c r="AZ349" s="62"/>
      <c r="BA349" s="62"/>
      <c r="BC349" s="36"/>
    </row>
    <row r="350" spans="1:180" x14ac:dyDescent="0.2">
      <c r="A350" s="26" t="s">
        <v>595</v>
      </c>
      <c r="B350" s="23" t="s">
        <v>606</v>
      </c>
      <c r="C350" s="21" t="s">
        <v>75</v>
      </c>
      <c r="D350" s="23" t="s">
        <v>33</v>
      </c>
      <c r="E350" s="23" t="s">
        <v>32</v>
      </c>
      <c r="F350" s="23" t="s">
        <v>41</v>
      </c>
      <c r="G350" s="24">
        <v>4</v>
      </c>
      <c r="H350" s="30">
        <v>62.167000000000002</v>
      </c>
      <c r="I350" s="23">
        <v>36.466999999999999</v>
      </c>
      <c r="J350" s="23" t="s">
        <v>27</v>
      </c>
      <c r="K350" s="23" t="s">
        <v>27</v>
      </c>
      <c r="L350" s="23" t="s">
        <v>27</v>
      </c>
      <c r="M350" s="23" t="s">
        <v>27</v>
      </c>
      <c r="N350" s="23" t="s">
        <v>27</v>
      </c>
      <c r="O350" s="23">
        <v>0.67700000000000005</v>
      </c>
      <c r="P350" s="23" t="s">
        <v>27</v>
      </c>
      <c r="Q350" s="23">
        <v>4.1000000000000002E-2</v>
      </c>
      <c r="R350" s="23" t="s">
        <v>27</v>
      </c>
      <c r="S350" s="23">
        <v>3.3000000000000002E-2</v>
      </c>
      <c r="T350" s="30" t="s">
        <v>27</v>
      </c>
      <c r="U350" s="23" t="s">
        <v>27</v>
      </c>
      <c r="V350" s="23" t="s">
        <v>27</v>
      </c>
      <c r="W350" s="30" t="s">
        <v>27</v>
      </c>
      <c r="X350" s="23">
        <v>99.385000000000005</v>
      </c>
      <c r="Y350" s="21"/>
      <c r="Z350" s="18" t="s">
        <v>85</v>
      </c>
      <c r="AA350" s="21"/>
      <c r="AB350" s="1"/>
      <c r="AC350" s="32">
        <v>49.164481940846002</v>
      </c>
      <c r="AD350" s="18">
        <v>50.237256940291431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0.50941913375663317</v>
      </c>
      <c r="AK350" s="18">
        <v>0</v>
      </c>
      <c r="AL350" s="18">
        <v>3.4824824689783061E-2</v>
      </c>
      <c r="AM350" s="18">
        <v>0</v>
      </c>
      <c r="AN350" s="18">
        <v>5.4017160416164715E-2</v>
      </c>
      <c r="AO350" s="18">
        <v>0</v>
      </c>
      <c r="AP350" s="18">
        <v>0</v>
      </c>
      <c r="AQ350" s="18">
        <v>0</v>
      </c>
      <c r="AR350" s="18">
        <v>100.00000000000001</v>
      </c>
      <c r="AS350" s="21"/>
      <c r="AT350" s="53" t="s">
        <v>134</v>
      </c>
      <c r="AU350" s="53" t="str">
        <f t="shared" si="33"/>
        <v>po</v>
      </c>
      <c r="AV350" s="18">
        <f t="shared" si="34"/>
        <v>0.97864582851885296</v>
      </c>
      <c r="AW350" s="18">
        <f t="shared" si="35"/>
        <v>0.9894793013554225</v>
      </c>
      <c r="AX350" s="18"/>
      <c r="AY350" s="62"/>
      <c r="AZ350" s="62"/>
      <c r="BA350" s="62"/>
      <c r="BB350" s="21"/>
      <c r="BC350" s="36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</row>
    <row r="351" spans="1:180" x14ac:dyDescent="0.2">
      <c r="A351" s="26" t="s">
        <v>595</v>
      </c>
      <c r="B351" s="23" t="s">
        <v>606</v>
      </c>
      <c r="C351" s="21" t="s">
        <v>75</v>
      </c>
      <c r="D351" s="23" t="s">
        <v>33</v>
      </c>
      <c r="E351" s="23" t="s">
        <v>32</v>
      </c>
      <c r="F351" s="23" t="s">
        <v>41</v>
      </c>
      <c r="G351" s="24">
        <v>31</v>
      </c>
      <c r="H351" s="30">
        <v>62.206000000000003</v>
      </c>
      <c r="I351" s="23">
        <v>36.398000000000003</v>
      </c>
      <c r="J351" s="23" t="s">
        <v>27</v>
      </c>
      <c r="K351" s="23" t="s">
        <v>27</v>
      </c>
      <c r="L351" s="23" t="s">
        <v>27</v>
      </c>
      <c r="M351" s="23" t="s">
        <v>27</v>
      </c>
      <c r="N351" s="23" t="s">
        <v>27</v>
      </c>
      <c r="O351" s="23">
        <v>0.59799999999999998</v>
      </c>
      <c r="P351" s="23" t="s">
        <v>27</v>
      </c>
      <c r="Q351" s="23">
        <v>3.6999999999999998E-2</v>
      </c>
      <c r="R351" s="23" t="s">
        <v>27</v>
      </c>
      <c r="S351" s="23" t="s">
        <v>27</v>
      </c>
      <c r="T351" s="30" t="s">
        <v>27</v>
      </c>
      <c r="U351" s="23" t="s">
        <v>27</v>
      </c>
      <c r="V351" s="23" t="s">
        <v>27</v>
      </c>
      <c r="W351" s="30" t="s">
        <v>27</v>
      </c>
      <c r="X351" s="23">
        <v>99.239000000000019</v>
      </c>
      <c r="Y351" s="21"/>
      <c r="Z351" s="18" t="s">
        <v>85</v>
      </c>
      <c r="AA351" s="21"/>
      <c r="AB351" s="1"/>
      <c r="AC351" s="32">
        <v>49.284565215733203</v>
      </c>
      <c r="AD351" s="18">
        <v>50.233159880601363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0.45079061376844776</v>
      </c>
      <c r="AK351" s="18">
        <v>0</v>
      </c>
      <c r="AL351" s="18">
        <v>3.1484289896986983E-2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100</v>
      </c>
      <c r="AS351" s="21"/>
      <c r="AT351" s="53" t="s">
        <v>134</v>
      </c>
      <c r="AU351" s="53" t="str">
        <f t="shared" si="33"/>
        <v>po</v>
      </c>
      <c r="AV351" s="18">
        <f t="shared" si="34"/>
        <v>0.98111616575340144</v>
      </c>
      <c r="AW351" s="18">
        <f t="shared" si="35"/>
        <v>0.99071689373491301</v>
      </c>
      <c r="AX351" s="18"/>
      <c r="AY351" s="62"/>
      <c r="AZ351" s="62"/>
      <c r="BA351" s="62"/>
      <c r="BB351" s="21"/>
      <c r="BC351" s="36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</row>
    <row r="352" spans="1:180" x14ac:dyDescent="0.2">
      <c r="A352" s="26" t="s">
        <v>595</v>
      </c>
      <c r="B352" s="23" t="s">
        <v>606</v>
      </c>
      <c r="C352" s="21" t="s">
        <v>75</v>
      </c>
      <c r="D352" s="23" t="s">
        <v>33</v>
      </c>
      <c r="E352" s="23" t="s">
        <v>32</v>
      </c>
      <c r="F352" s="23" t="s">
        <v>39</v>
      </c>
      <c r="G352" s="24">
        <v>23</v>
      </c>
      <c r="H352" s="30">
        <v>62.911000000000001</v>
      </c>
      <c r="I352" s="23">
        <v>36.695</v>
      </c>
      <c r="J352" s="23" t="s">
        <v>27</v>
      </c>
      <c r="K352" s="23" t="s">
        <v>27</v>
      </c>
      <c r="L352" s="23" t="s">
        <v>27</v>
      </c>
      <c r="M352" s="23" t="s">
        <v>27</v>
      </c>
      <c r="N352" s="23" t="s">
        <v>27</v>
      </c>
      <c r="O352" s="23">
        <v>0.30599999999999999</v>
      </c>
      <c r="P352" s="23" t="s">
        <v>27</v>
      </c>
      <c r="Q352" s="23" t="s">
        <v>27</v>
      </c>
      <c r="R352" s="23" t="s">
        <v>27</v>
      </c>
      <c r="S352" s="23">
        <v>0.04</v>
      </c>
      <c r="T352" s="30" t="s">
        <v>27</v>
      </c>
      <c r="U352" s="23" t="s">
        <v>27</v>
      </c>
      <c r="V352" s="23" t="s">
        <v>27</v>
      </c>
      <c r="W352" s="30" t="s">
        <v>27</v>
      </c>
      <c r="X352" s="23">
        <v>99.951999999999998</v>
      </c>
      <c r="Y352" s="21"/>
      <c r="Z352" s="18" t="s">
        <v>85</v>
      </c>
      <c r="AA352" s="21"/>
      <c r="AB352" s="1"/>
      <c r="AC352" s="32">
        <v>49.456157475504199</v>
      </c>
      <c r="AD352" s="18">
        <v>50.24987639672517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0.22888126002568762</v>
      </c>
      <c r="AK352" s="18">
        <v>0</v>
      </c>
      <c r="AL352" s="18">
        <v>0</v>
      </c>
      <c r="AM352" s="18">
        <v>0</v>
      </c>
      <c r="AN352" s="18">
        <v>6.5084867744945152E-2</v>
      </c>
      <c r="AO352" s="18">
        <v>0</v>
      </c>
      <c r="AP352" s="18">
        <v>0</v>
      </c>
      <c r="AQ352" s="18">
        <v>0</v>
      </c>
      <c r="AR352" s="18">
        <v>100</v>
      </c>
      <c r="AS352" s="21"/>
      <c r="AT352" s="53" t="s">
        <v>134</v>
      </c>
      <c r="AU352" s="53" t="str">
        <f t="shared" si="33"/>
        <v>po</v>
      </c>
      <c r="AV352" s="18">
        <f t="shared" si="34"/>
        <v>0.98420455972956977</v>
      </c>
      <c r="AW352" s="18">
        <f t="shared" si="35"/>
        <v>0.9887594218792527</v>
      </c>
      <c r="AX352" s="18"/>
      <c r="AY352" s="62"/>
      <c r="AZ352" s="62"/>
      <c r="BA352" s="62"/>
      <c r="BB352" s="21"/>
      <c r="BC352" s="36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</row>
    <row r="353" spans="1:180" x14ac:dyDescent="0.2">
      <c r="A353" s="26" t="s">
        <v>595</v>
      </c>
      <c r="B353" s="23" t="s">
        <v>606</v>
      </c>
      <c r="C353" s="21" t="s">
        <v>75</v>
      </c>
      <c r="D353" s="23" t="s">
        <v>33</v>
      </c>
      <c r="E353" s="23" t="s">
        <v>32</v>
      </c>
      <c r="F353" s="23" t="s">
        <v>56</v>
      </c>
      <c r="G353" s="24">
        <v>20</v>
      </c>
      <c r="H353" s="30">
        <v>62.555999999999997</v>
      </c>
      <c r="I353" s="23">
        <v>36.448999999999998</v>
      </c>
      <c r="J353" s="23">
        <v>3.5000000000000003E-2</v>
      </c>
      <c r="K353" s="23" t="s">
        <v>27</v>
      </c>
      <c r="L353" s="23" t="s">
        <v>27</v>
      </c>
      <c r="M353" s="23" t="s">
        <v>27</v>
      </c>
      <c r="N353" s="23">
        <v>4.2999999999999997E-2</v>
      </c>
      <c r="O353" s="23">
        <v>0.21199999999999999</v>
      </c>
      <c r="P353" s="23" t="s">
        <v>27</v>
      </c>
      <c r="Q353" s="23" t="s">
        <v>27</v>
      </c>
      <c r="R353" s="23" t="s">
        <v>27</v>
      </c>
      <c r="S353" s="23">
        <v>2.8000000000000001E-2</v>
      </c>
      <c r="T353" s="30" t="s">
        <v>27</v>
      </c>
      <c r="U353" s="23" t="s">
        <v>27</v>
      </c>
      <c r="V353" s="23" t="s">
        <v>27</v>
      </c>
      <c r="W353" s="30" t="s">
        <v>27</v>
      </c>
      <c r="X353" s="23">
        <v>99.323000000000008</v>
      </c>
      <c r="Y353" s="21"/>
      <c r="Z353" s="18" t="s">
        <v>85</v>
      </c>
      <c r="AA353" s="21"/>
      <c r="AB353" s="1"/>
      <c r="AC353" s="32">
        <v>49.475899882046583</v>
      </c>
      <c r="AD353" s="18">
        <v>50.216295642815176</v>
      </c>
      <c r="AE353" s="18">
        <v>5.5045029183520396E-2</v>
      </c>
      <c r="AF353" s="18">
        <v>0</v>
      </c>
      <c r="AG353" s="18">
        <v>0</v>
      </c>
      <c r="AH353" s="18">
        <v>0</v>
      </c>
      <c r="AI353" s="18">
        <v>4.7388334021778535E-2</v>
      </c>
      <c r="AJ353" s="18">
        <v>0.15953486866280761</v>
      </c>
      <c r="AK353" s="18">
        <v>0</v>
      </c>
      <c r="AL353" s="18">
        <v>0</v>
      </c>
      <c r="AM353" s="18">
        <v>0</v>
      </c>
      <c r="AN353" s="18">
        <v>4.5836243270152663E-2</v>
      </c>
      <c r="AO353" s="18">
        <v>0</v>
      </c>
      <c r="AP353" s="18">
        <v>0</v>
      </c>
      <c r="AQ353" s="18">
        <v>0</v>
      </c>
      <c r="AR353" s="18">
        <v>100.00000000000001</v>
      </c>
      <c r="AS353" s="21"/>
      <c r="AT353" s="53" t="s">
        <v>134</v>
      </c>
      <c r="AU353" s="53" t="str">
        <f t="shared" si="33"/>
        <v>po</v>
      </c>
      <c r="AV353" s="18">
        <f t="shared" si="34"/>
        <v>0.98525586662076847</v>
      </c>
      <c r="AW353" s="18">
        <f t="shared" si="35"/>
        <v>0.98843282076723848</v>
      </c>
      <c r="AX353" s="18"/>
      <c r="AY353" s="62"/>
      <c r="AZ353" s="62"/>
      <c r="BA353" s="62"/>
      <c r="BB353" s="21"/>
      <c r="BC353" s="36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</row>
    <row r="354" spans="1:180" s="21" customFormat="1" x14ac:dyDescent="0.2">
      <c r="A354" s="26" t="s">
        <v>595</v>
      </c>
      <c r="B354" s="23" t="s">
        <v>606</v>
      </c>
      <c r="C354" s="21" t="s">
        <v>75</v>
      </c>
      <c r="D354" s="23" t="s">
        <v>33</v>
      </c>
      <c r="E354" s="23" t="s">
        <v>35</v>
      </c>
      <c r="F354" s="23" t="s">
        <v>43</v>
      </c>
      <c r="G354" s="24">
        <v>102</v>
      </c>
      <c r="H354" s="30">
        <v>62.582000000000001</v>
      </c>
      <c r="I354" s="23">
        <v>36.427999999999997</v>
      </c>
      <c r="J354" s="23" t="s">
        <v>27</v>
      </c>
      <c r="K354" s="23" t="s">
        <v>27</v>
      </c>
      <c r="L354" s="23" t="s">
        <v>27</v>
      </c>
      <c r="M354" s="23">
        <v>5.6000000000000001E-2</v>
      </c>
      <c r="N354" s="23">
        <v>5.5E-2</v>
      </c>
      <c r="O354" s="23">
        <v>0.47799999999999998</v>
      </c>
      <c r="P354" s="23" t="s">
        <v>27</v>
      </c>
      <c r="Q354" s="23">
        <v>0.214</v>
      </c>
      <c r="R354" s="23" t="s">
        <v>27</v>
      </c>
      <c r="S354" s="23">
        <v>4.3999999999999997E-2</v>
      </c>
      <c r="T354" s="30" t="s">
        <v>27</v>
      </c>
      <c r="U354" s="23" t="s">
        <v>27</v>
      </c>
      <c r="V354" s="23" t="s">
        <v>27</v>
      </c>
      <c r="W354" s="30" t="s">
        <v>27</v>
      </c>
      <c r="X354" s="23">
        <v>99.856999999999985</v>
      </c>
      <c r="Z354" s="18" t="s">
        <v>85</v>
      </c>
      <c r="AB354" s="1"/>
      <c r="AC354" s="32">
        <v>49.297803709450321</v>
      </c>
      <c r="AD354" s="18">
        <v>49.985930920811313</v>
      </c>
      <c r="AE354" s="18">
        <v>0</v>
      </c>
      <c r="AF354" s="18">
        <v>0</v>
      </c>
      <c r="AG354" s="18">
        <v>0</v>
      </c>
      <c r="AH354" s="18">
        <v>4.484123964576741E-2</v>
      </c>
      <c r="AI354" s="18">
        <v>6.0369708221314128E-2</v>
      </c>
      <c r="AJ354" s="18">
        <v>0.35826225633944581</v>
      </c>
      <c r="AK354" s="18">
        <v>0</v>
      </c>
      <c r="AL354" s="18">
        <v>0.1810528774077913</v>
      </c>
      <c r="AM354" s="18">
        <v>0</v>
      </c>
      <c r="AN354" s="18">
        <v>7.1739288124052544E-2</v>
      </c>
      <c r="AO354" s="18">
        <v>0</v>
      </c>
      <c r="AP354" s="18">
        <v>0</v>
      </c>
      <c r="AQ354" s="18">
        <v>0</v>
      </c>
      <c r="AR354" s="18">
        <v>100</v>
      </c>
      <c r="AT354" s="53" t="s">
        <v>134</v>
      </c>
      <c r="AU354" s="53" t="str">
        <f t="shared" si="33"/>
        <v>po</v>
      </c>
      <c r="AV354" s="18">
        <f t="shared" si="34"/>
        <v>0.9862335821563244</v>
      </c>
      <c r="AW354" s="18">
        <f t="shared" si="35"/>
        <v>0.99702292075245125</v>
      </c>
      <c r="AX354" s="18"/>
      <c r="AY354" s="62"/>
      <c r="AZ354" s="62"/>
      <c r="BA354" s="62"/>
      <c r="BC354" s="74"/>
    </row>
    <row r="355" spans="1:180" s="21" customFormat="1" ht="13" x14ac:dyDescent="0.15">
      <c r="A355" s="26"/>
      <c r="D355" s="23"/>
      <c r="E355" s="23"/>
      <c r="F355" s="23"/>
      <c r="G355" s="24"/>
      <c r="H355" s="30"/>
      <c r="I355" s="23"/>
      <c r="J355" s="23"/>
      <c r="K355" s="23"/>
      <c r="L355" s="23"/>
      <c r="M355" s="23"/>
      <c r="N355" s="23"/>
      <c r="O355" s="30"/>
      <c r="P355" s="23"/>
      <c r="Q355" s="23"/>
      <c r="R355" s="23"/>
      <c r="S355" s="23"/>
      <c r="T355" s="30"/>
      <c r="U355" s="23"/>
      <c r="V355" s="23"/>
      <c r="W355" s="30"/>
      <c r="X355" s="23"/>
      <c r="AC355" s="289"/>
      <c r="AX355" s="34" t="s">
        <v>84</v>
      </c>
    </row>
    <row r="356" spans="1:180" s="21" customFormat="1" x14ac:dyDescent="0.2">
      <c r="A356" s="26"/>
      <c r="D356" s="23"/>
      <c r="E356" s="23"/>
      <c r="F356" s="23"/>
      <c r="G356" s="24"/>
      <c r="H356" s="30"/>
      <c r="I356" s="24"/>
      <c r="J356" s="24"/>
      <c r="K356" s="24"/>
      <c r="L356" s="24"/>
      <c r="M356" s="24"/>
      <c r="N356" s="24"/>
      <c r="O356" s="30"/>
      <c r="P356" s="23"/>
      <c r="Q356" s="24"/>
      <c r="R356" s="24"/>
      <c r="S356" s="24"/>
      <c r="T356" s="30"/>
      <c r="U356" s="24"/>
      <c r="V356" s="24"/>
      <c r="W356" s="30"/>
      <c r="X356" s="24"/>
      <c r="AC356" s="289"/>
      <c r="AT356" s="65" t="s">
        <v>33</v>
      </c>
      <c r="AU356" s="315" t="s">
        <v>129</v>
      </c>
      <c r="AV356" s="279">
        <f>AVERAGE(AV329:AV354)</f>
        <v>0.97073295470199261</v>
      </c>
      <c r="AW356" s="279">
        <f>AVERAGE(AW329:AW354)</f>
        <v>0.98186959774224236</v>
      </c>
      <c r="AX356" s="321">
        <f>COUNT(AV329:AV354)</f>
        <v>26</v>
      </c>
    </row>
    <row r="357" spans="1:180" s="21" customFormat="1" ht="13" x14ac:dyDescent="0.15">
      <c r="A357" s="26"/>
      <c r="D357" s="23"/>
      <c r="E357" s="23"/>
      <c r="F357" s="23"/>
      <c r="G357" s="24"/>
      <c r="H357" s="30"/>
      <c r="I357" s="24"/>
      <c r="J357" s="24"/>
      <c r="K357" s="24"/>
      <c r="L357" s="24"/>
      <c r="M357" s="24"/>
      <c r="N357" s="24"/>
      <c r="O357" s="30"/>
      <c r="P357" s="23"/>
      <c r="Q357" s="24"/>
      <c r="R357" s="24"/>
      <c r="S357" s="24"/>
      <c r="T357" s="30"/>
      <c r="U357" s="24"/>
      <c r="V357" s="24"/>
      <c r="W357" s="30"/>
      <c r="X357" s="24"/>
      <c r="AC357" s="289"/>
      <c r="AU357" s="34" t="s">
        <v>83</v>
      </c>
      <c r="AV357" s="279">
        <f>STDEV(AV329:AV354)</f>
        <v>1.6426959874090163E-2</v>
      </c>
      <c r="AW357" s="279">
        <f>STDEV(AW329:AW354)</f>
        <v>1.6499012157463081E-2</v>
      </c>
    </row>
    <row r="358" spans="1:180" s="21" customFormat="1" ht="13" x14ac:dyDescent="0.15">
      <c r="A358" s="26"/>
      <c r="D358" s="23"/>
      <c r="E358" s="23"/>
      <c r="F358" s="23"/>
      <c r="G358" s="24"/>
      <c r="H358" s="30"/>
      <c r="I358" s="24"/>
      <c r="J358" s="24"/>
      <c r="K358" s="24"/>
      <c r="L358" s="24"/>
      <c r="M358" s="24"/>
      <c r="N358" s="24"/>
      <c r="O358" s="30"/>
      <c r="P358" s="23"/>
      <c r="Q358" s="24"/>
      <c r="R358" s="24"/>
      <c r="S358" s="24"/>
      <c r="T358" s="30"/>
      <c r="U358" s="24"/>
      <c r="V358" s="24"/>
      <c r="W358" s="30"/>
      <c r="X358" s="24"/>
      <c r="AC358" s="289"/>
      <c r="AU358" s="34" t="s">
        <v>82</v>
      </c>
      <c r="AV358" s="279">
        <f>MIN(AV329:AV354)</f>
        <v>0.89779493569550117</v>
      </c>
      <c r="AW358" s="279">
        <f>MIN(AW329:AW354)</f>
        <v>0.90786873146492142</v>
      </c>
    </row>
    <row r="359" spans="1:180" s="21" customFormat="1" ht="13" x14ac:dyDescent="0.15">
      <c r="A359" s="26"/>
      <c r="D359" s="23"/>
      <c r="E359" s="23"/>
      <c r="F359" s="23"/>
      <c r="G359" s="24"/>
      <c r="H359" s="30"/>
      <c r="I359" s="24"/>
      <c r="J359" s="24"/>
      <c r="K359" s="24"/>
      <c r="L359" s="24"/>
      <c r="M359" s="24"/>
      <c r="N359" s="24"/>
      <c r="O359" s="30"/>
      <c r="P359" s="23"/>
      <c r="Q359" s="24"/>
      <c r="R359" s="24"/>
      <c r="S359" s="24"/>
      <c r="T359" s="30"/>
      <c r="U359" s="24"/>
      <c r="V359" s="24"/>
      <c r="W359" s="30"/>
      <c r="X359" s="24"/>
      <c r="AC359" s="289"/>
      <c r="AU359" s="34" t="s">
        <v>81</v>
      </c>
      <c r="AV359" s="279">
        <f>MAX(AV329:AV354)</f>
        <v>0.9862335821563244</v>
      </c>
      <c r="AW359" s="279">
        <f>MAX(AW329:AW354)</f>
        <v>0.99832566284886226</v>
      </c>
    </row>
    <row r="360" spans="1:180" s="21" customFormat="1" ht="13" x14ac:dyDescent="0.15">
      <c r="A360" s="52"/>
      <c r="B360" s="47"/>
      <c r="C360" s="47"/>
      <c r="D360" s="49"/>
      <c r="E360" s="49"/>
      <c r="F360" s="49"/>
      <c r="G360" s="51"/>
      <c r="H360" s="50"/>
      <c r="I360" s="51"/>
      <c r="J360" s="51"/>
      <c r="K360" s="51"/>
      <c r="L360" s="51"/>
      <c r="M360" s="51"/>
      <c r="N360" s="51"/>
      <c r="O360" s="50"/>
      <c r="P360" s="49"/>
      <c r="Q360" s="51"/>
      <c r="R360" s="51"/>
      <c r="S360" s="51"/>
      <c r="T360" s="50"/>
      <c r="U360" s="51"/>
      <c r="V360" s="51"/>
      <c r="W360" s="50"/>
      <c r="X360" s="51"/>
      <c r="Y360" s="47"/>
      <c r="Z360" s="47"/>
      <c r="AA360" s="47"/>
      <c r="AB360" s="47"/>
      <c r="AC360" s="333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334"/>
      <c r="AW360" s="47"/>
      <c r="AX360" s="47"/>
    </row>
    <row r="361" spans="1:180" s="21" customFormat="1" x14ac:dyDescent="0.2">
      <c r="A361" s="26" t="s">
        <v>595</v>
      </c>
      <c r="B361" s="23" t="s">
        <v>606</v>
      </c>
      <c r="C361" s="21" t="s">
        <v>75</v>
      </c>
      <c r="D361" s="23" t="s">
        <v>30</v>
      </c>
      <c r="E361" s="23" t="s">
        <v>32</v>
      </c>
      <c r="F361" s="23" t="s">
        <v>38</v>
      </c>
      <c r="G361" s="24">
        <v>175</v>
      </c>
      <c r="H361" s="30">
        <v>62.097999999999999</v>
      </c>
      <c r="I361" s="23">
        <v>36.537999999999997</v>
      </c>
      <c r="J361" s="23">
        <v>0.04</v>
      </c>
      <c r="K361" s="23" t="s">
        <v>27</v>
      </c>
      <c r="L361" s="23" t="s">
        <v>27</v>
      </c>
      <c r="M361" s="23" t="s">
        <v>27</v>
      </c>
      <c r="N361" s="23" t="s">
        <v>27</v>
      </c>
      <c r="O361" s="23">
        <v>0.58099999999999996</v>
      </c>
      <c r="P361" s="23" t="s">
        <v>27</v>
      </c>
      <c r="Q361" s="23" t="s">
        <v>27</v>
      </c>
      <c r="R361" s="23" t="s">
        <v>27</v>
      </c>
      <c r="S361" s="23" t="s">
        <v>27</v>
      </c>
      <c r="T361" s="30" t="s">
        <v>27</v>
      </c>
      <c r="U361" s="23" t="s">
        <v>27</v>
      </c>
      <c r="V361" s="23" t="s">
        <v>27</v>
      </c>
      <c r="W361" s="30" t="s">
        <v>27</v>
      </c>
      <c r="X361" s="23">
        <v>99.257000000000005</v>
      </c>
      <c r="Z361" s="18" t="s">
        <v>85</v>
      </c>
      <c r="AB361" s="1"/>
      <c r="AC361" s="32">
        <v>49.136905980233152</v>
      </c>
      <c r="AD361" s="18">
        <v>50.362732909704079</v>
      </c>
      <c r="AE361" s="18">
        <v>6.2938373573328599E-2</v>
      </c>
      <c r="AF361" s="18">
        <v>0</v>
      </c>
      <c r="AG361" s="18">
        <v>0</v>
      </c>
      <c r="AH361" s="18">
        <v>0</v>
      </c>
      <c r="AI361" s="18">
        <v>0</v>
      </c>
      <c r="AJ361" s="18">
        <v>0.43742273648944452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100</v>
      </c>
      <c r="AT361" s="53" t="s">
        <v>134</v>
      </c>
      <c r="AU361" s="53" t="str">
        <f t="shared" ref="AU361:AU374" si="36">Z361</f>
        <v>po</v>
      </c>
      <c r="AV361" s="18">
        <f t="shared" ref="AV361:AV374" si="37">AC361/AD361</f>
        <v>0.97566003950443425</v>
      </c>
      <c r="AW361" s="18">
        <f t="shared" ref="AW361:AW374" si="38">SUM(AC361,AG361,AJ361,AK361,AL361,AO361)/AD361</f>
        <v>0.9843454843009608</v>
      </c>
      <c r="AX361" s="18"/>
      <c r="AY361" s="62"/>
      <c r="AZ361" s="62"/>
      <c r="BA361" s="62"/>
      <c r="BC361" s="36"/>
    </row>
    <row r="362" spans="1:180" s="21" customFormat="1" x14ac:dyDescent="0.2">
      <c r="A362" s="26" t="s">
        <v>595</v>
      </c>
      <c r="B362" s="23" t="s">
        <v>606</v>
      </c>
      <c r="C362" s="21" t="s">
        <v>75</v>
      </c>
      <c r="D362" s="23" t="s">
        <v>30</v>
      </c>
      <c r="E362" s="23" t="s">
        <v>29</v>
      </c>
      <c r="F362" s="23" t="s">
        <v>57</v>
      </c>
      <c r="G362" s="24">
        <v>136</v>
      </c>
      <c r="H362" s="30">
        <v>61.85</v>
      </c>
      <c r="I362" s="23">
        <v>36.238</v>
      </c>
      <c r="J362" s="23">
        <v>4.2999999999999997E-2</v>
      </c>
      <c r="K362" s="23" t="s">
        <v>27</v>
      </c>
      <c r="L362" s="23" t="s">
        <v>27</v>
      </c>
      <c r="M362" s="23" t="s">
        <v>27</v>
      </c>
      <c r="N362" s="23" t="s">
        <v>27</v>
      </c>
      <c r="O362" s="23">
        <v>0.79800000000000004</v>
      </c>
      <c r="P362" s="23">
        <v>0.127</v>
      </c>
      <c r="Q362" s="23" t="s">
        <v>27</v>
      </c>
      <c r="R362" s="23" t="s">
        <v>27</v>
      </c>
      <c r="S362" s="23" t="s">
        <v>27</v>
      </c>
      <c r="T362" s="30" t="s">
        <v>27</v>
      </c>
      <c r="U362" s="23" t="s">
        <v>27</v>
      </c>
      <c r="V362" s="23" t="s">
        <v>73</v>
      </c>
      <c r="W362" s="30" t="s">
        <v>27</v>
      </c>
      <c r="X362" s="23">
        <v>99.055999999999997</v>
      </c>
      <c r="Z362" s="18" t="s">
        <v>85</v>
      </c>
      <c r="AB362" s="1"/>
      <c r="AC362" s="32">
        <v>49.110800713575451</v>
      </c>
      <c r="AD362" s="18">
        <v>50.122861350828721</v>
      </c>
      <c r="AE362" s="18">
        <v>6.7893953335474405E-2</v>
      </c>
      <c r="AF362" s="18">
        <v>0</v>
      </c>
      <c r="AG362" s="18">
        <v>0</v>
      </c>
      <c r="AH362" s="18">
        <v>0</v>
      </c>
      <c r="AI362" s="18">
        <v>0</v>
      </c>
      <c r="AJ362" s="18">
        <v>0.60288604249700273</v>
      </c>
      <c r="AK362" s="18">
        <v>9.5557939763337804E-2</v>
      </c>
      <c r="AL362" s="18">
        <v>0</v>
      </c>
      <c r="AM362" s="18">
        <v>0</v>
      </c>
      <c r="AN362" s="18">
        <v>0</v>
      </c>
      <c r="AO362" s="18">
        <v>0</v>
      </c>
      <c r="AP362" s="18">
        <v>0</v>
      </c>
      <c r="AQ362" s="18">
        <v>0</v>
      </c>
      <c r="AR362" s="18">
        <v>99.999999999999986</v>
      </c>
      <c r="AT362" s="53" t="s">
        <v>134</v>
      </c>
      <c r="AU362" s="53" t="str">
        <f t="shared" si="36"/>
        <v>po</v>
      </c>
      <c r="AV362" s="18">
        <f t="shared" si="37"/>
        <v>0.97980840259358937</v>
      </c>
      <c r="AW362" s="18">
        <f t="shared" si="38"/>
        <v>0.9937430416671984</v>
      </c>
      <c r="AX362" s="18"/>
      <c r="AY362" s="62"/>
      <c r="AZ362" s="62"/>
      <c r="BA362" s="62"/>
      <c r="BC362" s="36"/>
    </row>
    <row r="363" spans="1:180" s="21" customFormat="1" x14ac:dyDescent="0.2">
      <c r="A363" s="26" t="s">
        <v>595</v>
      </c>
      <c r="B363" s="23" t="s">
        <v>606</v>
      </c>
      <c r="C363" s="21" t="s">
        <v>75</v>
      </c>
      <c r="D363" s="23" t="s">
        <v>30</v>
      </c>
      <c r="E363" s="23" t="s">
        <v>29</v>
      </c>
      <c r="F363" s="23" t="s">
        <v>28</v>
      </c>
      <c r="G363" s="24">
        <v>146</v>
      </c>
      <c r="H363" s="30">
        <v>62.539000000000001</v>
      </c>
      <c r="I363" s="23">
        <v>36.640999999999998</v>
      </c>
      <c r="J363" s="23">
        <v>4.9000000000000002E-2</v>
      </c>
      <c r="K363" s="23" t="s">
        <v>27</v>
      </c>
      <c r="L363" s="23" t="s">
        <v>27</v>
      </c>
      <c r="M363" s="23" t="s">
        <v>27</v>
      </c>
      <c r="N363" s="23" t="s">
        <v>27</v>
      </c>
      <c r="O363" s="23" t="s">
        <v>27</v>
      </c>
      <c r="P363" s="23" t="s">
        <v>27</v>
      </c>
      <c r="Q363" s="23" t="s">
        <v>27</v>
      </c>
      <c r="R363" s="23" t="s">
        <v>27</v>
      </c>
      <c r="S363" s="23" t="s">
        <v>27</v>
      </c>
      <c r="T363" s="30" t="s">
        <v>27</v>
      </c>
      <c r="U363" s="23" t="s">
        <v>27</v>
      </c>
      <c r="V363" s="23" t="s">
        <v>73</v>
      </c>
      <c r="W363" s="30" t="s">
        <v>27</v>
      </c>
      <c r="X363" s="23">
        <v>99.229000000000013</v>
      </c>
      <c r="Z363" s="18" t="s">
        <v>85</v>
      </c>
      <c r="AB363" s="1"/>
      <c r="AC363" s="32">
        <v>49.452398712051277</v>
      </c>
      <c r="AD363" s="18">
        <v>50.470553914094161</v>
      </c>
      <c r="AE363" s="18">
        <v>7.7047373854553347E-2</v>
      </c>
      <c r="AF363" s="18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0</v>
      </c>
      <c r="AQ363" s="18">
        <v>0</v>
      </c>
      <c r="AR363" s="18">
        <v>100</v>
      </c>
      <c r="AT363" s="53" t="s">
        <v>134</v>
      </c>
      <c r="AU363" s="53" t="str">
        <f t="shared" si="36"/>
        <v>po</v>
      </c>
      <c r="AV363" s="18">
        <f t="shared" si="37"/>
        <v>0.97982674801279412</v>
      </c>
      <c r="AW363" s="18">
        <f t="shared" si="38"/>
        <v>0.97982674801279412</v>
      </c>
      <c r="AX363" s="18"/>
      <c r="AY363" s="62"/>
      <c r="AZ363" s="62"/>
      <c r="BA363" s="62"/>
      <c r="BC363" s="36"/>
    </row>
    <row r="364" spans="1:180" s="21" customFormat="1" x14ac:dyDescent="0.2">
      <c r="A364" s="26" t="s">
        <v>595</v>
      </c>
      <c r="B364" s="23" t="s">
        <v>606</v>
      </c>
      <c r="C364" s="21" t="s">
        <v>75</v>
      </c>
      <c r="D364" s="23" t="s">
        <v>30</v>
      </c>
      <c r="E364" s="23" t="s">
        <v>37</v>
      </c>
      <c r="F364" s="23" t="s">
        <v>74</v>
      </c>
      <c r="G364" s="24">
        <v>182</v>
      </c>
      <c r="H364" s="30">
        <v>61.954999999999998</v>
      </c>
      <c r="I364" s="23">
        <v>36.295000000000002</v>
      </c>
      <c r="J364" s="23">
        <v>5.3999999999999999E-2</v>
      </c>
      <c r="K364" s="23" t="s">
        <v>27</v>
      </c>
      <c r="L364" s="23" t="s">
        <v>27</v>
      </c>
      <c r="M364" s="23" t="s">
        <v>27</v>
      </c>
      <c r="N364" s="23">
        <v>4.7E-2</v>
      </c>
      <c r="O364" s="23">
        <v>0.33200000000000002</v>
      </c>
      <c r="P364" s="23" t="s">
        <v>27</v>
      </c>
      <c r="Q364" s="23">
        <v>3.7999999999999999E-2</v>
      </c>
      <c r="R364" s="23" t="s">
        <v>27</v>
      </c>
      <c r="S364" s="23" t="s">
        <v>27</v>
      </c>
      <c r="T364" s="30" t="s">
        <v>27</v>
      </c>
      <c r="U364" s="23" t="s">
        <v>27</v>
      </c>
      <c r="V364" s="23" t="s">
        <v>73</v>
      </c>
      <c r="W364" s="30" t="s">
        <v>27</v>
      </c>
      <c r="X364" s="23">
        <v>98.720999999999989</v>
      </c>
      <c r="Z364" s="18" t="s">
        <v>85</v>
      </c>
      <c r="AB364" s="1"/>
      <c r="AC364" s="32">
        <v>49.284675344916742</v>
      </c>
      <c r="AD364" s="18">
        <v>50.294056257955958</v>
      </c>
      <c r="AE364" s="18">
        <v>8.5419028841275876E-2</v>
      </c>
      <c r="AF364" s="18">
        <v>0</v>
      </c>
      <c r="AG364" s="18">
        <v>0</v>
      </c>
      <c r="AH364" s="18">
        <v>0</v>
      </c>
      <c r="AI364" s="18">
        <v>5.2096872340133223E-2</v>
      </c>
      <c r="AJ364" s="18">
        <v>0.25128620619241376</v>
      </c>
      <c r="AK364" s="18">
        <v>0</v>
      </c>
      <c r="AL364" s="18">
        <v>3.2466289753490377E-2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100</v>
      </c>
      <c r="AT364" s="53" t="s">
        <v>134</v>
      </c>
      <c r="AU364" s="53" t="str">
        <f t="shared" si="36"/>
        <v>po</v>
      </c>
      <c r="AV364" s="18">
        <f t="shared" si="37"/>
        <v>0.97993041348937637</v>
      </c>
      <c r="AW364" s="18">
        <f t="shared" si="38"/>
        <v>0.98557228286834542</v>
      </c>
      <c r="AX364" s="18"/>
      <c r="AY364" s="62"/>
      <c r="AZ364" s="62"/>
      <c r="BA364" s="62"/>
      <c r="BC364" s="36"/>
    </row>
    <row r="365" spans="1:180" s="21" customFormat="1" x14ac:dyDescent="0.2">
      <c r="A365" s="26" t="s">
        <v>595</v>
      </c>
      <c r="B365" s="23" t="s">
        <v>606</v>
      </c>
      <c r="C365" s="21" t="s">
        <v>75</v>
      </c>
      <c r="D365" s="23" t="s">
        <v>30</v>
      </c>
      <c r="E365" s="23" t="s">
        <v>32</v>
      </c>
      <c r="F365" s="23" t="s">
        <v>43</v>
      </c>
      <c r="G365" s="24">
        <v>159</v>
      </c>
      <c r="H365" s="30">
        <v>62.22</v>
      </c>
      <c r="I365" s="23">
        <v>36.442</v>
      </c>
      <c r="J365" s="23">
        <v>4.4999999999999998E-2</v>
      </c>
      <c r="K365" s="23" t="s">
        <v>27</v>
      </c>
      <c r="L365" s="23" t="s">
        <v>27</v>
      </c>
      <c r="M365" s="23" t="s">
        <v>27</v>
      </c>
      <c r="N365" s="23" t="s">
        <v>27</v>
      </c>
      <c r="O365" s="23">
        <v>0.96299999999999997</v>
      </c>
      <c r="P365" s="23" t="s">
        <v>27</v>
      </c>
      <c r="Q365" s="23" t="s">
        <v>27</v>
      </c>
      <c r="R365" s="23" t="s">
        <v>27</v>
      </c>
      <c r="S365" s="23" t="s">
        <v>27</v>
      </c>
      <c r="T365" s="30" t="s">
        <v>27</v>
      </c>
      <c r="U365" s="23" t="s">
        <v>27</v>
      </c>
      <c r="V365" s="23" t="s">
        <v>73</v>
      </c>
      <c r="W365" s="30" t="s">
        <v>27</v>
      </c>
      <c r="X365" s="23">
        <v>99.67</v>
      </c>
      <c r="Z365" s="18" t="s">
        <v>85</v>
      </c>
      <c r="AB365" s="1"/>
      <c r="AC365" s="32">
        <v>49.1059238120895</v>
      </c>
      <c r="AD365" s="18">
        <v>50.100309233600072</v>
      </c>
      <c r="AE365" s="18">
        <v>7.0622278242576428E-2</v>
      </c>
      <c r="AF365" s="18">
        <v>0</v>
      </c>
      <c r="AG365" s="18">
        <v>0</v>
      </c>
      <c r="AH365" s="18">
        <v>0</v>
      </c>
      <c r="AI365" s="18">
        <v>0</v>
      </c>
      <c r="AJ365" s="18">
        <v>0.72314467606784849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0</v>
      </c>
      <c r="AR365" s="18">
        <v>100</v>
      </c>
      <c r="AT365" s="53" t="s">
        <v>134</v>
      </c>
      <c r="AU365" s="53" t="str">
        <f t="shared" si="36"/>
        <v>po</v>
      </c>
      <c r="AV365" s="18">
        <f t="shared" si="37"/>
        <v>0.98015211010227299</v>
      </c>
      <c r="AW365" s="18">
        <f t="shared" si="38"/>
        <v>0.99458604648170879</v>
      </c>
      <c r="AX365" s="18"/>
      <c r="AY365" s="62"/>
      <c r="AZ365" s="62"/>
      <c r="BA365" s="62"/>
      <c r="BC365" s="36"/>
    </row>
    <row r="366" spans="1:180" s="21" customFormat="1" x14ac:dyDescent="0.2">
      <c r="A366" s="26" t="s">
        <v>595</v>
      </c>
      <c r="B366" s="23" t="s">
        <v>606</v>
      </c>
      <c r="C366" s="21" t="s">
        <v>75</v>
      </c>
      <c r="D366" s="23" t="s">
        <v>30</v>
      </c>
      <c r="E366" s="23" t="s">
        <v>29</v>
      </c>
      <c r="F366" s="23" t="s">
        <v>31</v>
      </c>
      <c r="G366" s="24">
        <v>116</v>
      </c>
      <c r="H366" s="30">
        <v>62.564</v>
      </c>
      <c r="I366" s="23">
        <v>36.637</v>
      </c>
      <c r="J366" s="23">
        <v>0.08</v>
      </c>
      <c r="K366" s="23" t="s">
        <v>27</v>
      </c>
      <c r="L366" s="23" t="s">
        <v>27</v>
      </c>
      <c r="M366" s="23" t="s">
        <v>27</v>
      </c>
      <c r="N366" s="23" t="s">
        <v>27</v>
      </c>
      <c r="O366" s="23" t="s">
        <v>27</v>
      </c>
      <c r="P366" s="23" t="s">
        <v>27</v>
      </c>
      <c r="Q366" s="23" t="s">
        <v>27</v>
      </c>
      <c r="R366" s="23" t="s">
        <v>27</v>
      </c>
      <c r="S366" s="23" t="s">
        <v>27</v>
      </c>
      <c r="T366" s="30" t="s">
        <v>27</v>
      </c>
      <c r="U366" s="23" t="s">
        <v>27</v>
      </c>
      <c r="V366" s="23" t="s">
        <v>73</v>
      </c>
      <c r="W366" s="30" t="s">
        <v>27</v>
      </c>
      <c r="X366" s="23">
        <v>99.280999999999992</v>
      </c>
      <c r="Z366" s="18" t="s">
        <v>85</v>
      </c>
      <c r="AB366" s="1"/>
      <c r="AC366" s="32">
        <v>49.441017939510814</v>
      </c>
      <c r="AD366" s="18">
        <v>50.433269632490017</v>
      </c>
      <c r="AE366" s="18">
        <v>0.12571242799918589</v>
      </c>
      <c r="AF366" s="18">
        <v>0</v>
      </c>
      <c r="AG366" s="18">
        <v>0</v>
      </c>
      <c r="AH366" s="18">
        <v>0</v>
      </c>
      <c r="AI366" s="18">
        <v>0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100.00000000000003</v>
      </c>
      <c r="AT366" s="53" t="s">
        <v>134</v>
      </c>
      <c r="AU366" s="53" t="str">
        <f t="shared" si="36"/>
        <v>po</v>
      </c>
      <c r="AV366" s="18">
        <f t="shared" si="37"/>
        <v>0.98032545380837299</v>
      </c>
      <c r="AW366" s="18">
        <f t="shared" si="38"/>
        <v>0.98032545380837299</v>
      </c>
      <c r="AX366" s="18"/>
      <c r="AY366" s="62"/>
      <c r="AZ366" s="62"/>
      <c r="BA366" s="62"/>
      <c r="BC366" s="36"/>
    </row>
    <row r="367" spans="1:180" x14ac:dyDescent="0.2">
      <c r="A367" s="26" t="s">
        <v>595</v>
      </c>
      <c r="B367" s="23" t="s">
        <v>606</v>
      </c>
      <c r="C367" s="21" t="s">
        <v>75</v>
      </c>
      <c r="D367" s="23" t="s">
        <v>30</v>
      </c>
      <c r="E367" s="23" t="s">
        <v>29</v>
      </c>
      <c r="F367" s="23" t="s">
        <v>57</v>
      </c>
      <c r="G367" s="24">
        <v>135</v>
      </c>
      <c r="H367" s="30">
        <v>62.173000000000002</v>
      </c>
      <c r="I367" s="23">
        <v>36.405000000000001</v>
      </c>
      <c r="J367" s="23">
        <v>3.2000000000000001E-2</v>
      </c>
      <c r="K367" s="23" t="s">
        <v>27</v>
      </c>
      <c r="L367" s="23" t="s">
        <v>27</v>
      </c>
      <c r="M367" s="23" t="s">
        <v>27</v>
      </c>
      <c r="N367" s="23" t="s">
        <v>27</v>
      </c>
      <c r="O367" s="23">
        <v>0.95399999999999996</v>
      </c>
      <c r="P367" s="23">
        <v>0.111</v>
      </c>
      <c r="Q367" s="23" t="s">
        <v>27</v>
      </c>
      <c r="R367" s="23" t="s">
        <v>27</v>
      </c>
      <c r="S367" s="23" t="s">
        <v>27</v>
      </c>
      <c r="T367" s="30" t="s">
        <v>27</v>
      </c>
      <c r="U367" s="23" t="s">
        <v>27</v>
      </c>
      <c r="V367" s="23" t="s">
        <v>27</v>
      </c>
      <c r="W367" s="30" t="s">
        <v>27</v>
      </c>
      <c r="X367" s="23">
        <v>99.674999999999997</v>
      </c>
      <c r="Y367" s="21"/>
      <c r="Z367" s="18" t="s">
        <v>85</v>
      </c>
      <c r="AA367" s="21"/>
      <c r="AB367" s="1"/>
      <c r="AC367" s="32">
        <v>49.084589758631836</v>
      </c>
      <c r="AD367" s="18">
        <v>50.065516519929922</v>
      </c>
      <c r="AE367" s="18">
        <v>5.0236416353386368E-2</v>
      </c>
      <c r="AF367" s="18">
        <v>0</v>
      </c>
      <c r="AG367" s="18">
        <v>0</v>
      </c>
      <c r="AH367" s="18">
        <v>0</v>
      </c>
      <c r="AI367" s="18">
        <v>0</v>
      </c>
      <c r="AJ367" s="18">
        <v>0.71661640144619754</v>
      </c>
      <c r="AK367" s="18">
        <v>8.3040903638667979E-2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v>0</v>
      </c>
      <c r="AR367" s="18">
        <v>100.00000000000001</v>
      </c>
      <c r="AS367" s="21"/>
      <c r="AT367" s="53" t="s">
        <v>134</v>
      </c>
      <c r="AU367" s="53" t="str">
        <f t="shared" si="36"/>
        <v>po</v>
      </c>
      <c r="AV367" s="18">
        <f t="shared" si="37"/>
        <v>0.98040713789684764</v>
      </c>
      <c r="AW367" s="18">
        <f t="shared" si="38"/>
        <v>0.99637935511678855</v>
      </c>
      <c r="AX367" s="18"/>
      <c r="AY367" s="62"/>
      <c r="AZ367" s="62"/>
      <c r="BA367" s="62"/>
      <c r="BB367" s="21"/>
      <c r="BC367" s="36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</row>
    <row r="368" spans="1:180" x14ac:dyDescent="0.2">
      <c r="A368" s="26" t="s">
        <v>595</v>
      </c>
      <c r="B368" s="23" t="s">
        <v>606</v>
      </c>
      <c r="C368" s="21" t="s">
        <v>75</v>
      </c>
      <c r="D368" s="23" t="s">
        <v>30</v>
      </c>
      <c r="E368" s="23" t="s">
        <v>29</v>
      </c>
      <c r="F368" s="23" t="s">
        <v>57</v>
      </c>
      <c r="G368" s="24">
        <v>132</v>
      </c>
      <c r="H368" s="30">
        <v>61.877000000000002</v>
      </c>
      <c r="I368" s="23">
        <v>36.226999999999997</v>
      </c>
      <c r="J368" s="23">
        <v>7.1999999999999995E-2</v>
      </c>
      <c r="K368" s="23" t="s">
        <v>27</v>
      </c>
      <c r="L368" s="23" t="s">
        <v>27</v>
      </c>
      <c r="M368" s="23" t="s">
        <v>27</v>
      </c>
      <c r="N368" s="23" t="s">
        <v>27</v>
      </c>
      <c r="O368" s="23">
        <v>0.80300000000000005</v>
      </c>
      <c r="P368" s="23" t="s">
        <v>27</v>
      </c>
      <c r="Q368" s="23">
        <v>3.9E-2</v>
      </c>
      <c r="R368" s="23" t="s">
        <v>27</v>
      </c>
      <c r="S368" s="23" t="s">
        <v>27</v>
      </c>
      <c r="T368" s="30" t="s">
        <v>27</v>
      </c>
      <c r="U368" s="23" t="s">
        <v>27</v>
      </c>
      <c r="V368" s="23" t="s">
        <v>73</v>
      </c>
      <c r="W368" s="30" t="s">
        <v>27</v>
      </c>
      <c r="X368" s="23">
        <v>99.018000000000001</v>
      </c>
      <c r="Y368" s="21"/>
      <c r="Z368" s="18" t="s">
        <v>85</v>
      </c>
      <c r="AA368" s="21"/>
      <c r="AB368" s="1"/>
      <c r="AC368" s="32">
        <v>49.135437246442557</v>
      </c>
      <c r="AD368" s="18">
        <v>50.110907804504976</v>
      </c>
      <c r="AE368" s="18">
        <v>0.11369029750077676</v>
      </c>
      <c r="AF368" s="18">
        <v>0</v>
      </c>
      <c r="AG368" s="18">
        <v>0</v>
      </c>
      <c r="AH368" s="18">
        <v>0</v>
      </c>
      <c r="AI368" s="18">
        <v>0</v>
      </c>
      <c r="AJ368" s="18">
        <v>0.60670300781369502</v>
      </c>
      <c r="AK368" s="18">
        <v>0</v>
      </c>
      <c r="AL368" s="18">
        <v>3.3261643737986749E-2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99.999999999999986</v>
      </c>
      <c r="AS368" s="21"/>
      <c r="AT368" s="53" t="s">
        <v>134</v>
      </c>
      <c r="AU368" s="53" t="str">
        <f t="shared" si="36"/>
        <v>po</v>
      </c>
      <c r="AV368" s="18">
        <f t="shared" si="37"/>
        <v>0.98053376797985836</v>
      </c>
      <c r="AW368" s="18">
        <f t="shared" si="38"/>
        <v>0.99330473301701838</v>
      </c>
      <c r="AX368" s="18"/>
      <c r="AY368" s="62"/>
      <c r="AZ368" s="62"/>
      <c r="BA368" s="62"/>
      <c r="BB368" s="21"/>
      <c r="BC368" s="36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</row>
    <row r="369" spans="1:180" x14ac:dyDescent="0.2">
      <c r="A369" s="26" t="s">
        <v>595</v>
      </c>
      <c r="B369" s="23" t="s">
        <v>606</v>
      </c>
      <c r="C369" s="21" t="s">
        <v>75</v>
      </c>
      <c r="D369" s="23" t="s">
        <v>30</v>
      </c>
      <c r="E369" s="23" t="s">
        <v>29</v>
      </c>
      <c r="F369" s="23" t="s">
        <v>28</v>
      </c>
      <c r="G369" s="24">
        <v>141</v>
      </c>
      <c r="H369" s="30">
        <v>61.753999999999998</v>
      </c>
      <c r="I369" s="23">
        <v>36.095999999999997</v>
      </c>
      <c r="J369" s="23">
        <v>5.8999999999999997E-2</v>
      </c>
      <c r="K369" s="23" t="s">
        <v>27</v>
      </c>
      <c r="L369" s="23" t="s">
        <v>27</v>
      </c>
      <c r="M369" s="23" t="s">
        <v>27</v>
      </c>
      <c r="N369" s="23" t="s">
        <v>27</v>
      </c>
      <c r="O369" s="23">
        <v>0.86399999999999999</v>
      </c>
      <c r="P369" s="23" t="s">
        <v>27</v>
      </c>
      <c r="Q369" s="23">
        <v>6.6000000000000003E-2</v>
      </c>
      <c r="R369" s="23" t="s">
        <v>27</v>
      </c>
      <c r="S369" s="23" t="s">
        <v>27</v>
      </c>
      <c r="T369" s="30" t="s">
        <v>27</v>
      </c>
      <c r="U369" s="23" t="s">
        <v>27</v>
      </c>
      <c r="V369" s="23" t="s">
        <v>27</v>
      </c>
      <c r="W369" s="30" t="s">
        <v>27</v>
      </c>
      <c r="X369" s="23">
        <v>98.838999999999999</v>
      </c>
      <c r="Y369" s="21"/>
      <c r="Z369" s="18" t="s">
        <v>85</v>
      </c>
      <c r="AA369" s="21"/>
      <c r="AB369" s="1"/>
      <c r="AC369" s="32">
        <v>49.150954553727018</v>
      </c>
      <c r="AD369" s="18">
        <v>50.044950601627647</v>
      </c>
      <c r="AE369" s="18">
        <v>9.3377922140956318E-2</v>
      </c>
      <c r="AF369" s="18">
        <v>0</v>
      </c>
      <c r="AG369" s="18">
        <v>0</v>
      </c>
      <c r="AH369" s="18">
        <v>0</v>
      </c>
      <c r="AI369" s="18">
        <v>0</v>
      </c>
      <c r="AJ369" s="18">
        <v>0.65429806028238724</v>
      </c>
      <c r="AK369" s="18">
        <v>0</v>
      </c>
      <c r="AL369" s="18">
        <v>5.641886222197981E-2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99.999999999999986</v>
      </c>
      <c r="AS369" s="21"/>
      <c r="AT369" s="53" t="s">
        <v>134</v>
      </c>
      <c r="AU369" s="53" t="str">
        <f t="shared" si="36"/>
        <v>po</v>
      </c>
      <c r="AV369" s="18">
        <f t="shared" si="37"/>
        <v>0.98213613886809281</v>
      </c>
      <c r="AW369" s="18">
        <f t="shared" si="38"/>
        <v>0.99633770993491</v>
      </c>
      <c r="AX369" s="18"/>
      <c r="AY369" s="62"/>
      <c r="AZ369" s="62"/>
      <c r="BA369" s="62"/>
      <c r="BB369" s="21"/>
      <c r="BC369" s="36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</row>
    <row r="370" spans="1:180" x14ac:dyDescent="0.2">
      <c r="A370" s="26" t="s">
        <v>595</v>
      </c>
      <c r="B370" s="23" t="s">
        <v>606</v>
      </c>
      <c r="C370" s="21" t="s">
        <v>75</v>
      </c>
      <c r="D370" s="23" t="s">
        <v>30</v>
      </c>
      <c r="E370" s="23" t="s">
        <v>37</v>
      </c>
      <c r="F370" s="23" t="s">
        <v>56</v>
      </c>
      <c r="G370" s="24">
        <v>237</v>
      </c>
      <c r="H370" s="30">
        <v>62.256</v>
      </c>
      <c r="I370" s="23">
        <v>36.319000000000003</v>
      </c>
      <c r="J370" s="23">
        <v>0.125</v>
      </c>
      <c r="K370" s="23" t="s">
        <v>27</v>
      </c>
      <c r="L370" s="23" t="s">
        <v>27</v>
      </c>
      <c r="M370" s="23" t="s">
        <v>27</v>
      </c>
      <c r="N370" s="23">
        <v>3.2000000000000001E-2</v>
      </c>
      <c r="O370" s="23" t="s">
        <v>27</v>
      </c>
      <c r="P370" s="23" t="s">
        <v>27</v>
      </c>
      <c r="Q370" s="23" t="s">
        <v>27</v>
      </c>
      <c r="R370" s="23" t="s">
        <v>27</v>
      </c>
      <c r="S370" s="23" t="s">
        <v>27</v>
      </c>
      <c r="T370" s="30" t="s">
        <v>27</v>
      </c>
      <c r="U370" s="23" t="s">
        <v>27</v>
      </c>
      <c r="V370" s="23" t="s">
        <v>27</v>
      </c>
      <c r="W370" s="30" t="s">
        <v>27</v>
      </c>
      <c r="X370" s="23">
        <v>98.731999999999999</v>
      </c>
      <c r="Y370" s="21"/>
      <c r="Z370" s="18" t="s">
        <v>85</v>
      </c>
      <c r="AA370" s="21"/>
      <c r="AB370" s="1"/>
      <c r="AC370" s="32">
        <v>49.482241049741688</v>
      </c>
      <c r="AD370" s="18">
        <v>50.284756697627785</v>
      </c>
      <c r="AE370" s="18">
        <v>0.19756203502784972</v>
      </c>
      <c r="AF370" s="18">
        <v>0</v>
      </c>
      <c r="AG370" s="18">
        <v>0</v>
      </c>
      <c r="AH370" s="18">
        <v>0</v>
      </c>
      <c r="AI370" s="18">
        <v>3.5440217602696382E-2</v>
      </c>
      <c r="AJ370" s="18">
        <v>0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100.00000000000001</v>
      </c>
      <c r="AS370" s="21"/>
      <c r="AT370" s="53" t="s">
        <v>134</v>
      </c>
      <c r="AU370" s="53" t="str">
        <f t="shared" si="36"/>
        <v>po</v>
      </c>
      <c r="AV370" s="18">
        <f t="shared" si="37"/>
        <v>0.98404057808787304</v>
      </c>
      <c r="AW370" s="18">
        <f t="shared" si="38"/>
        <v>0.98404057808787304</v>
      </c>
      <c r="AX370" s="18"/>
      <c r="AY370" s="62"/>
      <c r="AZ370" s="62"/>
      <c r="BA370" s="62"/>
      <c r="BB370" s="21"/>
      <c r="BC370" s="36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</row>
    <row r="371" spans="1:180" x14ac:dyDescent="0.2">
      <c r="A371" s="26" t="s">
        <v>595</v>
      </c>
      <c r="B371" s="23" t="s">
        <v>606</v>
      </c>
      <c r="C371" s="21" t="s">
        <v>75</v>
      </c>
      <c r="D371" s="23" t="s">
        <v>30</v>
      </c>
      <c r="E371" s="23" t="s">
        <v>32</v>
      </c>
      <c r="F371" s="23" t="s">
        <v>43</v>
      </c>
      <c r="G371" s="24">
        <v>163</v>
      </c>
      <c r="H371" s="30">
        <v>62.439</v>
      </c>
      <c r="I371" s="23">
        <v>36.119</v>
      </c>
      <c r="J371" s="23">
        <v>0.109</v>
      </c>
      <c r="K371" s="23" t="s">
        <v>27</v>
      </c>
      <c r="L371" s="23" t="s">
        <v>27</v>
      </c>
      <c r="M371" s="23" t="s">
        <v>27</v>
      </c>
      <c r="N371" s="23" t="s">
        <v>27</v>
      </c>
      <c r="O371" s="23">
        <v>0.16600000000000001</v>
      </c>
      <c r="P371" s="23" t="s">
        <v>27</v>
      </c>
      <c r="Q371" s="23" t="s">
        <v>27</v>
      </c>
      <c r="R371" s="23" t="s">
        <v>27</v>
      </c>
      <c r="S371" s="23" t="s">
        <v>27</v>
      </c>
      <c r="T371" s="30" t="s">
        <v>27</v>
      </c>
      <c r="U371" s="23" t="s">
        <v>27</v>
      </c>
      <c r="V371" s="23" t="s">
        <v>73</v>
      </c>
      <c r="W371" s="30" t="s">
        <v>27</v>
      </c>
      <c r="X371" s="23">
        <v>98.832999999999984</v>
      </c>
      <c r="Y371" s="21"/>
      <c r="Z371" s="18" t="s">
        <v>85</v>
      </c>
      <c r="AA371" s="21"/>
      <c r="AB371" s="1"/>
      <c r="AC371" s="32">
        <v>49.660789585066929</v>
      </c>
      <c r="AD371" s="18">
        <v>50.041200850173816</v>
      </c>
      <c r="AE371" s="18">
        <v>0.17238898407244491</v>
      </c>
      <c r="AF371" s="18">
        <v>0</v>
      </c>
      <c r="AG371" s="18">
        <v>0</v>
      </c>
      <c r="AH371" s="18">
        <v>0</v>
      </c>
      <c r="AI371" s="18">
        <v>0</v>
      </c>
      <c r="AJ371" s="18">
        <v>0.12562058068680376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99.999999999999986</v>
      </c>
      <c r="AS371" s="21"/>
      <c r="AT371" s="53" t="s">
        <v>134</v>
      </c>
      <c r="AU371" s="53" t="str">
        <f t="shared" si="36"/>
        <v>po</v>
      </c>
      <c r="AV371" s="18">
        <f t="shared" si="37"/>
        <v>0.99239803884311528</v>
      </c>
      <c r="AW371" s="18">
        <f t="shared" si="38"/>
        <v>0.994908381891495</v>
      </c>
      <c r="AX371" s="18"/>
      <c r="AY371" s="62"/>
      <c r="AZ371" s="62"/>
      <c r="BA371" s="62"/>
      <c r="BB371" s="21"/>
      <c r="BC371" s="36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</row>
    <row r="372" spans="1:180" x14ac:dyDescent="0.2">
      <c r="A372" s="26" t="s">
        <v>595</v>
      </c>
      <c r="B372" s="23" t="s">
        <v>606</v>
      </c>
      <c r="C372" s="21" t="s">
        <v>75</v>
      </c>
      <c r="D372" s="23" t="s">
        <v>30</v>
      </c>
      <c r="E372" s="23" t="s">
        <v>32</v>
      </c>
      <c r="F372" s="23" t="s">
        <v>43</v>
      </c>
      <c r="G372" s="24">
        <v>106</v>
      </c>
      <c r="H372" s="30">
        <v>62.834000000000003</v>
      </c>
      <c r="I372" s="23">
        <v>36.159999999999997</v>
      </c>
      <c r="J372" s="23">
        <v>3.3000000000000002E-2</v>
      </c>
      <c r="K372" s="23" t="s">
        <v>27</v>
      </c>
      <c r="L372" s="23" t="s">
        <v>27</v>
      </c>
      <c r="M372" s="23" t="s">
        <v>27</v>
      </c>
      <c r="N372" s="23" t="s">
        <v>27</v>
      </c>
      <c r="O372" s="23">
        <v>0.54900000000000004</v>
      </c>
      <c r="P372" s="23" t="s">
        <v>27</v>
      </c>
      <c r="Q372" s="23" t="s">
        <v>27</v>
      </c>
      <c r="R372" s="23" t="s">
        <v>27</v>
      </c>
      <c r="S372" s="23" t="s">
        <v>27</v>
      </c>
      <c r="T372" s="30" t="s">
        <v>27</v>
      </c>
      <c r="U372" s="23" t="s">
        <v>27</v>
      </c>
      <c r="V372" s="23" t="s">
        <v>73</v>
      </c>
      <c r="W372" s="30" t="s">
        <v>27</v>
      </c>
      <c r="X372" s="23">
        <v>99.576000000000008</v>
      </c>
      <c r="Y372" s="21"/>
      <c r="Z372" s="18" t="s">
        <v>85</v>
      </c>
      <c r="AA372" s="21"/>
      <c r="AB372" s="1"/>
      <c r="AC372" s="32">
        <v>49.706238471962592</v>
      </c>
      <c r="AD372" s="18">
        <v>49.828628876709956</v>
      </c>
      <c r="AE372" s="18">
        <v>5.1910529901119849E-2</v>
      </c>
      <c r="AF372" s="18">
        <v>0</v>
      </c>
      <c r="AG372" s="18">
        <v>0</v>
      </c>
      <c r="AH372" s="18">
        <v>0</v>
      </c>
      <c r="AI372" s="18">
        <v>0</v>
      </c>
      <c r="AJ372" s="18">
        <v>0.41322212142634918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100.00000000000001</v>
      </c>
      <c r="AS372" s="21"/>
      <c r="AT372" s="53" t="s">
        <v>134</v>
      </c>
      <c r="AU372" s="53" t="str">
        <f t="shared" si="36"/>
        <v>po</v>
      </c>
      <c r="AV372" s="18">
        <f t="shared" si="37"/>
        <v>0.99754377337875</v>
      </c>
      <c r="AW372" s="18">
        <f t="shared" si="38"/>
        <v>1.0058366389610798</v>
      </c>
      <c r="AX372" s="18"/>
      <c r="AY372" s="62"/>
      <c r="AZ372" s="62"/>
      <c r="BA372" s="62"/>
      <c r="BB372" s="21"/>
      <c r="BC372" s="36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</row>
    <row r="373" spans="1:180" x14ac:dyDescent="0.2">
      <c r="A373" s="26" t="s">
        <v>595</v>
      </c>
      <c r="B373" s="23" t="s">
        <v>606</v>
      </c>
      <c r="C373" s="21" t="s">
        <v>75</v>
      </c>
      <c r="D373" s="23" t="s">
        <v>30</v>
      </c>
      <c r="E373" s="23" t="s">
        <v>29</v>
      </c>
      <c r="F373" s="23" t="s">
        <v>31</v>
      </c>
      <c r="G373" s="24">
        <v>123</v>
      </c>
      <c r="H373" s="30">
        <v>62.368000000000002</v>
      </c>
      <c r="I373" s="23">
        <v>35.856000000000002</v>
      </c>
      <c r="J373" s="23">
        <v>8.4000000000000005E-2</v>
      </c>
      <c r="K373" s="23" t="s">
        <v>27</v>
      </c>
      <c r="L373" s="23" t="s">
        <v>27</v>
      </c>
      <c r="M373" s="23" t="s">
        <v>27</v>
      </c>
      <c r="N373" s="23">
        <v>5.3999999999999999E-2</v>
      </c>
      <c r="O373" s="23">
        <v>0.215</v>
      </c>
      <c r="P373" s="23" t="s">
        <v>27</v>
      </c>
      <c r="Q373" s="23" t="s">
        <v>27</v>
      </c>
      <c r="R373" s="23" t="s">
        <v>27</v>
      </c>
      <c r="S373" s="23" t="s">
        <v>27</v>
      </c>
      <c r="T373" s="30" t="s">
        <v>27</v>
      </c>
      <c r="U373" s="23" t="s">
        <v>27</v>
      </c>
      <c r="V373" s="23" t="s">
        <v>73</v>
      </c>
      <c r="W373" s="30" t="s">
        <v>27</v>
      </c>
      <c r="X373" s="23">
        <v>98.577000000000012</v>
      </c>
      <c r="Y373" s="21"/>
      <c r="Z373" s="18" t="s">
        <v>85</v>
      </c>
      <c r="AA373" s="21"/>
      <c r="AB373" s="1"/>
      <c r="AC373" s="32">
        <v>49.785267763360004</v>
      </c>
      <c r="AD373" s="18">
        <v>49.858038978533259</v>
      </c>
      <c r="AE373" s="18">
        <v>0.1333348408266497</v>
      </c>
      <c r="AF373" s="18">
        <v>0</v>
      </c>
      <c r="AG373" s="18">
        <v>0</v>
      </c>
      <c r="AH373" s="18">
        <v>0</v>
      </c>
      <c r="AI373" s="18">
        <v>6.0063556471987953E-2</v>
      </c>
      <c r="AJ373" s="18">
        <v>0.16329486080810265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100.00000000000001</v>
      </c>
      <c r="AS373" s="21"/>
      <c r="AT373" s="53" t="s">
        <v>134</v>
      </c>
      <c r="AU373" s="53" t="str">
        <f t="shared" si="36"/>
        <v>po</v>
      </c>
      <c r="AV373" s="18">
        <f t="shared" si="37"/>
        <v>0.99854043166028683</v>
      </c>
      <c r="AW373" s="18">
        <f t="shared" si="38"/>
        <v>1.0018156278804673</v>
      </c>
      <c r="AX373" s="18"/>
      <c r="AY373" s="62"/>
      <c r="AZ373" s="62"/>
      <c r="BA373" s="62"/>
      <c r="BB373" s="21"/>
      <c r="BC373" s="36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</row>
    <row r="374" spans="1:180" x14ac:dyDescent="0.2">
      <c r="A374" s="26" t="s">
        <v>595</v>
      </c>
      <c r="B374" s="23" t="s">
        <v>606</v>
      </c>
      <c r="C374" s="21" t="s">
        <v>75</v>
      </c>
      <c r="D374" s="23" t="s">
        <v>30</v>
      </c>
      <c r="E374" s="23" t="s">
        <v>29</v>
      </c>
      <c r="F374" s="23" t="s">
        <v>57</v>
      </c>
      <c r="G374" s="24">
        <v>131</v>
      </c>
      <c r="H374" s="30">
        <v>62.441000000000003</v>
      </c>
      <c r="I374" s="23">
        <v>35.847999999999999</v>
      </c>
      <c r="J374" s="23">
        <v>7.8E-2</v>
      </c>
      <c r="K374" s="23" t="s">
        <v>27</v>
      </c>
      <c r="L374" s="23" t="s">
        <v>27</v>
      </c>
      <c r="M374" s="23" t="s">
        <v>27</v>
      </c>
      <c r="N374" s="23" t="s">
        <v>27</v>
      </c>
      <c r="O374" s="23">
        <v>0.16700000000000001</v>
      </c>
      <c r="P374" s="23" t="s">
        <v>27</v>
      </c>
      <c r="Q374" s="23" t="s">
        <v>27</v>
      </c>
      <c r="R374" s="23" t="s">
        <v>27</v>
      </c>
      <c r="S374" s="23" t="s">
        <v>27</v>
      </c>
      <c r="T374" s="30" t="s">
        <v>27</v>
      </c>
      <c r="U374" s="23" t="s">
        <v>27</v>
      </c>
      <c r="V374" s="23" t="s">
        <v>73</v>
      </c>
      <c r="W374" s="30" t="s">
        <v>27</v>
      </c>
      <c r="X374" s="23">
        <v>98.534000000000006</v>
      </c>
      <c r="Y374" s="21"/>
      <c r="Z374" s="18" t="s">
        <v>85</v>
      </c>
      <c r="AA374" s="21"/>
      <c r="AB374" s="1"/>
      <c r="AC374" s="32">
        <v>49.872913076986272</v>
      </c>
      <c r="AD374" s="18">
        <v>49.876289956771828</v>
      </c>
      <c r="AE374" s="18">
        <v>0.12388388602730752</v>
      </c>
      <c r="AF374" s="18">
        <v>0</v>
      </c>
      <c r="AG374" s="18">
        <v>0</v>
      </c>
      <c r="AH374" s="18">
        <v>0</v>
      </c>
      <c r="AI374" s="18">
        <v>0</v>
      </c>
      <c r="AJ374" s="18">
        <v>0.12691308021460176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100.00000000000001</v>
      </c>
      <c r="AS374" s="21"/>
      <c r="AT374" s="53" t="s">
        <v>134</v>
      </c>
      <c r="AU374" s="53" t="str">
        <f t="shared" si="36"/>
        <v>po</v>
      </c>
      <c r="AV374" s="18">
        <f t="shared" si="37"/>
        <v>0.99993229488824287</v>
      </c>
      <c r="AW374" s="18">
        <f t="shared" si="38"/>
        <v>1.0024768522385308</v>
      </c>
      <c r="AX374" s="18"/>
      <c r="AY374" s="62"/>
      <c r="AZ374" s="62"/>
      <c r="BA374" s="62"/>
      <c r="BB374" s="21"/>
      <c r="BC374" s="36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</row>
    <row r="375" spans="1:180" s="21" customFormat="1" ht="13" x14ac:dyDescent="0.15">
      <c r="A375" s="26"/>
      <c r="D375" s="23"/>
      <c r="E375" s="23"/>
      <c r="F375" s="23"/>
      <c r="G375" s="24"/>
      <c r="H375" s="30"/>
      <c r="I375" s="23"/>
      <c r="J375" s="23"/>
      <c r="K375" s="23"/>
      <c r="L375" s="23"/>
      <c r="M375" s="23"/>
      <c r="N375" s="23"/>
      <c r="O375" s="30"/>
      <c r="P375" s="23"/>
      <c r="Q375" s="23"/>
      <c r="R375" s="23"/>
      <c r="S375" s="23"/>
      <c r="T375" s="30"/>
      <c r="U375" s="23"/>
      <c r="V375" s="23"/>
      <c r="W375" s="30"/>
      <c r="X375" s="23"/>
      <c r="AC375" s="289"/>
      <c r="AX375" s="34" t="s">
        <v>84</v>
      </c>
    </row>
    <row r="376" spans="1:180" s="21" customFormat="1" x14ac:dyDescent="0.2">
      <c r="A376" s="26"/>
      <c r="D376" s="23"/>
      <c r="E376" s="23"/>
      <c r="F376" s="23"/>
      <c r="G376" s="24"/>
      <c r="H376" s="30"/>
      <c r="I376" s="24"/>
      <c r="J376" s="24"/>
      <c r="K376" s="24"/>
      <c r="L376" s="24"/>
      <c r="M376" s="24"/>
      <c r="N376" s="24"/>
      <c r="O376" s="30"/>
      <c r="P376" s="23"/>
      <c r="Q376" s="24"/>
      <c r="R376" s="24"/>
      <c r="S376" s="24"/>
      <c r="T376" s="30"/>
      <c r="U376" s="24"/>
      <c r="V376" s="24"/>
      <c r="W376" s="30"/>
      <c r="X376" s="24"/>
      <c r="AC376" s="289"/>
      <c r="AT376" s="281" t="s">
        <v>30</v>
      </c>
      <c r="AU376" s="315" t="s">
        <v>129</v>
      </c>
      <c r="AV376" s="279">
        <f>AVERAGE(AV361:AV374)</f>
        <v>0.98508823779385046</v>
      </c>
      <c r="AW376" s="279">
        <f>AVERAGE(AW361:AW374)</f>
        <v>0.9923927810191101</v>
      </c>
      <c r="AX376" s="321">
        <f>COUNT(AV361:AV374)</f>
        <v>14</v>
      </c>
    </row>
    <row r="377" spans="1:180" s="21" customFormat="1" ht="13" x14ac:dyDescent="0.15">
      <c r="A377" s="26"/>
      <c r="D377" s="23"/>
      <c r="E377" s="23"/>
      <c r="F377" s="23"/>
      <c r="G377" s="24"/>
      <c r="H377" s="30"/>
      <c r="I377" s="24"/>
      <c r="J377" s="24"/>
      <c r="K377" s="24"/>
      <c r="L377" s="24"/>
      <c r="M377" s="24"/>
      <c r="N377" s="24"/>
      <c r="O377" s="30"/>
      <c r="P377" s="23"/>
      <c r="Q377" s="24"/>
      <c r="R377" s="24"/>
      <c r="S377" s="24"/>
      <c r="T377" s="30"/>
      <c r="U377" s="24"/>
      <c r="V377" s="24"/>
      <c r="W377" s="30"/>
      <c r="X377" s="24"/>
      <c r="AC377" s="289"/>
      <c r="AU377" s="34" t="s">
        <v>83</v>
      </c>
      <c r="AV377" s="279">
        <f>STDEV(AV361:AV374)</f>
        <v>8.2296506901564561E-3</v>
      </c>
      <c r="AW377" s="279">
        <f>STDEV(AW361:AW374)</f>
        <v>8.3252519255507997E-3</v>
      </c>
    </row>
    <row r="378" spans="1:180" s="21" customFormat="1" ht="13" x14ac:dyDescent="0.15">
      <c r="A378" s="26"/>
      <c r="D378" s="23"/>
      <c r="E378" s="23"/>
      <c r="F378" s="23"/>
      <c r="G378" s="24"/>
      <c r="H378" s="30"/>
      <c r="I378" s="24"/>
      <c r="J378" s="24"/>
      <c r="K378" s="24"/>
      <c r="L378" s="24"/>
      <c r="M378" s="24"/>
      <c r="N378" s="24"/>
      <c r="O378" s="30"/>
      <c r="P378" s="23"/>
      <c r="Q378" s="24"/>
      <c r="R378" s="24"/>
      <c r="S378" s="24"/>
      <c r="T378" s="30"/>
      <c r="U378" s="24"/>
      <c r="V378" s="24"/>
      <c r="W378" s="30"/>
      <c r="X378" s="24"/>
      <c r="AC378" s="289"/>
      <c r="AU378" s="34" t="s">
        <v>82</v>
      </c>
      <c r="AV378" s="279">
        <f>MIN(AV361:AV374)</f>
        <v>0.97566003950443425</v>
      </c>
      <c r="AW378" s="279">
        <f>MIN(AW361:AW374)</f>
        <v>0.97982674801279412</v>
      </c>
    </row>
    <row r="379" spans="1:180" s="21" customFormat="1" ht="13" x14ac:dyDescent="0.15">
      <c r="A379" s="26"/>
      <c r="D379" s="23"/>
      <c r="E379" s="23"/>
      <c r="F379" s="23"/>
      <c r="G379" s="24"/>
      <c r="H379" s="30"/>
      <c r="I379" s="24"/>
      <c r="J379" s="24"/>
      <c r="K379" s="24"/>
      <c r="L379" s="24"/>
      <c r="M379" s="24"/>
      <c r="N379" s="24"/>
      <c r="O379" s="30"/>
      <c r="P379" s="23"/>
      <c r="Q379" s="24"/>
      <c r="R379" s="24"/>
      <c r="S379" s="24"/>
      <c r="T379" s="30"/>
      <c r="U379" s="24"/>
      <c r="V379" s="24"/>
      <c r="W379" s="30"/>
      <c r="X379" s="24"/>
      <c r="AC379" s="289"/>
      <c r="AU379" s="34" t="s">
        <v>81</v>
      </c>
      <c r="AV379" s="279">
        <f>MAX(AV361:AV374)</f>
        <v>0.99993229488824287</v>
      </c>
      <c r="AW379" s="279">
        <f>MAX(AW361:AW374)</f>
        <v>1.0058366389610798</v>
      </c>
    </row>
    <row r="380" spans="1:180" s="21" customFormat="1" ht="13" x14ac:dyDescent="0.15">
      <c r="A380" s="52"/>
      <c r="B380" s="47"/>
      <c r="C380" s="47"/>
      <c r="D380" s="49"/>
      <c r="E380" s="49"/>
      <c r="F380" s="49"/>
      <c r="G380" s="51"/>
      <c r="H380" s="50"/>
      <c r="I380" s="51"/>
      <c r="J380" s="51"/>
      <c r="K380" s="51"/>
      <c r="L380" s="51"/>
      <c r="M380" s="51"/>
      <c r="N380" s="51"/>
      <c r="O380" s="50"/>
      <c r="P380" s="49"/>
      <c r="Q380" s="51"/>
      <c r="R380" s="51"/>
      <c r="S380" s="51"/>
      <c r="T380" s="50"/>
      <c r="U380" s="51"/>
      <c r="V380" s="51"/>
      <c r="W380" s="50"/>
      <c r="X380" s="51"/>
      <c r="Y380" s="47"/>
      <c r="Z380" s="47"/>
      <c r="AA380" s="47"/>
      <c r="AB380" s="47"/>
      <c r="AC380" s="333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334"/>
      <c r="AW380" s="47"/>
      <c r="AX380" s="47"/>
    </row>
    <row r="383" spans="1:180" s="21" customFormat="1" x14ac:dyDescent="0.2">
      <c r="A383" s="26" t="s">
        <v>595</v>
      </c>
      <c r="B383" s="23" t="s">
        <v>606</v>
      </c>
      <c r="C383" s="21" t="s">
        <v>130</v>
      </c>
      <c r="D383" s="23" t="s">
        <v>58</v>
      </c>
      <c r="E383" s="23" t="s">
        <v>32</v>
      </c>
      <c r="F383" s="23" t="s">
        <v>43</v>
      </c>
      <c r="G383" s="24">
        <v>4</v>
      </c>
      <c r="H383" s="30">
        <v>61.095999999999997</v>
      </c>
      <c r="I383" s="23">
        <v>37.978999999999999</v>
      </c>
      <c r="J383" s="23" t="s">
        <v>27</v>
      </c>
      <c r="K383" s="23" t="s">
        <v>27</v>
      </c>
      <c r="L383" s="23" t="s">
        <v>27</v>
      </c>
      <c r="M383" s="23" t="s">
        <v>27</v>
      </c>
      <c r="N383" s="23" t="s">
        <v>27</v>
      </c>
      <c r="O383" s="30">
        <v>0.153</v>
      </c>
      <c r="P383" s="23" t="s">
        <v>27</v>
      </c>
      <c r="Q383" s="23" t="s">
        <v>27</v>
      </c>
      <c r="R383" s="23" t="s">
        <v>27</v>
      </c>
      <c r="S383" s="23" t="s">
        <v>27</v>
      </c>
      <c r="T383" s="30" t="s">
        <v>27</v>
      </c>
      <c r="U383" s="23" t="s">
        <v>27</v>
      </c>
      <c r="V383" s="23" t="s">
        <v>27</v>
      </c>
      <c r="W383" s="30" t="s">
        <v>27</v>
      </c>
      <c r="X383" s="23">
        <v>99.227999999999994</v>
      </c>
      <c r="Z383" s="18" t="s">
        <v>85</v>
      </c>
      <c r="AB383" s="1"/>
      <c r="AC383" s="32">
        <v>47.956463081561857</v>
      </c>
      <c r="AD383" s="18">
        <v>51.929269918394596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0.11426700004356299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100.00000000000001</v>
      </c>
      <c r="AT383" s="281" t="s">
        <v>134</v>
      </c>
      <c r="AU383" s="53" t="str">
        <f t="shared" ref="AU383:AU419" si="39">Z383</f>
        <v>po</v>
      </c>
      <c r="AV383" s="18">
        <f t="shared" ref="AV383:AV419" si="40">AC383/AD383</f>
        <v>0.92349580798890696</v>
      </c>
      <c r="AW383" s="18">
        <f t="shared" ref="AW383:AW419" si="41">SUM(AC383,AG383,AJ383,AK383,AL383,AO383)/AD383</f>
        <v>0.92569624331609579</v>
      </c>
      <c r="AX383" s="18"/>
      <c r="AY383" s="62"/>
      <c r="AZ383" s="62"/>
      <c r="BA383" s="62"/>
    </row>
    <row r="384" spans="1:180" s="21" customFormat="1" x14ac:dyDescent="0.2">
      <c r="A384" s="26" t="s">
        <v>595</v>
      </c>
      <c r="B384" s="23" t="s">
        <v>606</v>
      </c>
      <c r="C384" s="21" t="s">
        <v>130</v>
      </c>
      <c r="D384" s="23" t="s">
        <v>58</v>
      </c>
      <c r="E384" s="23" t="s">
        <v>32</v>
      </c>
      <c r="F384" s="23" t="s">
        <v>43</v>
      </c>
      <c r="G384" s="24">
        <v>26</v>
      </c>
      <c r="H384" s="30">
        <v>61.238999999999997</v>
      </c>
      <c r="I384" s="23">
        <v>37.984000000000002</v>
      </c>
      <c r="J384" s="23">
        <v>3.7999999999999999E-2</v>
      </c>
      <c r="K384" s="23" t="s">
        <v>27</v>
      </c>
      <c r="L384" s="23" t="s">
        <v>27</v>
      </c>
      <c r="M384" s="23" t="s">
        <v>27</v>
      </c>
      <c r="N384" s="23" t="s">
        <v>27</v>
      </c>
      <c r="O384" s="30">
        <v>0.153</v>
      </c>
      <c r="P384" s="23" t="s">
        <v>27</v>
      </c>
      <c r="Q384" s="23" t="s">
        <v>27</v>
      </c>
      <c r="R384" s="23" t="s">
        <v>27</v>
      </c>
      <c r="S384" s="23" t="s">
        <v>27</v>
      </c>
      <c r="T384" s="30" t="s">
        <v>27</v>
      </c>
      <c r="U384" s="23" t="s">
        <v>27</v>
      </c>
      <c r="V384" s="23" t="s">
        <v>27</v>
      </c>
      <c r="W384" s="30" t="s">
        <v>27</v>
      </c>
      <c r="X384" s="23">
        <v>99.414000000000001</v>
      </c>
      <c r="Z384" s="18" t="s">
        <v>85</v>
      </c>
      <c r="AB384" s="1"/>
      <c r="AC384" s="32">
        <v>47.983109705506266</v>
      </c>
      <c r="AD384" s="18">
        <v>51.843620299472256</v>
      </c>
      <c r="AE384" s="18">
        <v>5.9206478081316814E-2</v>
      </c>
      <c r="AF384" s="18">
        <v>0</v>
      </c>
      <c r="AG384" s="18">
        <v>0</v>
      </c>
      <c r="AH384" s="18">
        <v>0</v>
      </c>
      <c r="AI384" s="18">
        <v>0</v>
      </c>
      <c r="AJ384" s="18">
        <v>0.11406351694015551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0</v>
      </c>
      <c r="AQ384" s="18">
        <v>0</v>
      </c>
      <c r="AR384" s="18">
        <v>99.999999999999986</v>
      </c>
      <c r="AT384" s="281" t="s">
        <v>134</v>
      </c>
      <c r="AU384" s="53" t="str">
        <f t="shared" si="39"/>
        <v>po</v>
      </c>
      <c r="AV384" s="18">
        <f t="shared" si="40"/>
        <v>0.92553547434253369</v>
      </c>
      <c r="AW384" s="18">
        <f t="shared" si="41"/>
        <v>0.92773562001679943</v>
      </c>
      <c r="AX384" s="18"/>
      <c r="AY384" s="62"/>
      <c r="AZ384" s="62"/>
      <c r="BA384" s="62"/>
    </row>
    <row r="385" spans="1:180" s="21" customFormat="1" x14ac:dyDescent="0.2">
      <c r="A385" s="26" t="s">
        <v>595</v>
      </c>
      <c r="B385" s="23" t="s">
        <v>606</v>
      </c>
      <c r="C385" s="21" t="s">
        <v>130</v>
      </c>
      <c r="D385" s="23" t="s">
        <v>58</v>
      </c>
      <c r="E385" s="23" t="s">
        <v>32</v>
      </c>
      <c r="F385" s="23" t="s">
        <v>38</v>
      </c>
      <c r="G385" s="24">
        <v>38</v>
      </c>
      <c r="H385" s="30">
        <v>60.965000000000003</v>
      </c>
      <c r="I385" s="23">
        <v>37.457000000000001</v>
      </c>
      <c r="J385" s="23">
        <v>7.5999999999999998E-2</v>
      </c>
      <c r="K385" s="23" t="s">
        <v>27</v>
      </c>
      <c r="L385" s="23" t="s">
        <v>27</v>
      </c>
      <c r="M385" s="23" t="s">
        <v>27</v>
      </c>
      <c r="N385" s="23" t="s">
        <v>27</v>
      </c>
      <c r="O385" s="30">
        <v>0.14299999999999999</v>
      </c>
      <c r="P385" s="23" t="s">
        <v>27</v>
      </c>
      <c r="Q385" s="23" t="s">
        <v>27</v>
      </c>
      <c r="R385" s="23" t="s">
        <v>27</v>
      </c>
      <c r="S385" s="23" t="s">
        <v>27</v>
      </c>
      <c r="T385" s="30" t="s">
        <v>27</v>
      </c>
      <c r="U385" s="23" t="s">
        <v>27</v>
      </c>
      <c r="V385" s="23" t="s">
        <v>27</v>
      </c>
      <c r="W385" s="30" t="s">
        <v>27</v>
      </c>
      <c r="X385" s="23">
        <v>98.640999999999991</v>
      </c>
      <c r="Z385" s="18" t="s">
        <v>85</v>
      </c>
      <c r="AB385" s="1"/>
      <c r="AC385" s="32">
        <v>48.193598657301976</v>
      </c>
      <c r="AD385" s="18">
        <v>51.579377125218862</v>
      </c>
      <c r="AE385" s="18">
        <v>0.11946692949078286</v>
      </c>
      <c r="AF385" s="18">
        <v>0</v>
      </c>
      <c r="AG385" s="18">
        <v>0</v>
      </c>
      <c r="AH385" s="18">
        <v>0</v>
      </c>
      <c r="AI385" s="18">
        <v>0</v>
      </c>
      <c r="AJ385" s="18">
        <v>0.10755728798838717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0</v>
      </c>
      <c r="AQ385" s="18">
        <v>0</v>
      </c>
      <c r="AR385" s="18">
        <v>100</v>
      </c>
      <c r="AT385" s="281" t="s">
        <v>134</v>
      </c>
      <c r="AU385" s="53" t="str">
        <f t="shared" si="39"/>
        <v>po</v>
      </c>
      <c r="AV385" s="18">
        <f t="shared" si="40"/>
        <v>0.93435790316549849</v>
      </c>
      <c r="AW385" s="18">
        <f t="shared" si="41"/>
        <v>0.93644318014988848</v>
      </c>
      <c r="AX385" s="18"/>
      <c r="AY385" s="62"/>
      <c r="AZ385" s="62"/>
      <c r="BA385" s="62"/>
    </row>
    <row r="386" spans="1:180" s="21" customFormat="1" x14ac:dyDescent="0.2">
      <c r="A386" s="26" t="s">
        <v>595</v>
      </c>
      <c r="B386" s="23" t="s">
        <v>606</v>
      </c>
      <c r="C386" s="21" t="s">
        <v>130</v>
      </c>
      <c r="D386" s="23" t="s">
        <v>58</v>
      </c>
      <c r="E386" s="23" t="s">
        <v>32</v>
      </c>
      <c r="F386" s="23" t="s">
        <v>38</v>
      </c>
      <c r="G386" s="24">
        <v>37</v>
      </c>
      <c r="H386" s="30">
        <v>61.396999999999998</v>
      </c>
      <c r="I386" s="23">
        <v>37.636000000000003</v>
      </c>
      <c r="J386" s="23" t="s">
        <v>27</v>
      </c>
      <c r="K386" s="23" t="s">
        <v>27</v>
      </c>
      <c r="L386" s="23" t="s">
        <v>27</v>
      </c>
      <c r="M386" s="23" t="s">
        <v>27</v>
      </c>
      <c r="N386" s="23" t="s">
        <v>27</v>
      </c>
      <c r="O386" s="30">
        <v>0.215</v>
      </c>
      <c r="P386" s="23" t="s">
        <v>27</v>
      </c>
      <c r="Q386" s="23" t="s">
        <v>27</v>
      </c>
      <c r="R386" s="23" t="s">
        <v>27</v>
      </c>
      <c r="S386" s="23" t="s">
        <v>27</v>
      </c>
      <c r="T386" s="30" t="s">
        <v>27</v>
      </c>
      <c r="U386" s="23" t="s">
        <v>27</v>
      </c>
      <c r="V386" s="23" t="s">
        <v>27</v>
      </c>
      <c r="W386" s="30" t="s">
        <v>27</v>
      </c>
      <c r="X386" s="23">
        <v>99.248000000000005</v>
      </c>
      <c r="Z386" s="18" t="s">
        <v>85</v>
      </c>
      <c r="AB386" s="1"/>
      <c r="AC386" s="32">
        <v>48.282737122633932</v>
      </c>
      <c r="AD386" s="18">
        <v>51.556391708222982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0.16087116914308425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99.999999999999986</v>
      </c>
      <c r="AT386" s="281" t="s">
        <v>134</v>
      </c>
      <c r="AU386" s="53" t="str">
        <f t="shared" si="39"/>
        <v>po</v>
      </c>
      <c r="AV386" s="18">
        <f t="shared" si="40"/>
        <v>0.93650341932158687</v>
      </c>
      <c r="AW386" s="18">
        <f t="shared" si="41"/>
        <v>0.93962371466835037</v>
      </c>
      <c r="AX386" s="18"/>
      <c r="AY386" s="62"/>
      <c r="AZ386" s="62"/>
      <c r="BA386" s="62"/>
      <c r="BB386" s="25"/>
    </row>
    <row r="387" spans="1:180" s="21" customFormat="1" x14ac:dyDescent="0.2">
      <c r="A387" s="26" t="s">
        <v>595</v>
      </c>
      <c r="B387" s="23" t="s">
        <v>606</v>
      </c>
      <c r="C387" s="21" t="s">
        <v>130</v>
      </c>
      <c r="D387" s="23" t="s">
        <v>58</v>
      </c>
      <c r="E387" s="23" t="s">
        <v>32</v>
      </c>
      <c r="F387" s="23" t="s">
        <v>43</v>
      </c>
      <c r="G387" s="24">
        <v>25</v>
      </c>
      <c r="H387" s="30">
        <v>61.488999999999997</v>
      </c>
      <c r="I387" s="23">
        <v>37.634</v>
      </c>
      <c r="J387" s="23">
        <v>3.6999999999999998E-2</v>
      </c>
      <c r="K387" s="23" t="s">
        <v>27</v>
      </c>
      <c r="L387" s="23" t="s">
        <v>27</v>
      </c>
      <c r="M387" s="23" t="s">
        <v>27</v>
      </c>
      <c r="N387" s="23" t="s">
        <v>27</v>
      </c>
      <c r="O387" s="30" t="s">
        <v>27</v>
      </c>
      <c r="P387" s="23" t="s">
        <v>27</v>
      </c>
      <c r="Q387" s="23" t="s">
        <v>27</v>
      </c>
      <c r="R387" s="23" t="s">
        <v>27</v>
      </c>
      <c r="S387" s="23" t="s">
        <v>27</v>
      </c>
      <c r="T387" s="30" t="s">
        <v>27</v>
      </c>
      <c r="U387" s="23" t="s">
        <v>27</v>
      </c>
      <c r="V387" s="23" t="s">
        <v>27</v>
      </c>
      <c r="W387" s="30" t="s">
        <v>27</v>
      </c>
      <c r="X387" s="23">
        <v>99.16</v>
      </c>
      <c r="Z387" s="18" t="s">
        <v>85</v>
      </c>
      <c r="AB387" s="1"/>
      <c r="AC387" s="32">
        <v>48.371243470836696</v>
      </c>
      <c r="AD387" s="18">
        <v>51.570878081213358</v>
      </c>
      <c r="AE387" s="18">
        <v>5.7878447949949723E-2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100</v>
      </c>
      <c r="AT387" s="281" t="s">
        <v>134</v>
      </c>
      <c r="AU387" s="53" t="str">
        <f t="shared" si="39"/>
        <v>po</v>
      </c>
      <c r="AV387" s="18">
        <f t="shared" si="40"/>
        <v>0.93795656134964567</v>
      </c>
      <c r="AW387" s="18">
        <f t="shared" si="41"/>
        <v>0.93795656134964567</v>
      </c>
      <c r="AX387" s="18"/>
      <c r="AY387" s="62"/>
      <c r="AZ387" s="62"/>
      <c r="BA387" s="62"/>
      <c r="BB387" s="25"/>
    </row>
    <row r="388" spans="1:180" x14ac:dyDescent="0.2">
      <c r="A388" s="26" t="s">
        <v>595</v>
      </c>
      <c r="B388" s="23" t="s">
        <v>606</v>
      </c>
      <c r="C388" s="21" t="s">
        <v>130</v>
      </c>
      <c r="D388" s="23" t="s">
        <v>58</v>
      </c>
      <c r="E388" s="23" t="s">
        <v>37</v>
      </c>
      <c r="F388" s="23" t="s">
        <v>28</v>
      </c>
      <c r="G388" s="24">
        <v>60</v>
      </c>
      <c r="H388" s="30">
        <v>61.67</v>
      </c>
      <c r="I388" s="23">
        <v>37.457000000000001</v>
      </c>
      <c r="J388" s="23">
        <v>3.9E-2</v>
      </c>
      <c r="K388" s="23" t="s">
        <v>27</v>
      </c>
      <c r="L388" s="23" t="s">
        <v>27</v>
      </c>
      <c r="M388" s="23" t="s">
        <v>27</v>
      </c>
      <c r="N388" s="23" t="s">
        <v>27</v>
      </c>
      <c r="O388" s="30">
        <v>0.129</v>
      </c>
      <c r="P388" s="23" t="s">
        <v>27</v>
      </c>
      <c r="Q388" s="23">
        <v>0.04</v>
      </c>
      <c r="R388" s="23" t="s">
        <v>27</v>
      </c>
      <c r="S388" s="23" t="s">
        <v>27</v>
      </c>
      <c r="T388" s="30" t="s">
        <v>27</v>
      </c>
      <c r="U388" s="23" t="s">
        <v>27</v>
      </c>
      <c r="V388" s="23" t="s">
        <v>27</v>
      </c>
      <c r="W388" s="30" t="s">
        <v>27</v>
      </c>
      <c r="X388" s="23">
        <v>99.335000000000022</v>
      </c>
      <c r="Y388" s="21"/>
      <c r="Z388" s="18" t="s">
        <v>85</v>
      </c>
      <c r="AA388" s="21"/>
      <c r="AB388" s="1"/>
      <c r="AC388" s="32">
        <v>48.497471500433008</v>
      </c>
      <c r="AD388" s="18">
        <v>51.311234421268828</v>
      </c>
      <c r="AE388" s="18">
        <v>6.0986693225776573E-2</v>
      </c>
      <c r="AF388" s="18">
        <v>0</v>
      </c>
      <c r="AG388" s="18">
        <v>0</v>
      </c>
      <c r="AH388" s="18">
        <v>0</v>
      </c>
      <c r="AI388" s="18">
        <v>0</v>
      </c>
      <c r="AJ388" s="18">
        <v>9.652279417573946E-2</v>
      </c>
      <c r="AK388" s="18">
        <v>0</v>
      </c>
      <c r="AL388" s="18">
        <v>3.3784590896638926E-2</v>
      </c>
      <c r="AM388" s="18">
        <v>0</v>
      </c>
      <c r="AN388" s="18">
        <v>0</v>
      </c>
      <c r="AO388" s="18">
        <v>0</v>
      </c>
      <c r="AP388" s="18">
        <v>0</v>
      </c>
      <c r="AQ388" s="18">
        <v>0</v>
      </c>
      <c r="AR388" s="18">
        <v>99.999999999999986</v>
      </c>
      <c r="AS388" s="21"/>
      <c r="AT388" s="281" t="s">
        <v>134</v>
      </c>
      <c r="AU388" s="53" t="str">
        <f t="shared" si="39"/>
        <v>po</v>
      </c>
      <c r="AV388" s="18">
        <f t="shared" si="40"/>
        <v>0.94516282929904527</v>
      </c>
      <c r="AW388" s="18">
        <f t="shared" si="41"/>
        <v>0.94770237812382208</v>
      </c>
      <c r="AX388" s="18"/>
      <c r="AY388" s="62"/>
      <c r="AZ388" s="62"/>
      <c r="BA388" s="62"/>
      <c r="BB388" s="25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</row>
    <row r="389" spans="1:180" x14ac:dyDescent="0.2">
      <c r="A389" s="43" t="s">
        <v>444</v>
      </c>
      <c r="B389" s="43" t="s">
        <v>451</v>
      </c>
      <c r="C389" s="21" t="s">
        <v>130</v>
      </c>
      <c r="D389" s="3" t="s">
        <v>58</v>
      </c>
      <c r="E389" s="3" t="s">
        <v>32</v>
      </c>
      <c r="F389" s="3" t="s">
        <v>41</v>
      </c>
      <c r="G389" s="3">
        <v>602</v>
      </c>
      <c r="H389" s="18">
        <v>62.522590000000001</v>
      </c>
      <c r="I389" s="18">
        <v>37.354909999999997</v>
      </c>
      <c r="J389" s="18">
        <v>8.2928000000000002E-2</v>
      </c>
      <c r="K389" s="18" t="s">
        <v>27</v>
      </c>
      <c r="L389" s="18" t="s">
        <v>27</v>
      </c>
      <c r="M389" s="18" t="s">
        <v>27</v>
      </c>
      <c r="N389" s="18" t="s">
        <v>27</v>
      </c>
      <c r="O389" s="18">
        <v>0.25048199999999998</v>
      </c>
      <c r="P389" s="18" t="s">
        <v>27</v>
      </c>
      <c r="Q389" s="18" t="s">
        <v>27</v>
      </c>
      <c r="R389" s="18" t="s">
        <v>27</v>
      </c>
      <c r="S389" s="18" t="s">
        <v>27</v>
      </c>
      <c r="T389" s="18" t="s">
        <v>27</v>
      </c>
      <c r="U389" s="1"/>
      <c r="V389" s="18"/>
      <c r="W389" s="1"/>
      <c r="X389" s="18">
        <v>100.21091</v>
      </c>
      <c r="Y389" s="1"/>
      <c r="Z389" s="18" t="s">
        <v>85</v>
      </c>
      <c r="AA389" s="18"/>
      <c r="AB389" s="1"/>
      <c r="AC389" s="32">
        <v>48.847299990423878</v>
      </c>
      <c r="AD389" s="18">
        <v>50.837668057733943</v>
      </c>
      <c r="AE389" s="18">
        <v>0.12883389157116309</v>
      </c>
      <c r="AF389" s="18">
        <v>0</v>
      </c>
      <c r="AG389" s="18">
        <v>0</v>
      </c>
      <c r="AH389" s="18">
        <v>0</v>
      </c>
      <c r="AI389" s="18">
        <v>0</v>
      </c>
      <c r="AJ389" s="18">
        <v>0.18619806027101454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0</v>
      </c>
      <c r="AQ389" s="18">
        <v>0</v>
      </c>
      <c r="AR389" s="18">
        <v>100</v>
      </c>
      <c r="AS389" s="18"/>
      <c r="AT389" s="281" t="s">
        <v>134</v>
      </c>
      <c r="AU389" s="53" t="str">
        <f t="shared" si="39"/>
        <v>po</v>
      </c>
      <c r="AV389" s="18">
        <f t="shared" si="40"/>
        <v>0.96084855691945392</v>
      </c>
      <c r="AW389" s="18">
        <f t="shared" si="41"/>
        <v>0.96451115725862691</v>
      </c>
      <c r="AX389" s="18"/>
      <c r="AY389" s="62"/>
      <c r="AZ389" s="62"/>
      <c r="BA389" s="62"/>
      <c r="BB389" s="260"/>
      <c r="BC389" s="260"/>
      <c r="BD389" s="260"/>
      <c r="BE389" s="260"/>
      <c r="BF389" s="260"/>
      <c r="BG389" s="260"/>
      <c r="BH389" s="260"/>
      <c r="BI389" s="86"/>
      <c r="BJ389" s="86"/>
      <c r="BK389" s="86"/>
      <c r="BL389" s="86"/>
      <c r="BP389" s="439"/>
      <c r="BQ389" s="439"/>
      <c r="BR389" s="439"/>
      <c r="BS389" s="439"/>
      <c r="BT389" s="439"/>
      <c r="BU389" s="439"/>
      <c r="BV389" s="439"/>
      <c r="BW389" s="439"/>
      <c r="BX389" s="439"/>
      <c r="BY389" s="439"/>
      <c r="BZ389" s="439"/>
      <c r="CA389" s="439"/>
      <c r="CB389" s="439"/>
      <c r="CC389" s="439"/>
      <c r="CD389" s="439"/>
      <c r="CE389" s="439"/>
      <c r="CF389" s="439"/>
    </row>
    <row r="390" spans="1:180" x14ac:dyDescent="0.2">
      <c r="A390" s="26" t="s">
        <v>595</v>
      </c>
      <c r="B390" s="23" t="s">
        <v>606</v>
      </c>
      <c r="C390" s="21" t="s">
        <v>130</v>
      </c>
      <c r="D390" s="23" t="s">
        <v>58</v>
      </c>
      <c r="E390" s="23" t="s">
        <v>35</v>
      </c>
      <c r="F390" s="23" t="s">
        <v>41</v>
      </c>
      <c r="G390" s="24">
        <v>114</v>
      </c>
      <c r="H390" s="30">
        <v>62.161000000000001</v>
      </c>
      <c r="I390" s="23">
        <v>36.97</v>
      </c>
      <c r="J390" s="23">
        <v>3.3000000000000002E-2</v>
      </c>
      <c r="K390" s="23" t="s">
        <v>27</v>
      </c>
      <c r="L390" s="23" t="s">
        <v>27</v>
      </c>
      <c r="M390" s="23" t="s">
        <v>27</v>
      </c>
      <c r="N390" s="23">
        <v>3.3000000000000002E-2</v>
      </c>
      <c r="O390" s="30">
        <v>0.20899999999999999</v>
      </c>
      <c r="P390" s="23" t="s">
        <v>27</v>
      </c>
      <c r="Q390" s="23" t="s">
        <v>27</v>
      </c>
      <c r="R390" s="23" t="s">
        <v>27</v>
      </c>
      <c r="S390" s="23" t="s">
        <v>27</v>
      </c>
      <c r="T390" s="30" t="s">
        <v>27</v>
      </c>
      <c r="U390" s="23" t="s">
        <v>27</v>
      </c>
      <c r="V390" s="23" t="s">
        <v>27</v>
      </c>
      <c r="W390" s="30" t="s">
        <v>27</v>
      </c>
      <c r="X390" s="23">
        <v>99.406000000000006</v>
      </c>
      <c r="Y390" s="21"/>
      <c r="Z390" s="18" t="s">
        <v>85</v>
      </c>
      <c r="AA390" s="21"/>
      <c r="AB390" s="1"/>
      <c r="AC390" s="32">
        <v>48.995378478131038</v>
      </c>
      <c r="AD390" s="18">
        <v>50.759916467367972</v>
      </c>
      <c r="AE390" s="18">
        <v>5.1722129244730887E-2</v>
      </c>
      <c r="AF390" s="18">
        <v>0</v>
      </c>
      <c r="AG390" s="18">
        <v>0</v>
      </c>
      <c r="AH390" s="18">
        <v>0</v>
      </c>
      <c r="AI390" s="18">
        <v>3.6243432249838364E-2</v>
      </c>
      <c r="AJ390" s="18">
        <v>0.15673949300643353</v>
      </c>
      <c r="AK390" s="18">
        <v>0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100</v>
      </c>
      <c r="AS390" s="21"/>
      <c r="AT390" s="281" t="s">
        <v>134</v>
      </c>
      <c r="AU390" s="53" t="str">
        <f t="shared" si="39"/>
        <v>po</v>
      </c>
      <c r="AV390" s="18">
        <f t="shared" si="40"/>
        <v>0.96523757105921748</v>
      </c>
      <c r="AW390" s="18">
        <f t="shared" si="41"/>
        <v>0.96832543061287135</v>
      </c>
      <c r="AX390" s="18"/>
      <c r="AY390" s="62"/>
      <c r="AZ390" s="62"/>
      <c r="BA390" s="62"/>
      <c r="BB390" s="21"/>
      <c r="BC390" s="36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</row>
    <row r="391" spans="1:180" s="21" customFormat="1" x14ac:dyDescent="0.2">
      <c r="A391" s="26" t="s">
        <v>595</v>
      </c>
      <c r="B391" s="23" t="s">
        <v>606</v>
      </c>
      <c r="C391" s="21" t="s">
        <v>130</v>
      </c>
      <c r="D391" s="23" t="s">
        <v>58</v>
      </c>
      <c r="E391" s="23" t="s">
        <v>35</v>
      </c>
      <c r="F391" s="23" t="s">
        <v>38</v>
      </c>
      <c r="G391" s="24">
        <v>103</v>
      </c>
      <c r="H391" s="30">
        <v>62.362000000000002</v>
      </c>
      <c r="I391" s="23">
        <v>37.04</v>
      </c>
      <c r="J391" s="23">
        <v>0.03</v>
      </c>
      <c r="K391" s="23" t="s">
        <v>27</v>
      </c>
      <c r="L391" s="23" t="s">
        <v>27</v>
      </c>
      <c r="M391" s="23" t="s">
        <v>27</v>
      </c>
      <c r="N391" s="23">
        <v>3.1E-2</v>
      </c>
      <c r="O391" s="30">
        <v>0.32</v>
      </c>
      <c r="P391" s="23" t="s">
        <v>27</v>
      </c>
      <c r="Q391" s="23" t="s">
        <v>27</v>
      </c>
      <c r="R391" s="23" t="s">
        <v>27</v>
      </c>
      <c r="S391" s="23" t="s">
        <v>27</v>
      </c>
      <c r="T391" s="30" t="s">
        <v>27</v>
      </c>
      <c r="U391" s="23" t="s">
        <v>27</v>
      </c>
      <c r="V391" s="23" t="s">
        <v>27</v>
      </c>
      <c r="W391" s="30" t="s">
        <v>27</v>
      </c>
      <c r="X391" s="23">
        <v>99.783000000000001</v>
      </c>
      <c r="Z391" s="18" t="s">
        <v>85</v>
      </c>
      <c r="AB391" s="1"/>
      <c r="AC391" s="32">
        <v>48.991700990774554</v>
      </c>
      <c r="AD391" s="18">
        <v>50.688306922582015</v>
      </c>
      <c r="AE391" s="18">
        <v>4.6865048318608375E-2</v>
      </c>
      <c r="AF391" s="18">
        <v>0</v>
      </c>
      <c r="AG391" s="18">
        <v>0</v>
      </c>
      <c r="AH391" s="18">
        <v>0</v>
      </c>
      <c r="AI391" s="18">
        <v>3.3934576348099307E-2</v>
      </c>
      <c r="AJ391" s="18">
        <v>0.23919246197672156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100.00000000000001</v>
      </c>
      <c r="AT391" s="281" t="s">
        <v>134</v>
      </c>
      <c r="AU391" s="53" t="str">
        <f t="shared" si="39"/>
        <v>po</v>
      </c>
      <c r="AV391" s="18">
        <f t="shared" si="40"/>
        <v>0.96652865256677944</v>
      </c>
      <c r="AW391" s="18">
        <f t="shared" si="41"/>
        <v>0.97124754093568966</v>
      </c>
      <c r="AX391" s="18"/>
      <c r="AY391" s="62"/>
      <c r="AZ391" s="62"/>
      <c r="BA391" s="62"/>
      <c r="BC391" s="36"/>
    </row>
    <row r="392" spans="1:180" s="21" customFormat="1" x14ac:dyDescent="0.2">
      <c r="A392" s="26" t="s">
        <v>595</v>
      </c>
      <c r="B392" s="23" t="s">
        <v>606</v>
      </c>
      <c r="C392" s="21" t="s">
        <v>130</v>
      </c>
      <c r="D392" s="23" t="s">
        <v>58</v>
      </c>
      <c r="E392" s="23" t="s">
        <v>42</v>
      </c>
      <c r="F392" s="23" t="s">
        <v>43</v>
      </c>
      <c r="G392" s="24">
        <v>66</v>
      </c>
      <c r="H392" s="30">
        <v>61.887</v>
      </c>
      <c r="I392" s="23">
        <v>36.750999999999998</v>
      </c>
      <c r="J392" s="23">
        <v>2.8000000000000001E-2</v>
      </c>
      <c r="K392" s="23" t="s">
        <v>27</v>
      </c>
      <c r="L392" s="23" t="s">
        <v>27</v>
      </c>
      <c r="M392" s="23" t="s">
        <v>27</v>
      </c>
      <c r="N392" s="23" t="s">
        <v>27</v>
      </c>
      <c r="O392" s="30">
        <v>0.83799999999999997</v>
      </c>
      <c r="P392" s="23" t="s">
        <v>27</v>
      </c>
      <c r="Q392" s="23" t="s">
        <v>27</v>
      </c>
      <c r="R392" s="23" t="s">
        <v>27</v>
      </c>
      <c r="S392" s="23" t="s">
        <v>27</v>
      </c>
      <c r="T392" s="30" t="s">
        <v>27</v>
      </c>
      <c r="U392" s="23" t="s">
        <v>27</v>
      </c>
      <c r="V392" s="23" t="s">
        <v>27</v>
      </c>
      <c r="W392" s="30" t="s">
        <v>27</v>
      </c>
      <c r="X392" s="23">
        <v>99.504000000000005</v>
      </c>
      <c r="Z392" s="18" t="s">
        <v>85</v>
      </c>
      <c r="AB392" s="1"/>
      <c r="AC392" s="32">
        <v>48.822871752411793</v>
      </c>
      <c r="AD392" s="18">
        <v>50.504185903284416</v>
      </c>
      <c r="AE392" s="18">
        <v>4.3924543093350504E-2</v>
      </c>
      <c r="AF392" s="18">
        <v>0</v>
      </c>
      <c r="AG392" s="18">
        <v>0</v>
      </c>
      <c r="AH392" s="18">
        <v>0</v>
      </c>
      <c r="AI392" s="18">
        <v>0</v>
      </c>
      <c r="AJ392" s="18">
        <v>0.62901780121043249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100</v>
      </c>
      <c r="AT392" s="281" t="s">
        <v>134</v>
      </c>
      <c r="AU392" s="53" t="str">
        <f t="shared" si="39"/>
        <v>po</v>
      </c>
      <c r="AV392" s="18">
        <f t="shared" si="40"/>
        <v>0.96670940990728293</v>
      </c>
      <c r="AW392" s="18">
        <f t="shared" si="41"/>
        <v>0.97916417558581492</v>
      </c>
      <c r="AX392" s="18"/>
      <c r="AY392" s="62"/>
      <c r="AZ392" s="62"/>
      <c r="BA392" s="62"/>
      <c r="BC392" s="36"/>
    </row>
    <row r="393" spans="1:180" s="21" customFormat="1" x14ac:dyDescent="0.2">
      <c r="A393" s="26" t="s">
        <v>595</v>
      </c>
      <c r="B393" s="23" t="s">
        <v>606</v>
      </c>
      <c r="C393" s="21" t="s">
        <v>130</v>
      </c>
      <c r="D393" s="23" t="s">
        <v>58</v>
      </c>
      <c r="E393" s="23" t="s">
        <v>37</v>
      </c>
      <c r="F393" s="23" t="s">
        <v>34</v>
      </c>
      <c r="G393" s="24">
        <v>49</v>
      </c>
      <c r="H393" s="30">
        <v>62.011000000000003</v>
      </c>
      <c r="I393" s="23">
        <v>36.783000000000001</v>
      </c>
      <c r="J393" s="23">
        <v>6.0999999999999999E-2</v>
      </c>
      <c r="K393" s="23" t="s">
        <v>27</v>
      </c>
      <c r="L393" s="23" t="s">
        <v>27</v>
      </c>
      <c r="M393" s="23" t="s">
        <v>27</v>
      </c>
      <c r="N393" s="23" t="s">
        <v>27</v>
      </c>
      <c r="O393" s="30" t="s">
        <v>27</v>
      </c>
      <c r="P393" s="23" t="s">
        <v>27</v>
      </c>
      <c r="Q393" s="23" t="s">
        <v>27</v>
      </c>
      <c r="R393" s="23" t="s">
        <v>27</v>
      </c>
      <c r="S393" s="23" t="s">
        <v>27</v>
      </c>
      <c r="T393" s="30" t="s">
        <v>27</v>
      </c>
      <c r="U393" s="23" t="s">
        <v>27</v>
      </c>
      <c r="V393" s="23" t="s">
        <v>27</v>
      </c>
      <c r="W393" s="30" t="s">
        <v>27</v>
      </c>
      <c r="X393" s="23">
        <v>98.855000000000018</v>
      </c>
      <c r="Z393" s="18" t="s">
        <v>85</v>
      </c>
      <c r="AB393" s="1"/>
      <c r="AC393" s="32">
        <v>49.134652789256542</v>
      </c>
      <c r="AD393" s="18">
        <v>50.769235939311464</v>
      </c>
      <c r="AE393" s="18">
        <v>9.6111271431995521E-2</v>
      </c>
      <c r="AF393" s="18">
        <v>0</v>
      </c>
      <c r="AG393" s="18">
        <v>0</v>
      </c>
      <c r="AH393" s="18">
        <v>0</v>
      </c>
      <c r="AI393" s="18">
        <v>0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100</v>
      </c>
      <c r="AT393" s="281" t="s">
        <v>134</v>
      </c>
      <c r="AU393" s="53" t="str">
        <f t="shared" si="39"/>
        <v>po</v>
      </c>
      <c r="AV393" s="18">
        <f t="shared" si="40"/>
        <v>0.96780366850490185</v>
      </c>
      <c r="AW393" s="18">
        <f t="shared" si="41"/>
        <v>0.96780366850490185</v>
      </c>
      <c r="AX393" s="18"/>
      <c r="AY393" s="62"/>
      <c r="AZ393" s="62"/>
      <c r="BA393" s="62"/>
      <c r="BC393" s="36"/>
    </row>
    <row r="394" spans="1:180" s="21" customFormat="1" x14ac:dyDescent="0.2">
      <c r="A394" s="43" t="s">
        <v>444</v>
      </c>
      <c r="B394" s="43" t="s">
        <v>451</v>
      </c>
      <c r="C394" s="21" t="s">
        <v>130</v>
      </c>
      <c r="D394" s="3" t="s">
        <v>58</v>
      </c>
      <c r="E394" s="3" t="s">
        <v>32</v>
      </c>
      <c r="F394" s="3" t="s">
        <v>41</v>
      </c>
      <c r="G394" s="3">
        <v>604</v>
      </c>
      <c r="H394" s="18">
        <v>62.246659999999999</v>
      </c>
      <c r="I394" s="18">
        <v>36.838039999999999</v>
      </c>
      <c r="J394" s="18">
        <v>0.113869</v>
      </c>
      <c r="K394" s="18" t="s">
        <v>27</v>
      </c>
      <c r="L394" s="18" t="s">
        <v>27</v>
      </c>
      <c r="M394" s="18" t="s">
        <v>27</v>
      </c>
      <c r="N394" s="18" t="s">
        <v>27</v>
      </c>
      <c r="O394" s="18">
        <v>0.162606</v>
      </c>
      <c r="P394" s="18" t="s">
        <v>27</v>
      </c>
      <c r="Q394" s="18" t="s">
        <v>27</v>
      </c>
      <c r="R394" s="18">
        <v>6.0116999999999997E-2</v>
      </c>
      <c r="S394" s="18" t="s">
        <v>27</v>
      </c>
      <c r="T394" s="18" t="s">
        <v>27</v>
      </c>
      <c r="U394" s="1"/>
      <c r="V394" s="18"/>
      <c r="W394" s="1"/>
      <c r="X394" s="18">
        <v>99.421291999999994</v>
      </c>
      <c r="Y394" s="1"/>
      <c r="Z394" s="18" t="s">
        <v>85</v>
      </c>
      <c r="AA394" s="18"/>
      <c r="AB394" s="1"/>
      <c r="AC394" s="32">
        <v>49.037922518184359</v>
      </c>
      <c r="AD394" s="18">
        <v>50.552990157157396</v>
      </c>
      <c r="AE394" s="18">
        <v>0.1783802825322143</v>
      </c>
      <c r="AF394" s="18">
        <v>0</v>
      </c>
      <c r="AG394" s="18">
        <v>0</v>
      </c>
      <c r="AH394" s="18">
        <v>0</v>
      </c>
      <c r="AI394" s="18">
        <v>0</v>
      </c>
      <c r="AJ394" s="18">
        <v>0.1218842540175209</v>
      </c>
      <c r="AK394" s="18">
        <v>0</v>
      </c>
      <c r="AL394" s="18">
        <v>0</v>
      </c>
      <c r="AM394" s="18">
        <v>0.10882278810852067</v>
      </c>
      <c r="AN394" s="18">
        <v>0</v>
      </c>
      <c r="AO394" s="18">
        <v>0</v>
      </c>
      <c r="AP394" s="18">
        <v>0</v>
      </c>
      <c r="AQ394" s="18">
        <v>0</v>
      </c>
      <c r="AR394" s="18">
        <v>100.00000000000001</v>
      </c>
      <c r="AS394" s="18"/>
      <c r="AT394" s="281" t="s">
        <v>134</v>
      </c>
      <c r="AU394" s="53" t="str">
        <f t="shared" si="39"/>
        <v>po</v>
      </c>
      <c r="AV394" s="18">
        <f t="shared" si="40"/>
        <v>0.97003010832271153</v>
      </c>
      <c r="AW394" s="18">
        <f t="shared" si="41"/>
        <v>0.97244112800005633</v>
      </c>
      <c r="AX394" s="18"/>
      <c r="AY394" s="62"/>
      <c r="AZ394" s="62"/>
      <c r="BA394" s="62"/>
      <c r="BB394" s="260"/>
      <c r="BC394" s="260"/>
      <c r="BD394" s="260"/>
      <c r="BE394" s="260"/>
      <c r="BF394" s="260"/>
      <c r="BG394" s="260"/>
      <c r="BH394" s="260"/>
      <c r="BI394" s="86"/>
      <c r="BJ394" s="86"/>
      <c r="BK394" s="86"/>
      <c r="BL394" s="86"/>
      <c r="BM394" s="74"/>
      <c r="BN394" s="74"/>
      <c r="BO394" s="74"/>
      <c r="BP394" s="439"/>
      <c r="BQ394" s="439"/>
      <c r="BR394" s="439"/>
      <c r="BS394" s="439"/>
      <c r="BT394" s="439"/>
      <c r="BU394" s="439"/>
      <c r="BV394" s="439"/>
      <c r="BW394" s="439"/>
      <c r="BX394" s="439"/>
      <c r="BY394" s="439"/>
      <c r="BZ394" s="439"/>
      <c r="CA394" s="439"/>
      <c r="CB394" s="439"/>
      <c r="CC394" s="439"/>
      <c r="CD394" s="439"/>
      <c r="CE394" s="439"/>
      <c r="CF394" s="439"/>
      <c r="CG394" s="74"/>
      <c r="CH394" s="74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  <c r="DD394" s="74"/>
      <c r="DE394" s="74"/>
      <c r="DF394" s="74"/>
      <c r="DG394" s="74"/>
      <c r="DH394" s="74"/>
      <c r="DI394" s="74"/>
      <c r="DJ394" s="74"/>
      <c r="DK394" s="74"/>
      <c r="DL394" s="74"/>
      <c r="DM394" s="74"/>
      <c r="DN394" s="74"/>
      <c r="DO394" s="74"/>
      <c r="DP394" s="74"/>
      <c r="DQ394" s="74"/>
      <c r="DR394" s="74"/>
      <c r="DS394" s="74"/>
      <c r="DT394" s="74"/>
      <c r="DU394" s="74"/>
      <c r="DV394" s="74"/>
      <c r="DW394" s="74"/>
      <c r="DX394" s="74"/>
      <c r="DY394" s="74"/>
      <c r="DZ394" s="74"/>
      <c r="EA394" s="74"/>
      <c r="EB394" s="74"/>
      <c r="EC394" s="74"/>
      <c r="ED394" s="74"/>
      <c r="EE394" s="74"/>
      <c r="EF394" s="74"/>
      <c r="EG394" s="74"/>
      <c r="EH394" s="74"/>
      <c r="EI394" s="74"/>
      <c r="EJ394" s="74"/>
      <c r="EK394" s="74"/>
      <c r="EL394" s="74"/>
      <c r="EM394" s="74"/>
      <c r="EN394" s="74"/>
      <c r="EO394" s="74"/>
      <c r="EP394" s="74"/>
      <c r="EQ394" s="74"/>
      <c r="ER394" s="74"/>
      <c r="ES394" s="74"/>
      <c r="ET394" s="74"/>
      <c r="EU394" s="74"/>
      <c r="EV394" s="74"/>
      <c r="EW394" s="74"/>
      <c r="EX394" s="74"/>
      <c r="EY394" s="74"/>
      <c r="EZ394" s="74"/>
      <c r="FA394" s="74"/>
      <c r="FB394" s="74"/>
      <c r="FC394" s="74"/>
      <c r="FD394" s="74"/>
      <c r="FE394" s="74"/>
      <c r="FF394" s="74"/>
      <c r="FG394" s="74"/>
      <c r="FH394" s="74"/>
      <c r="FI394" s="74"/>
      <c r="FJ394" s="74"/>
      <c r="FK394" s="74"/>
      <c r="FL394" s="74"/>
      <c r="FM394" s="74"/>
      <c r="FN394" s="74"/>
      <c r="FO394" s="74"/>
      <c r="FP394" s="74"/>
      <c r="FQ394" s="74"/>
      <c r="FR394" s="74"/>
      <c r="FS394" s="74"/>
      <c r="FT394" s="74"/>
      <c r="FU394" s="74"/>
      <c r="FV394" s="74"/>
      <c r="FW394" s="74"/>
      <c r="FX394" s="74"/>
    </row>
    <row r="395" spans="1:180" s="21" customFormat="1" x14ac:dyDescent="0.2">
      <c r="A395" s="43" t="s">
        <v>444</v>
      </c>
      <c r="B395" s="43" t="s">
        <v>451</v>
      </c>
      <c r="C395" s="21" t="s">
        <v>130</v>
      </c>
      <c r="D395" s="3" t="s">
        <v>58</v>
      </c>
      <c r="E395" s="3" t="s">
        <v>32</v>
      </c>
      <c r="F395" s="3" t="s">
        <v>41</v>
      </c>
      <c r="G395" s="3">
        <v>603</v>
      </c>
      <c r="H395" s="18">
        <v>62.639339999999997</v>
      </c>
      <c r="I395" s="18">
        <v>37.048389999999998</v>
      </c>
      <c r="J395" s="18">
        <v>2.0749E-2</v>
      </c>
      <c r="K395" s="18" t="s">
        <v>27</v>
      </c>
      <c r="L395" s="18" t="s">
        <v>27</v>
      </c>
      <c r="M395" s="18" t="s">
        <v>27</v>
      </c>
      <c r="N395" s="18" t="s">
        <v>27</v>
      </c>
      <c r="O395" s="18">
        <v>0.27610200000000001</v>
      </c>
      <c r="P395" s="18" t="s">
        <v>27</v>
      </c>
      <c r="Q395" s="18" t="s">
        <v>27</v>
      </c>
      <c r="R395" s="18" t="s">
        <v>27</v>
      </c>
      <c r="S395" s="18" t="s">
        <v>27</v>
      </c>
      <c r="T395" s="18" t="s">
        <v>27</v>
      </c>
      <c r="U395" s="1"/>
      <c r="V395" s="18"/>
      <c r="W395" s="1"/>
      <c r="X395" s="18">
        <v>99.984580999999977</v>
      </c>
      <c r="Y395" s="1"/>
      <c r="Z395" s="18" t="s">
        <v>85</v>
      </c>
      <c r="AA395" s="18"/>
      <c r="AB395" s="1"/>
      <c r="AC395" s="32">
        <v>49.136778063668693</v>
      </c>
      <c r="AD395" s="18">
        <v>50.624782041574456</v>
      </c>
      <c r="AE395" s="18">
        <v>3.2365476443156987E-2</v>
      </c>
      <c r="AF395" s="18">
        <v>0</v>
      </c>
      <c r="AG395" s="18">
        <v>0</v>
      </c>
      <c r="AH395" s="18">
        <v>0</v>
      </c>
      <c r="AI395" s="18">
        <v>0</v>
      </c>
      <c r="AJ395" s="18">
        <v>0.20607441831370552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100.00000000000001</v>
      </c>
      <c r="AS395" s="18"/>
      <c r="AT395" s="281" t="s">
        <v>134</v>
      </c>
      <c r="AU395" s="53" t="str">
        <f t="shared" si="39"/>
        <v>po</v>
      </c>
      <c r="AV395" s="18">
        <f t="shared" si="40"/>
        <v>0.97060720228516195</v>
      </c>
      <c r="AW395" s="18">
        <f t="shared" si="41"/>
        <v>0.97467782560447758</v>
      </c>
      <c r="AX395" s="18"/>
      <c r="AY395" s="62"/>
      <c r="AZ395" s="62"/>
      <c r="BA395" s="62"/>
      <c r="BB395" s="260"/>
      <c r="BC395" s="260"/>
      <c r="BD395" s="260"/>
      <c r="BE395" s="260"/>
      <c r="BF395" s="260"/>
      <c r="BG395" s="260"/>
      <c r="BH395" s="260"/>
      <c r="BI395" s="86"/>
      <c r="BJ395" s="86"/>
      <c r="BK395" s="86"/>
      <c r="BL395" s="86"/>
      <c r="BM395" s="74"/>
      <c r="BN395" s="74"/>
      <c r="BO395" s="74"/>
      <c r="BP395" s="439"/>
      <c r="BQ395" s="439"/>
      <c r="BR395" s="439"/>
      <c r="BS395" s="439"/>
      <c r="BT395" s="439"/>
      <c r="BU395" s="439"/>
      <c r="BV395" s="439"/>
      <c r="BW395" s="439"/>
      <c r="BX395" s="439"/>
      <c r="BY395" s="439"/>
      <c r="BZ395" s="439"/>
      <c r="CA395" s="439"/>
      <c r="CB395" s="439"/>
      <c r="CC395" s="439"/>
      <c r="CD395" s="439"/>
      <c r="CE395" s="439"/>
      <c r="CF395" s="439"/>
      <c r="CG395" s="74"/>
      <c r="CH395" s="74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  <c r="DD395" s="74"/>
      <c r="DE395" s="74"/>
      <c r="DF395" s="74"/>
      <c r="DG395" s="74"/>
      <c r="DH395" s="74"/>
      <c r="DI395" s="74"/>
      <c r="DJ395" s="74"/>
      <c r="DK395" s="74"/>
      <c r="DL395" s="74"/>
      <c r="DM395" s="74"/>
      <c r="DN395" s="74"/>
      <c r="DO395" s="74"/>
      <c r="DP395" s="74"/>
      <c r="DQ395" s="74"/>
      <c r="DR395" s="74"/>
      <c r="DS395" s="74"/>
      <c r="DT395" s="74"/>
      <c r="DU395" s="74"/>
      <c r="DV395" s="74"/>
      <c r="DW395" s="74"/>
      <c r="DX395" s="74"/>
      <c r="DY395" s="74"/>
      <c r="DZ395" s="74"/>
      <c r="EA395" s="74"/>
      <c r="EB395" s="74"/>
      <c r="EC395" s="74"/>
      <c r="ED395" s="74"/>
      <c r="EE395" s="74"/>
      <c r="EF395" s="74"/>
      <c r="EG395" s="74"/>
      <c r="EH395" s="74"/>
      <c r="EI395" s="74"/>
      <c r="EJ395" s="74"/>
      <c r="EK395" s="74"/>
      <c r="EL395" s="74"/>
      <c r="EM395" s="74"/>
      <c r="EN395" s="74"/>
      <c r="EO395" s="74"/>
      <c r="EP395" s="74"/>
      <c r="EQ395" s="74"/>
      <c r="ER395" s="74"/>
      <c r="ES395" s="74"/>
      <c r="ET395" s="74"/>
      <c r="EU395" s="74"/>
      <c r="EV395" s="74"/>
      <c r="EW395" s="74"/>
      <c r="EX395" s="74"/>
      <c r="EY395" s="74"/>
      <c r="EZ395" s="74"/>
      <c r="FA395" s="74"/>
      <c r="FB395" s="74"/>
      <c r="FC395" s="74"/>
      <c r="FD395" s="74"/>
      <c r="FE395" s="74"/>
      <c r="FF395" s="74"/>
      <c r="FG395" s="74"/>
      <c r="FH395" s="74"/>
      <c r="FI395" s="74"/>
      <c r="FJ395" s="74"/>
      <c r="FK395" s="74"/>
      <c r="FL395" s="74"/>
      <c r="FM395" s="74"/>
      <c r="FN395" s="74"/>
      <c r="FO395" s="74"/>
      <c r="FP395" s="74"/>
      <c r="FQ395" s="74"/>
      <c r="FR395" s="74"/>
      <c r="FS395" s="74"/>
      <c r="FT395" s="74"/>
      <c r="FU395" s="74"/>
      <c r="FV395" s="74"/>
      <c r="FW395" s="74"/>
      <c r="FX395" s="74"/>
    </row>
    <row r="396" spans="1:180" s="21" customFormat="1" x14ac:dyDescent="0.2">
      <c r="A396" s="26" t="s">
        <v>595</v>
      </c>
      <c r="B396" s="23" t="s">
        <v>606</v>
      </c>
      <c r="C396" s="21" t="s">
        <v>130</v>
      </c>
      <c r="D396" s="23" t="s">
        <v>58</v>
      </c>
      <c r="E396" s="23" t="s">
        <v>35</v>
      </c>
      <c r="F396" s="23" t="s">
        <v>77</v>
      </c>
      <c r="G396" s="24">
        <v>79</v>
      </c>
      <c r="H396" s="30">
        <v>62.216999999999999</v>
      </c>
      <c r="I396" s="23">
        <v>36.697000000000003</v>
      </c>
      <c r="J396" s="23" t="s">
        <v>27</v>
      </c>
      <c r="K396" s="23" t="s">
        <v>27</v>
      </c>
      <c r="L396" s="23" t="s">
        <v>27</v>
      </c>
      <c r="M396" s="23" t="s">
        <v>27</v>
      </c>
      <c r="N396" s="23" t="s">
        <v>27</v>
      </c>
      <c r="O396" s="30">
        <v>0.217</v>
      </c>
      <c r="P396" s="23" t="s">
        <v>27</v>
      </c>
      <c r="Q396" s="23" t="s">
        <v>27</v>
      </c>
      <c r="R396" s="23" t="s">
        <v>27</v>
      </c>
      <c r="S396" s="23" t="s">
        <v>27</v>
      </c>
      <c r="T396" s="30" t="s">
        <v>27</v>
      </c>
      <c r="U396" s="23" t="s">
        <v>27</v>
      </c>
      <c r="V396" s="23" t="s">
        <v>27</v>
      </c>
      <c r="W396" s="30" t="s">
        <v>27</v>
      </c>
      <c r="X396" s="23">
        <v>99.131</v>
      </c>
      <c r="Z396" s="18" t="s">
        <v>85</v>
      </c>
      <c r="AB396" s="1"/>
      <c r="AC396" s="32">
        <v>49.242721027579492</v>
      </c>
      <c r="AD396" s="18">
        <v>50.593865545501338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0.16341342691917213</v>
      </c>
      <c r="AK396" s="18">
        <v>0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8">
        <v>0</v>
      </c>
      <c r="AR396" s="18">
        <v>100.00000000000001</v>
      </c>
      <c r="AT396" s="281" t="s">
        <v>134</v>
      </c>
      <c r="AU396" s="53" t="str">
        <f t="shared" si="39"/>
        <v>po</v>
      </c>
      <c r="AV396" s="18">
        <f t="shared" si="40"/>
        <v>0.97329430152541518</v>
      </c>
      <c r="AW396" s="18">
        <f t="shared" si="41"/>
        <v>0.97652420746672353</v>
      </c>
      <c r="AX396" s="18"/>
      <c r="AY396" s="62"/>
      <c r="AZ396" s="62"/>
      <c r="BA396" s="62"/>
      <c r="BC396" s="36"/>
    </row>
    <row r="397" spans="1:180" s="21" customFormat="1" x14ac:dyDescent="0.2">
      <c r="A397" s="26" t="s">
        <v>595</v>
      </c>
      <c r="B397" s="23" t="s">
        <v>606</v>
      </c>
      <c r="C397" s="21" t="s">
        <v>130</v>
      </c>
      <c r="D397" s="23" t="s">
        <v>58</v>
      </c>
      <c r="E397" s="23" t="s">
        <v>35</v>
      </c>
      <c r="F397" s="23" t="s">
        <v>38</v>
      </c>
      <c r="G397" s="24">
        <v>102</v>
      </c>
      <c r="H397" s="30">
        <v>62.491999999999997</v>
      </c>
      <c r="I397" s="23">
        <v>36.853999999999999</v>
      </c>
      <c r="J397" s="23" t="s">
        <v>27</v>
      </c>
      <c r="K397" s="23" t="s">
        <v>27</v>
      </c>
      <c r="L397" s="23" t="s">
        <v>27</v>
      </c>
      <c r="M397" s="23" t="s">
        <v>27</v>
      </c>
      <c r="N397" s="23" t="s">
        <v>27</v>
      </c>
      <c r="O397" s="30">
        <v>0.251</v>
      </c>
      <c r="P397" s="23" t="s">
        <v>27</v>
      </c>
      <c r="Q397" s="23" t="s">
        <v>27</v>
      </c>
      <c r="R397" s="23" t="s">
        <v>27</v>
      </c>
      <c r="S397" s="23" t="s">
        <v>27</v>
      </c>
      <c r="T397" s="30" t="s">
        <v>27</v>
      </c>
      <c r="U397" s="23" t="s">
        <v>27</v>
      </c>
      <c r="V397" s="23" t="s">
        <v>27</v>
      </c>
      <c r="W397" s="30" t="s">
        <v>27</v>
      </c>
      <c r="X397" s="23">
        <v>99.597000000000008</v>
      </c>
      <c r="Z397" s="18" t="s">
        <v>85</v>
      </c>
      <c r="AB397" s="1"/>
      <c r="AC397" s="32">
        <v>49.234039687075118</v>
      </c>
      <c r="AD397" s="18">
        <v>50.577807898386439</v>
      </c>
      <c r="AE397" s="18">
        <v>0</v>
      </c>
      <c r="AF397" s="18">
        <v>0</v>
      </c>
      <c r="AG397" s="18">
        <v>0</v>
      </c>
      <c r="AH397" s="18">
        <v>0</v>
      </c>
      <c r="AI397" s="18">
        <v>0</v>
      </c>
      <c r="AJ397" s="18">
        <v>0.18815241453844475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100</v>
      </c>
      <c r="AT397" s="281" t="s">
        <v>134</v>
      </c>
      <c r="AU397" s="53" t="str">
        <f t="shared" si="39"/>
        <v>po</v>
      </c>
      <c r="AV397" s="18">
        <f t="shared" si="40"/>
        <v>0.97343166366539602</v>
      </c>
      <c r="AW397" s="18">
        <f t="shared" si="41"/>
        <v>0.97715172237012382</v>
      </c>
      <c r="AX397" s="18"/>
      <c r="AY397" s="62"/>
      <c r="AZ397" s="62"/>
      <c r="BA397" s="62"/>
      <c r="BC397" s="36"/>
    </row>
    <row r="398" spans="1:180" s="21" customFormat="1" x14ac:dyDescent="0.2">
      <c r="A398" s="26" t="s">
        <v>595</v>
      </c>
      <c r="B398" s="23" t="s">
        <v>606</v>
      </c>
      <c r="C398" s="21" t="s">
        <v>130</v>
      </c>
      <c r="D398" s="23" t="s">
        <v>58</v>
      </c>
      <c r="E398" s="23" t="s">
        <v>37</v>
      </c>
      <c r="F398" s="23" t="s">
        <v>34</v>
      </c>
      <c r="G398" s="24">
        <v>48</v>
      </c>
      <c r="H398" s="30">
        <v>62.405000000000001</v>
      </c>
      <c r="I398" s="23">
        <v>36.746000000000002</v>
      </c>
      <c r="J398" s="23">
        <v>2.9000000000000001E-2</v>
      </c>
      <c r="K398" s="23" t="s">
        <v>27</v>
      </c>
      <c r="L398" s="23" t="s">
        <v>27</v>
      </c>
      <c r="M398" s="23" t="s">
        <v>27</v>
      </c>
      <c r="N398" s="23" t="s">
        <v>27</v>
      </c>
      <c r="O398" s="30" t="s">
        <v>27</v>
      </c>
      <c r="P398" s="23" t="s">
        <v>27</v>
      </c>
      <c r="Q398" s="23" t="s">
        <v>27</v>
      </c>
      <c r="R398" s="23" t="s">
        <v>27</v>
      </c>
      <c r="S398" s="23" t="s">
        <v>27</v>
      </c>
      <c r="T398" s="30" t="s">
        <v>27</v>
      </c>
      <c r="U398" s="23" t="s">
        <v>27</v>
      </c>
      <c r="V398" s="23" t="s">
        <v>27</v>
      </c>
      <c r="W398" s="30" t="s">
        <v>27</v>
      </c>
      <c r="X398" s="23">
        <v>99.18</v>
      </c>
      <c r="Z398" s="18" t="s">
        <v>85</v>
      </c>
      <c r="AB398" s="1"/>
      <c r="AC398" s="32">
        <v>49.342874939491807</v>
      </c>
      <c r="AD398" s="18">
        <v>50.611528887680358</v>
      </c>
      <c r="AE398" s="18">
        <v>4.5596172827838136E-2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100.00000000000001</v>
      </c>
      <c r="AT398" s="281" t="s">
        <v>134</v>
      </c>
      <c r="AU398" s="53" t="str">
        <f t="shared" si="39"/>
        <v>po</v>
      </c>
      <c r="AV398" s="18">
        <f t="shared" si="40"/>
        <v>0.97493349882782609</v>
      </c>
      <c r="AW398" s="18">
        <f t="shared" si="41"/>
        <v>0.97493349882782609</v>
      </c>
      <c r="AX398" s="18"/>
      <c r="AY398" s="62"/>
      <c r="AZ398" s="62"/>
      <c r="BA398" s="62"/>
      <c r="BC398" s="36"/>
    </row>
    <row r="399" spans="1:180" s="21" customFormat="1" x14ac:dyDescent="0.2">
      <c r="A399" s="26" t="s">
        <v>595</v>
      </c>
      <c r="B399" s="23" t="s">
        <v>606</v>
      </c>
      <c r="C399" s="21" t="s">
        <v>130</v>
      </c>
      <c r="D399" s="23" t="s">
        <v>58</v>
      </c>
      <c r="E399" s="23" t="s">
        <v>35</v>
      </c>
      <c r="F399" s="23" t="s">
        <v>41</v>
      </c>
      <c r="G399" s="24">
        <v>109</v>
      </c>
      <c r="H399" s="30">
        <v>62.247</v>
      </c>
      <c r="I399" s="23">
        <v>36.584000000000003</v>
      </c>
      <c r="J399" s="23" t="s">
        <v>27</v>
      </c>
      <c r="K399" s="23" t="s">
        <v>27</v>
      </c>
      <c r="L399" s="23" t="s">
        <v>27</v>
      </c>
      <c r="M399" s="23" t="s">
        <v>27</v>
      </c>
      <c r="N399" s="23" t="s">
        <v>27</v>
      </c>
      <c r="O399" s="30">
        <v>0.14099999999999999</v>
      </c>
      <c r="P399" s="23" t="s">
        <v>27</v>
      </c>
      <c r="Q399" s="23" t="s">
        <v>27</v>
      </c>
      <c r="R399" s="23" t="s">
        <v>27</v>
      </c>
      <c r="S399" s="23" t="s">
        <v>27</v>
      </c>
      <c r="T399" s="30" t="s">
        <v>27</v>
      </c>
      <c r="U399" s="23" t="s">
        <v>27</v>
      </c>
      <c r="V399" s="23" t="s">
        <v>27</v>
      </c>
      <c r="W399" s="30" t="s">
        <v>27</v>
      </c>
      <c r="X399" s="23">
        <v>98.972000000000008</v>
      </c>
      <c r="Z399" s="18" t="s">
        <v>85</v>
      </c>
      <c r="AB399" s="1"/>
      <c r="AC399" s="32">
        <v>49.359893722614224</v>
      </c>
      <c r="AD399" s="18">
        <v>50.533723841496872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0.10638243588892592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100.00000000000003</v>
      </c>
      <c r="AT399" s="281" t="s">
        <v>134</v>
      </c>
      <c r="AU399" s="53" t="str">
        <f t="shared" si="39"/>
        <v>po</v>
      </c>
      <c r="AV399" s="18">
        <f t="shared" si="40"/>
        <v>0.97677135129474202</v>
      </c>
      <c r="AW399" s="18">
        <f t="shared" si="41"/>
        <v>0.97887652834883376</v>
      </c>
      <c r="AX399" s="18"/>
      <c r="AY399" s="62"/>
      <c r="AZ399" s="62"/>
      <c r="BA399" s="62"/>
      <c r="BC399" s="36"/>
    </row>
    <row r="400" spans="1:180" s="21" customFormat="1" x14ac:dyDescent="0.2">
      <c r="A400" s="26" t="s">
        <v>595</v>
      </c>
      <c r="B400" s="23" t="s">
        <v>606</v>
      </c>
      <c r="C400" s="21" t="s">
        <v>130</v>
      </c>
      <c r="D400" s="23" t="s">
        <v>58</v>
      </c>
      <c r="E400" s="23" t="s">
        <v>42</v>
      </c>
      <c r="F400" s="23" t="s">
        <v>43</v>
      </c>
      <c r="G400" s="24">
        <v>67</v>
      </c>
      <c r="H400" s="30">
        <v>61.996000000000002</v>
      </c>
      <c r="I400" s="23">
        <v>36.387999999999998</v>
      </c>
      <c r="J400" s="23">
        <v>4.2999999999999997E-2</v>
      </c>
      <c r="K400" s="23" t="s">
        <v>27</v>
      </c>
      <c r="L400" s="23" t="s">
        <v>27</v>
      </c>
      <c r="M400" s="23" t="s">
        <v>27</v>
      </c>
      <c r="N400" s="23" t="s">
        <v>27</v>
      </c>
      <c r="O400" s="30">
        <v>0.83099999999999996</v>
      </c>
      <c r="P400" s="23" t="s">
        <v>27</v>
      </c>
      <c r="Q400" s="23">
        <v>3.5000000000000003E-2</v>
      </c>
      <c r="R400" s="23" t="s">
        <v>27</v>
      </c>
      <c r="S400" s="23" t="s">
        <v>27</v>
      </c>
      <c r="T400" s="30" t="s">
        <v>27</v>
      </c>
      <c r="U400" s="23" t="s">
        <v>27</v>
      </c>
      <c r="V400" s="23" t="s">
        <v>27</v>
      </c>
      <c r="W400" s="30" t="s">
        <v>27</v>
      </c>
      <c r="X400" s="23">
        <v>99.293000000000006</v>
      </c>
      <c r="Z400" s="18" t="s">
        <v>85</v>
      </c>
      <c r="AB400" s="1"/>
      <c r="AC400" s="32">
        <v>49.087994844141178</v>
      </c>
      <c r="AD400" s="18">
        <v>50.188490356877921</v>
      </c>
      <c r="AE400" s="18">
        <v>6.7702609647677423E-2</v>
      </c>
      <c r="AF400" s="18">
        <v>0</v>
      </c>
      <c r="AG400" s="18">
        <v>0</v>
      </c>
      <c r="AH400" s="18">
        <v>0</v>
      </c>
      <c r="AI400" s="18">
        <v>0</v>
      </c>
      <c r="AJ400" s="18">
        <v>0.62604805938166375</v>
      </c>
      <c r="AK400" s="18">
        <v>0</v>
      </c>
      <c r="AL400" s="18">
        <v>2.9764129951556771E-2</v>
      </c>
      <c r="AM400" s="18">
        <v>0</v>
      </c>
      <c r="AN400" s="18">
        <v>0</v>
      </c>
      <c r="AO400" s="18">
        <v>0</v>
      </c>
      <c r="AP400" s="18">
        <v>0</v>
      </c>
      <c r="AQ400" s="18">
        <v>0</v>
      </c>
      <c r="AR400" s="18">
        <v>100</v>
      </c>
      <c r="AT400" s="281" t="s">
        <v>134</v>
      </c>
      <c r="AU400" s="53" t="str">
        <f t="shared" si="39"/>
        <v>po</v>
      </c>
      <c r="AV400" s="18">
        <f t="shared" si="40"/>
        <v>0.97807275124413207</v>
      </c>
      <c r="AW400" s="18">
        <f t="shared" si="41"/>
        <v>0.99113973502208408</v>
      </c>
      <c r="AX400" s="18"/>
      <c r="AY400" s="62"/>
      <c r="AZ400" s="62"/>
      <c r="BA400" s="62"/>
      <c r="BC400" s="36"/>
    </row>
    <row r="401" spans="1:55" s="21" customFormat="1" x14ac:dyDescent="0.2">
      <c r="A401" s="26" t="s">
        <v>595</v>
      </c>
      <c r="B401" s="23" t="s">
        <v>606</v>
      </c>
      <c r="C401" s="21" t="s">
        <v>130</v>
      </c>
      <c r="D401" s="23" t="s">
        <v>58</v>
      </c>
      <c r="E401" s="23" t="s">
        <v>71</v>
      </c>
      <c r="F401" s="23" t="s">
        <v>77</v>
      </c>
      <c r="G401" s="24">
        <v>148</v>
      </c>
      <c r="H401" s="30">
        <v>62.106999999999999</v>
      </c>
      <c r="I401" s="23">
        <v>36.442999999999998</v>
      </c>
      <c r="J401" s="23" t="s">
        <v>27</v>
      </c>
      <c r="K401" s="23" t="s">
        <v>27</v>
      </c>
      <c r="L401" s="23" t="s">
        <v>27</v>
      </c>
      <c r="M401" s="23" t="s">
        <v>27</v>
      </c>
      <c r="N401" s="23" t="s">
        <v>27</v>
      </c>
      <c r="O401" s="30">
        <v>0.16300000000000001</v>
      </c>
      <c r="P401" s="23" t="s">
        <v>27</v>
      </c>
      <c r="Q401" s="23" t="s">
        <v>27</v>
      </c>
      <c r="R401" s="23" t="s">
        <v>27</v>
      </c>
      <c r="S401" s="23" t="s">
        <v>27</v>
      </c>
      <c r="T401" s="30" t="s">
        <v>27</v>
      </c>
      <c r="U401" s="23" t="s">
        <v>27</v>
      </c>
      <c r="V401" s="23" t="s">
        <v>27</v>
      </c>
      <c r="W401" s="30" t="s">
        <v>27</v>
      </c>
      <c r="X401" s="23">
        <v>98.712999999999994</v>
      </c>
      <c r="Z401" s="18" t="s">
        <v>85</v>
      </c>
      <c r="AB401" s="1"/>
      <c r="AC401" s="32">
        <v>49.391709667855331</v>
      </c>
      <c r="AD401" s="18">
        <v>50.484952548734853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0.12333778340982587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100</v>
      </c>
      <c r="AT401" s="281" t="s">
        <v>134</v>
      </c>
      <c r="AU401" s="53" t="str">
        <f t="shared" si="39"/>
        <v>po</v>
      </c>
      <c r="AV401" s="18">
        <f t="shared" si="40"/>
        <v>0.97834517364705498</v>
      </c>
      <c r="AW401" s="18">
        <f t="shared" si="41"/>
        <v>0.98078823394885006</v>
      </c>
      <c r="AX401" s="18"/>
      <c r="AY401" s="62"/>
      <c r="AZ401" s="62"/>
      <c r="BA401" s="62"/>
      <c r="BC401" s="74"/>
    </row>
    <row r="402" spans="1:55" s="21" customFormat="1" x14ac:dyDescent="0.2">
      <c r="A402" s="26" t="s">
        <v>595</v>
      </c>
      <c r="B402" s="23" t="s">
        <v>606</v>
      </c>
      <c r="C402" s="21" t="s">
        <v>130</v>
      </c>
      <c r="D402" s="23" t="s">
        <v>58</v>
      </c>
      <c r="E402" s="23" t="s">
        <v>37</v>
      </c>
      <c r="F402" s="23" t="s">
        <v>34</v>
      </c>
      <c r="G402" s="24">
        <v>46</v>
      </c>
      <c r="H402" s="30">
        <v>62.465000000000003</v>
      </c>
      <c r="I402" s="23">
        <v>36.631</v>
      </c>
      <c r="J402" s="23" t="s">
        <v>27</v>
      </c>
      <c r="K402" s="23" t="s">
        <v>27</v>
      </c>
      <c r="L402" s="23" t="s">
        <v>27</v>
      </c>
      <c r="M402" s="23" t="s">
        <v>27</v>
      </c>
      <c r="N402" s="23" t="s">
        <v>27</v>
      </c>
      <c r="O402" s="30" t="s">
        <v>27</v>
      </c>
      <c r="P402" s="23" t="s">
        <v>27</v>
      </c>
      <c r="Q402" s="23">
        <v>5.7000000000000002E-2</v>
      </c>
      <c r="R402" s="23" t="s">
        <v>27</v>
      </c>
      <c r="S402" s="23" t="s">
        <v>27</v>
      </c>
      <c r="T402" s="30" t="s">
        <v>27</v>
      </c>
      <c r="U402" s="23" t="s">
        <v>27</v>
      </c>
      <c r="V402" s="23" t="s">
        <v>27</v>
      </c>
      <c r="W402" s="30" t="s">
        <v>27</v>
      </c>
      <c r="X402" s="23">
        <v>99.153000000000006</v>
      </c>
      <c r="Z402" s="18" t="s">
        <v>85</v>
      </c>
      <c r="AB402" s="1"/>
      <c r="AC402" s="32">
        <v>49.443786202088134</v>
      </c>
      <c r="AD402" s="18">
        <v>50.507756035512287</v>
      </c>
      <c r="AE402" s="18">
        <v>0</v>
      </c>
      <c r="AF402" s="18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4.8457762399580752E-2</v>
      </c>
      <c r="AM402" s="18">
        <v>0</v>
      </c>
      <c r="AN402" s="18">
        <v>0</v>
      </c>
      <c r="AO402" s="18">
        <v>0</v>
      </c>
      <c r="AP402" s="18">
        <v>0</v>
      </c>
      <c r="AQ402" s="18">
        <v>0</v>
      </c>
      <c r="AR402" s="18">
        <v>100</v>
      </c>
      <c r="AT402" s="281" t="s">
        <v>134</v>
      </c>
      <c r="AU402" s="53" t="str">
        <f t="shared" si="39"/>
        <v>po</v>
      </c>
      <c r="AV402" s="18">
        <f t="shared" si="40"/>
        <v>0.97893452576519002</v>
      </c>
      <c r="AW402" s="18">
        <f t="shared" si="41"/>
        <v>0.97989393806546143</v>
      </c>
      <c r="AX402" s="18"/>
      <c r="AY402" s="62"/>
      <c r="AZ402" s="62"/>
      <c r="BA402" s="62"/>
      <c r="BC402" s="36"/>
    </row>
    <row r="403" spans="1:55" s="21" customFormat="1" x14ac:dyDescent="0.2">
      <c r="A403" s="26" t="s">
        <v>595</v>
      </c>
      <c r="B403" s="23" t="s">
        <v>606</v>
      </c>
      <c r="C403" s="21" t="s">
        <v>130</v>
      </c>
      <c r="D403" s="23" t="s">
        <v>58</v>
      </c>
      <c r="E403" s="23" t="s">
        <v>35</v>
      </c>
      <c r="F403" s="23" t="s">
        <v>77</v>
      </c>
      <c r="G403" s="24">
        <v>80</v>
      </c>
      <c r="H403" s="30">
        <v>62.521999999999998</v>
      </c>
      <c r="I403" s="23">
        <v>36.659999999999997</v>
      </c>
      <c r="J403" s="23" t="s">
        <v>27</v>
      </c>
      <c r="K403" s="23" t="s">
        <v>27</v>
      </c>
      <c r="L403" s="23" t="s">
        <v>27</v>
      </c>
      <c r="M403" s="23" t="s">
        <v>27</v>
      </c>
      <c r="N403" s="23" t="s">
        <v>27</v>
      </c>
      <c r="O403" s="30" t="s">
        <v>27</v>
      </c>
      <c r="P403" s="23" t="s">
        <v>27</v>
      </c>
      <c r="Q403" s="23" t="s">
        <v>27</v>
      </c>
      <c r="R403" s="23" t="s">
        <v>27</v>
      </c>
      <c r="S403" s="23" t="s">
        <v>27</v>
      </c>
      <c r="T403" s="30" t="s">
        <v>27</v>
      </c>
      <c r="U403" s="23" t="s">
        <v>27</v>
      </c>
      <c r="V403" s="23" t="s">
        <v>27</v>
      </c>
      <c r="W403" s="30" t="s">
        <v>27</v>
      </c>
      <c r="X403" s="23">
        <v>99.181999999999988</v>
      </c>
      <c r="Z403" s="18" t="s">
        <v>85</v>
      </c>
      <c r="AB403" s="1"/>
      <c r="AC403" s="32">
        <v>49.470775054126825</v>
      </c>
      <c r="AD403" s="18">
        <v>50.529224945873189</v>
      </c>
      <c r="AE403" s="18">
        <v>0</v>
      </c>
      <c r="AF403" s="18">
        <v>0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8">
        <v>0</v>
      </c>
      <c r="AM403" s="18">
        <v>0</v>
      </c>
      <c r="AN403" s="18">
        <v>0</v>
      </c>
      <c r="AO403" s="18">
        <v>0</v>
      </c>
      <c r="AP403" s="18">
        <v>0</v>
      </c>
      <c r="AQ403" s="18">
        <v>0</v>
      </c>
      <c r="AR403" s="18">
        <v>100.00000000000001</v>
      </c>
      <c r="AT403" s="281" t="s">
        <v>134</v>
      </c>
      <c r="AU403" s="53" t="str">
        <f t="shared" si="39"/>
        <v>po</v>
      </c>
      <c r="AV403" s="18">
        <f t="shared" si="40"/>
        <v>0.979052718641931</v>
      </c>
      <c r="AW403" s="18">
        <f t="shared" si="41"/>
        <v>0.979052718641931</v>
      </c>
      <c r="AX403" s="18"/>
      <c r="AY403" s="62"/>
      <c r="AZ403" s="62"/>
      <c r="BA403" s="62"/>
      <c r="BC403" s="36"/>
    </row>
    <row r="404" spans="1:55" s="21" customFormat="1" x14ac:dyDescent="0.2">
      <c r="A404" s="26" t="s">
        <v>595</v>
      </c>
      <c r="B404" s="23" t="s">
        <v>606</v>
      </c>
      <c r="C404" s="21" t="s">
        <v>130</v>
      </c>
      <c r="D404" s="23" t="s">
        <v>58</v>
      </c>
      <c r="E404" s="23" t="s">
        <v>35</v>
      </c>
      <c r="F404" s="23" t="s">
        <v>55</v>
      </c>
      <c r="G404" s="24">
        <v>70</v>
      </c>
      <c r="H404" s="30">
        <v>62.378999999999998</v>
      </c>
      <c r="I404" s="23">
        <v>36.540999999999997</v>
      </c>
      <c r="J404" s="23" t="s">
        <v>27</v>
      </c>
      <c r="K404" s="23" t="s">
        <v>27</v>
      </c>
      <c r="L404" s="23" t="s">
        <v>27</v>
      </c>
      <c r="M404" s="23" t="s">
        <v>27</v>
      </c>
      <c r="N404" s="23" t="s">
        <v>27</v>
      </c>
      <c r="O404" s="30">
        <v>0.13500000000000001</v>
      </c>
      <c r="P404" s="23" t="s">
        <v>27</v>
      </c>
      <c r="Q404" s="23">
        <v>3.6999999999999998E-2</v>
      </c>
      <c r="R404" s="23" t="s">
        <v>27</v>
      </c>
      <c r="S404" s="23" t="s">
        <v>27</v>
      </c>
      <c r="T404" s="30" t="s">
        <v>27</v>
      </c>
      <c r="U404" s="23" t="s">
        <v>27</v>
      </c>
      <c r="V404" s="23" t="s">
        <v>27</v>
      </c>
      <c r="W404" s="30" t="s">
        <v>27</v>
      </c>
      <c r="X404" s="23">
        <v>99.091999999999999</v>
      </c>
      <c r="Z404" s="18" t="s">
        <v>85</v>
      </c>
      <c r="AB404" s="1"/>
      <c r="AC404" s="32">
        <v>49.428848071153418</v>
      </c>
      <c r="AD404" s="18">
        <v>50.437881064703141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0.10178197571184047</v>
      </c>
      <c r="AK404" s="18">
        <v>0</v>
      </c>
      <c r="AL404" s="18">
        <v>3.1488888431600671E-2</v>
      </c>
      <c r="AM404" s="18">
        <v>0</v>
      </c>
      <c r="AN404" s="18">
        <v>0</v>
      </c>
      <c r="AO404" s="18">
        <v>0</v>
      </c>
      <c r="AP404" s="18">
        <v>0</v>
      </c>
      <c r="AQ404" s="18">
        <v>0</v>
      </c>
      <c r="AR404" s="18">
        <v>100</v>
      </c>
      <c r="AT404" s="281" t="s">
        <v>134</v>
      </c>
      <c r="AU404" s="53" t="str">
        <f t="shared" si="39"/>
        <v>po</v>
      </c>
      <c r="AV404" s="18">
        <f t="shared" si="40"/>
        <v>0.97999454036827383</v>
      </c>
      <c r="AW404" s="18">
        <f t="shared" si="41"/>
        <v>0.98263681758789923</v>
      </c>
      <c r="AX404" s="18"/>
      <c r="AY404" s="62"/>
      <c r="AZ404" s="62"/>
      <c r="BA404" s="62"/>
      <c r="BC404" s="36"/>
    </row>
    <row r="405" spans="1:55" s="21" customFormat="1" x14ac:dyDescent="0.2">
      <c r="A405" s="26" t="s">
        <v>595</v>
      </c>
      <c r="B405" s="23" t="s">
        <v>606</v>
      </c>
      <c r="C405" s="21" t="s">
        <v>130</v>
      </c>
      <c r="D405" s="23" t="s">
        <v>58</v>
      </c>
      <c r="E405" s="23" t="s">
        <v>35</v>
      </c>
      <c r="F405" s="23" t="s">
        <v>55</v>
      </c>
      <c r="G405" s="24">
        <v>74</v>
      </c>
      <c r="H405" s="30">
        <v>62.66</v>
      </c>
      <c r="I405" s="23">
        <v>36.65</v>
      </c>
      <c r="J405" s="23" t="s">
        <v>27</v>
      </c>
      <c r="K405" s="23" t="s">
        <v>27</v>
      </c>
      <c r="L405" s="23" t="s">
        <v>27</v>
      </c>
      <c r="M405" s="23" t="s">
        <v>27</v>
      </c>
      <c r="N405" s="23" t="s">
        <v>27</v>
      </c>
      <c r="O405" s="30" t="s">
        <v>27</v>
      </c>
      <c r="P405" s="23" t="s">
        <v>27</v>
      </c>
      <c r="Q405" s="23" t="s">
        <v>27</v>
      </c>
      <c r="R405" s="23" t="s">
        <v>27</v>
      </c>
      <c r="S405" s="23" t="s">
        <v>27</v>
      </c>
      <c r="T405" s="30" t="s">
        <v>27</v>
      </c>
      <c r="U405" s="23" t="s">
        <v>27</v>
      </c>
      <c r="V405" s="23" t="s">
        <v>27</v>
      </c>
      <c r="W405" s="30" t="s">
        <v>27</v>
      </c>
      <c r="X405" s="23">
        <v>99.31</v>
      </c>
      <c r="Z405" s="18" t="s">
        <v>85</v>
      </c>
      <c r="AB405" s="1"/>
      <c r="AC405" s="32">
        <v>49.532709015228882</v>
      </c>
      <c r="AD405" s="18">
        <v>50.467290984771104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99.999999999999986</v>
      </c>
      <c r="AT405" s="281" t="s">
        <v>134</v>
      </c>
      <c r="AU405" s="53" t="str">
        <f t="shared" si="39"/>
        <v>po</v>
      </c>
      <c r="AV405" s="18">
        <f t="shared" si="40"/>
        <v>0.98148143180849079</v>
      </c>
      <c r="AW405" s="18">
        <f t="shared" si="41"/>
        <v>0.98148143180849079</v>
      </c>
      <c r="AX405" s="18"/>
      <c r="AY405" s="62"/>
      <c r="AZ405" s="62"/>
      <c r="BA405" s="62"/>
      <c r="BC405" s="36"/>
    </row>
    <row r="406" spans="1:55" s="21" customFormat="1" x14ac:dyDescent="0.2">
      <c r="A406" s="26" t="s">
        <v>595</v>
      </c>
      <c r="B406" s="23" t="s">
        <v>606</v>
      </c>
      <c r="C406" s="21" t="s">
        <v>130</v>
      </c>
      <c r="D406" s="23" t="s">
        <v>58</v>
      </c>
      <c r="E406" s="23" t="s">
        <v>35</v>
      </c>
      <c r="F406" s="23" t="s">
        <v>41</v>
      </c>
      <c r="G406" s="24">
        <v>110</v>
      </c>
      <c r="H406" s="30">
        <v>62.777999999999999</v>
      </c>
      <c r="I406" s="23">
        <v>36.706000000000003</v>
      </c>
      <c r="J406" s="23">
        <v>3.2000000000000001E-2</v>
      </c>
      <c r="K406" s="23" t="s">
        <v>27</v>
      </c>
      <c r="L406" s="23" t="s">
        <v>27</v>
      </c>
      <c r="M406" s="23" t="s">
        <v>27</v>
      </c>
      <c r="N406" s="23" t="s">
        <v>27</v>
      </c>
      <c r="O406" s="30" t="s">
        <v>27</v>
      </c>
      <c r="P406" s="23" t="s">
        <v>27</v>
      </c>
      <c r="Q406" s="23" t="s">
        <v>27</v>
      </c>
      <c r="R406" s="23" t="s">
        <v>27</v>
      </c>
      <c r="S406" s="23" t="s">
        <v>27</v>
      </c>
      <c r="T406" s="30" t="s">
        <v>27</v>
      </c>
      <c r="U406" s="23" t="s">
        <v>27</v>
      </c>
      <c r="V406" s="23" t="s">
        <v>27</v>
      </c>
      <c r="W406" s="30" t="s">
        <v>27</v>
      </c>
      <c r="X406" s="23">
        <v>99.516000000000005</v>
      </c>
      <c r="Z406" s="18" t="s">
        <v>85</v>
      </c>
      <c r="AB406" s="1"/>
      <c r="AC406" s="32">
        <v>49.516708377078906</v>
      </c>
      <c r="AD406" s="18">
        <v>50.433101344971391</v>
      </c>
      <c r="AE406" s="18">
        <v>5.0190277949718719E-2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100.00000000000003</v>
      </c>
      <c r="AT406" s="281" t="s">
        <v>134</v>
      </c>
      <c r="AU406" s="53" t="str">
        <f t="shared" si="39"/>
        <v>po</v>
      </c>
      <c r="AV406" s="18">
        <f t="shared" si="40"/>
        <v>0.98182953370993009</v>
      </c>
      <c r="AW406" s="18">
        <f t="shared" si="41"/>
        <v>0.98182953370993009</v>
      </c>
      <c r="AX406" s="18"/>
      <c r="AY406" s="62"/>
      <c r="AZ406" s="62"/>
      <c r="BA406" s="62"/>
      <c r="BC406" s="36"/>
    </row>
    <row r="407" spans="1:55" s="21" customFormat="1" x14ac:dyDescent="0.2">
      <c r="A407" s="26" t="s">
        <v>595</v>
      </c>
      <c r="B407" s="23" t="s">
        <v>606</v>
      </c>
      <c r="C407" s="21" t="s">
        <v>130</v>
      </c>
      <c r="D407" s="23" t="s">
        <v>58</v>
      </c>
      <c r="E407" s="23" t="s">
        <v>61</v>
      </c>
      <c r="F407" s="23" t="s">
        <v>34</v>
      </c>
      <c r="G407" s="24">
        <v>140</v>
      </c>
      <c r="H407" s="30">
        <v>62.773000000000003</v>
      </c>
      <c r="I407" s="23">
        <v>36.630000000000003</v>
      </c>
      <c r="J407" s="23">
        <v>7.1999999999999995E-2</v>
      </c>
      <c r="K407" s="23" t="s">
        <v>27</v>
      </c>
      <c r="L407" s="23" t="s">
        <v>27</v>
      </c>
      <c r="M407" s="23" t="s">
        <v>27</v>
      </c>
      <c r="N407" s="23" t="s">
        <v>27</v>
      </c>
      <c r="O407" s="30">
        <v>0.223</v>
      </c>
      <c r="P407" s="23" t="s">
        <v>27</v>
      </c>
      <c r="Q407" s="23" t="s">
        <v>27</v>
      </c>
      <c r="R407" s="23" t="s">
        <v>27</v>
      </c>
      <c r="S407" s="23" t="s">
        <v>27</v>
      </c>
      <c r="T407" s="30" t="s">
        <v>27</v>
      </c>
      <c r="U407" s="23" t="s">
        <v>27</v>
      </c>
      <c r="V407" s="23" t="s">
        <v>27</v>
      </c>
      <c r="W407" s="30" t="s">
        <v>27</v>
      </c>
      <c r="X407" s="23">
        <v>99.698000000000008</v>
      </c>
      <c r="Z407" s="18" t="s">
        <v>85</v>
      </c>
      <c r="AB407" s="1"/>
      <c r="AC407" s="32">
        <v>49.45256640851543</v>
      </c>
      <c r="AD407" s="18">
        <v>50.267489124601703</v>
      </c>
      <c r="AE407" s="18">
        <v>0.11279082610683958</v>
      </c>
      <c r="AF407" s="18">
        <v>0</v>
      </c>
      <c r="AG407" s="18">
        <v>0</v>
      </c>
      <c r="AH407" s="18">
        <v>0</v>
      </c>
      <c r="AI407" s="18">
        <v>0</v>
      </c>
      <c r="AJ407" s="18">
        <v>0.16715364077603551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0</v>
      </c>
      <c r="AQ407" s="18">
        <v>0</v>
      </c>
      <c r="AR407" s="18">
        <v>100.00000000000001</v>
      </c>
      <c r="AT407" s="281" t="s">
        <v>134</v>
      </c>
      <c r="AU407" s="53" t="str">
        <f t="shared" si="39"/>
        <v>po</v>
      </c>
      <c r="AV407" s="18">
        <f t="shared" si="40"/>
        <v>0.98378827488147924</v>
      </c>
      <c r="AW407" s="18">
        <f t="shared" si="41"/>
        <v>0.98711355815476354</v>
      </c>
      <c r="AX407" s="18"/>
      <c r="AY407" s="62"/>
      <c r="AZ407" s="62"/>
      <c r="BA407" s="62"/>
      <c r="BC407" s="74"/>
    </row>
    <row r="408" spans="1:55" s="21" customFormat="1" x14ac:dyDescent="0.2">
      <c r="A408" s="26" t="s">
        <v>595</v>
      </c>
      <c r="B408" s="23" t="s">
        <v>606</v>
      </c>
      <c r="C408" s="21" t="s">
        <v>130</v>
      </c>
      <c r="D408" s="23" t="s">
        <v>58</v>
      </c>
      <c r="E408" s="23" t="s">
        <v>35</v>
      </c>
      <c r="F408" s="23" t="s">
        <v>77</v>
      </c>
      <c r="G408" s="24">
        <v>76</v>
      </c>
      <c r="H408" s="30">
        <v>62.64</v>
      </c>
      <c r="I408" s="23">
        <v>36.482999999999997</v>
      </c>
      <c r="J408" s="23">
        <v>2.5000000000000001E-2</v>
      </c>
      <c r="K408" s="23" t="s">
        <v>27</v>
      </c>
      <c r="L408" s="23" t="s">
        <v>27</v>
      </c>
      <c r="M408" s="23" t="s">
        <v>27</v>
      </c>
      <c r="N408" s="23" t="s">
        <v>27</v>
      </c>
      <c r="O408" s="30" t="s">
        <v>27</v>
      </c>
      <c r="P408" s="23" t="s">
        <v>27</v>
      </c>
      <c r="Q408" s="23" t="s">
        <v>27</v>
      </c>
      <c r="R408" s="23" t="s">
        <v>27</v>
      </c>
      <c r="S408" s="23" t="s">
        <v>27</v>
      </c>
      <c r="T408" s="30" t="s">
        <v>27</v>
      </c>
      <c r="U408" s="23" t="s">
        <v>27</v>
      </c>
      <c r="V408" s="23" t="s">
        <v>27</v>
      </c>
      <c r="W408" s="30" t="s">
        <v>27</v>
      </c>
      <c r="X408" s="23">
        <v>99.147999999999996</v>
      </c>
      <c r="Z408" s="18" t="s">
        <v>85</v>
      </c>
      <c r="AB408" s="1"/>
      <c r="AC408" s="32">
        <v>49.61934928360516</v>
      </c>
      <c r="AD408" s="18">
        <v>50.341271718957671</v>
      </c>
      <c r="AE408" s="18">
        <v>3.9378997437179694E-2</v>
      </c>
      <c r="AF408" s="18">
        <v>0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8">
        <v>0</v>
      </c>
      <c r="AR408" s="18">
        <v>100.00000000000001</v>
      </c>
      <c r="AT408" s="281" t="s">
        <v>134</v>
      </c>
      <c r="AU408" s="53" t="str">
        <f t="shared" si="39"/>
        <v>po</v>
      </c>
      <c r="AV408" s="18">
        <f t="shared" si="40"/>
        <v>0.98565943189947969</v>
      </c>
      <c r="AW408" s="18">
        <f t="shared" si="41"/>
        <v>0.98565943189947969</v>
      </c>
      <c r="AX408" s="18"/>
      <c r="AY408" s="62"/>
      <c r="AZ408" s="62"/>
      <c r="BA408" s="62"/>
      <c r="BC408" s="36"/>
    </row>
    <row r="409" spans="1:55" s="21" customFormat="1" x14ac:dyDescent="0.2">
      <c r="A409" s="26" t="s">
        <v>595</v>
      </c>
      <c r="B409" s="23" t="s">
        <v>606</v>
      </c>
      <c r="C409" s="21" t="s">
        <v>130</v>
      </c>
      <c r="D409" s="23" t="s">
        <v>58</v>
      </c>
      <c r="E409" s="23" t="s">
        <v>35</v>
      </c>
      <c r="F409" s="23" t="s">
        <v>55</v>
      </c>
      <c r="G409" s="24">
        <v>73</v>
      </c>
      <c r="H409" s="30">
        <v>62.865000000000002</v>
      </c>
      <c r="I409" s="23">
        <v>36.607999999999997</v>
      </c>
      <c r="J409" s="23" t="s">
        <v>27</v>
      </c>
      <c r="K409" s="23" t="s">
        <v>27</v>
      </c>
      <c r="L409" s="23" t="s">
        <v>27</v>
      </c>
      <c r="M409" s="23" t="s">
        <v>27</v>
      </c>
      <c r="N409" s="23" t="s">
        <v>27</v>
      </c>
      <c r="O409" s="30" t="s">
        <v>27</v>
      </c>
      <c r="P409" s="23" t="s">
        <v>27</v>
      </c>
      <c r="Q409" s="23" t="s">
        <v>27</v>
      </c>
      <c r="R409" s="23" t="s">
        <v>27</v>
      </c>
      <c r="S409" s="23" t="s">
        <v>27</v>
      </c>
      <c r="T409" s="30" t="s">
        <v>27</v>
      </c>
      <c r="U409" s="23" t="s">
        <v>27</v>
      </c>
      <c r="V409" s="23" t="s">
        <v>27</v>
      </c>
      <c r="W409" s="30" t="s">
        <v>27</v>
      </c>
      <c r="X409" s="23">
        <v>99.472999999999999</v>
      </c>
      <c r="Z409" s="18" t="s">
        <v>85</v>
      </c>
      <c r="AB409" s="1"/>
      <c r="AC409" s="32">
        <v>49.643024402365363</v>
      </c>
      <c r="AD409" s="18">
        <v>50.356975597634637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100</v>
      </c>
      <c r="AT409" s="281" t="s">
        <v>134</v>
      </c>
      <c r="AU409" s="53" t="str">
        <f t="shared" si="39"/>
        <v>po</v>
      </c>
      <c r="AV409" s="18">
        <f t="shared" si="40"/>
        <v>0.98582219867662568</v>
      </c>
      <c r="AW409" s="18">
        <f t="shared" si="41"/>
        <v>0.98582219867662568</v>
      </c>
      <c r="AX409" s="18"/>
      <c r="AY409" s="62"/>
      <c r="AZ409" s="62"/>
      <c r="BA409" s="62"/>
      <c r="BC409" s="36"/>
    </row>
    <row r="410" spans="1:55" s="21" customFormat="1" x14ac:dyDescent="0.2">
      <c r="A410" s="26" t="s">
        <v>595</v>
      </c>
      <c r="B410" s="23" t="s">
        <v>606</v>
      </c>
      <c r="C410" s="21" t="s">
        <v>130</v>
      </c>
      <c r="D410" s="23" t="s">
        <v>58</v>
      </c>
      <c r="E410" s="23" t="s">
        <v>35</v>
      </c>
      <c r="F410" s="23" t="s">
        <v>55</v>
      </c>
      <c r="G410" s="24">
        <v>69</v>
      </c>
      <c r="H410" s="30">
        <v>62.579000000000001</v>
      </c>
      <c r="I410" s="23">
        <v>36.427999999999997</v>
      </c>
      <c r="J410" s="23">
        <v>5.2999999999999999E-2</v>
      </c>
      <c r="K410" s="23" t="s">
        <v>27</v>
      </c>
      <c r="L410" s="23" t="s">
        <v>27</v>
      </c>
      <c r="M410" s="23" t="s">
        <v>27</v>
      </c>
      <c r="N410" s="23" t="s">
        <v>27</v>
      </c>
      <c r="O410" s="30" t="s">
        <v>27</v>
      </c>
      <c r="P410" s="23" t="s">
        <v>27</v>
      </c>
      <c r="Q410" s="23">
        <v>3.5000000000000003E-2</v>
      </c>
      <c r="R410" s="23" t="s">
        <v>27</v>
      </c>
      <c r="S410" s="23" t="s">
        <v>27</v>
      </c>
      <c r="T410" s="30" t="s">
        <v>27</v>
      </c>
      <c r="U410" s="23" t="s">
        <v>27</v>
      </c>
      <c r="V410" s="23" t="s">
        <v>27</v>
      </c>
      <c r="W410" s="30" t="s">
        <v>27</v>
      </c>
      <c r="X410" s="23">
        <v>99.094999999999999</v>
      </c>
      <c r="Z410" s="18" t="s">
        <v>85</v>
      </c>
      <c r="AB410" s="1"/>
      <c r="AC410" s="32">
        <v>49.595991111053237</v>
      </c>
      <c r="AD410" s="18">
        <v>50.290691384584818</v>
      </c>
      <c r="AE410" s="18">
        <v>8.3525513652824415E-2</v>
      </c>
      <c r="AF410" s="18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2.9791990709138905E-2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100.00000000000003</v>
      </c>
      <c r="AT410" s="281" t="s">
        <v>134</v>
      </c>
      <c r="AU410" s="53" t="str">
        <f t="shared" si="39"/>
        <v>po</v>
      </c>
      <c r="AV410" s="18">
        <f t="shared" si="40"/>
        <v>0.98618630497204651</v>
      </c>
      <c r="AW410" s="18">
        <f t="shared" si="41"/>
        <v>0.98677870069954432</v>
      </c>
      <c r="AX410" s="18"/>
      <c r="AY410" s="62"/>
      <c r="AZ410" s="62"/>
      <c r="BA410" s="62"/>
      <c r="BC410" s="36"/>
    </row>
    <row r="411" spans="1:55" s="21" customFormat="1" x14ac:dyDescent="0.2">
      <c r="A411" s="26" t="s">
        <v>595</v>
      </c>
      <c r="B411" s="23" t="s">
        <v>606</v>
      </c>
      <c r="C411" s="21" t="s">
        <v>130</v>
      </c>
      <c r="D411" s="23" t="s">
        <v>58</v>
      </c>
      <c r="E411" s="23" t="s">
        <v>37</v>
      </c>
      <c r="F411" s="23" t="s">
        <v>31</v>
      </c>
      <c r="G411" s="24">
        <v>15</v>
      </c>
      <c r="H411" s="30">
        <v>61.875999999999998</v>
      </c>
      <c r="I411" s="23">
        <v>36.012</v>
      </c>
      <c r="J411" s="23">
        <v>8.7999999999999995E-2</v>
      </c>
      <c r="K411" s="23" t="s">
        <v>27</v>
      </c>
      <c r="L411" s="23" t="s">
        <v>27</v>
      </c>
      <c r="M411" s="23" t="s">
        <v>27</v>
      </c>
      <c r="N411" s="23" t="s">
        <v>27</v>
      </c>
      <c r="O411" s="30">
        <v>0.93700000000000006</v>
      </c>
      <c r="P411" s="23" t="s">
        <v>27</v>
      </c>
      <c r="Q411" s="23" t="s">
        <v>27</v>
      </c>
      <c r="R411" s="23" t="s">
        <v>27</v>
      </c>
      <c r="S411" s="23" t="s">
        <v>27</v>
      </c>
      <c r="T411" s="30" t="s">
        <v>27</v>
      </c>
      <c r="U411" s="23" t="s">
        <v>27</v>
      </c>
      <c r="V411" s="23" t="s">
        <v>27</v>
      </c>
      <c r="W411" s="30" t="s">
        <v>27</v>
      </c>
      <c r="X411" s="23">
        <v>98.912999999999997</v>
      </c>
      <c r="Z411" s="18" t="s">
        <v>85</v>
      </c>
      <c r="AB411" s="1"/>
      <c r="AC411" s="32">
        <v>49.235549620748117</v>
      </c>
      <c r="AD411" s="18">
        <v>49.915810214214311</v>
      </c>
      <c r="AE411" s="18">
        <v>0.13924017569981273</v>
      </c>
      <c r="AF411" s="18">
        <v>0</v>
      </c>
      <c r="AG411" s="18">
        <v>0</v>
      </c>
      <c r="AH411" s="18">
        <v>0</v>
      </c>
      <c r="AI411" s="18">
        <v>0</v>
      </c>
      <c r="AJ411" s="18">
        <v>0.70939998933774884</v>
      </c>
      <c r="AK411" s="18">
        <v>0</v>
      </c>
      <c r="AL411" s="18">
        <v>0</v>
      </c>
      <c r="AM411" s="18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99.999999999999986</v>
      </c>
      <c r="AT411" s="281" t="s">
        <v>134</v>
      </c>
      <c r="AU411" s="53" t="str">
        <f t="shared" si="39"/>
        <v>po</v>
      </c>
      <c r="AV411" s="18">
        <f t="shared" si="40"/>
        <v>0.98637184109509901</v>
      </c>
      <c r="AW411" s="18">
        <f t="shared" si="41"/>
        <v>1.0005837708683181</v>
      </c>
      <c r="AX411" s="18"/>
      <c r="AY411" s="62"/>
      <c r="AZ411" s="62"/>
      <c r="BA411" s="62"/>
      <c r="BC411" s="36"/>
    </row>
    <row r="412" spans="1:55" s="21" customFormat="1" x14ac:dyDescent="0.2">
      <c r="A412" s="26" t="s">
        <v>595</v>
      </c>
      <c r="B412" s="23" t="s">
        <v>606</v>
      </c>
      <c r="C412" s="21" t="s">
        <v>130</v>
      </c>
      <c r="D412" s="23" t="s">
        <v>58</v>
      </c>
      <c r="E412" s="23" t="s">
        <v>71</v>
      </c>
      <c r="F412" s="23" t="s">
        <v>77</v>
      </c>
      <c r="G412" s="24">
        <v>153</v>
      </c>
      <c r="H412" s="30">
        <v>62.081000000000003</v>
      </c>
      <c r="I412" s="23">
        <v>36.116999999999997</v>
      </c>
      <c r="J412" s="23">
        <v>0.122</v>
      </c>
      <c r="K412" s="23" t="s">
        <v>27</v>
      </c>
      <c r="L412" s="23" t="s">
        <v>27</v>
      </c>
      <c r="M412" s="23" t="s">
        <v>27</v>
      </c>
      <c r="N412" s="23" t="s">
        <v>27</v>
      </c>
      <c r="O412" s="30">
        <v>0.183</v>
      </c>
      <c r="P412" s="23" t="s">
        <v>27</v>
      </c>
      <c r="Q412" s="23" t="s">
        <v>27</v>
      </c>
      <c r="R412" s="23" t="s">
        <v>27</v>
      </c>
      <c r="S412" s="23" t="s">
        <v>27</v>
      </c>
      <c r="T412" s="30" t="s">
        <v>27</v>
      </c>
      <c r="U412" s="23" t="s">
        <v>27</v>
      </c>
      <c r="V412" s="23" t="s">
        <v>27</v>
      </c>
      <c r="W412" s="30" t="s">
        <v>27</v>
      </c>
      <c r="X412" s="23">
        <v>98.503000000000014</v>
      </c>
      <c r="Z412" s="18" t="s">
        <v>85</v>
      </c>
      <c r="AB412" s="1"/>
      <c r="AC412" s="32">
        <v>49.501829374156905</v>
      </c>
      <c r="AD412" s="18">
        <v>50.165891891962801</v>
      </c>
      <c r="AE412" s="18">
        <v>0.19344063383763357</v>
      </c>
      <c r="AF412" s="18">
        <v>0</v>
      </c>
      <c r="AG412" s="18">
        <v>0</v>
      </c>
      <c r="AH412" s="18">
        <v>0</v>
      </c>
      <c r="AI412" s="18">
        <v>0</v>
      </c>
      <c r="AJ412" s="18">
        <v>0.13883810004266497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100.00000000000001</v>
      </c>
      <c r="AT412" s="281" t="s">
        <v>134</v>
      </c>
      <c r="AU412" s="53" t="str">
        <f t="shared" si="39"/>
        <v>po</v>
      </c>
      <c r="AV412" s="18">
        <f t="shared" si="40"/>
        <v>0.98676266896169174</v>
      </c>
      <c r="AW412" s="18">
        <f t="shared" si="41"/>
        <v>0.9895302485821571</v>
      </c>
      <c r="AX412" s="18"/>
      <c r="AY412" s="62"/>
      <c r="AZ412" s="62"/>
      <c r="BA412" s="62"/>
      <c r="BC412" s="74"/>
    </row>
    <row r="413" spans="1:55" s="21" customFormat="1" x14ac:dyDescent="0.2">
      <c r="A413" s="26" t="s">
        <v>595</v>
      </c>
      <c r="B413" s="23" t="s">
        <v>606</v>
      </c>
      <c r="C413" s="21" t="s">
        <v>130</v>
      </c>
      <c r="D413" s="23" t="s">
        <v>58</v>
      </c>
      <c r="E413" s="23" t="s">
        <v>61</v>
      </c>
      <c r="F413" s="23" t="s">
        <v>34</v>
      </c>
      <c r="G413" s="24">
        <v>141</v>
      </c>
      <c r="H413" s="30">
        <v>62.207000000000001</v>
      </c>
      <c r="I413" s="23">
        <v>36.174999999999997</v>
      </c>
      <c r="J413" s="23">
        <v>0.109</v>
      </c>
      <c r="K413" s="23" t="s">
        <v>27</v>
      </c>
      <c r="L413" s="23" t="s">
        <v>27</v>
      </c>
      <c r="M413" s="23" t="s">
        <v>27</v>
      </c>
      <c r="N413" s="23" t="s">
        <v>27</v>
      </c>
      <c r="O413" s="30">
        <v>0.16600000000000001</v>
      </c>
      <c r="P413" s="23" t="s">
        <v>27</v>
      </c>
      <c r="Q413" s="23" t="s">
        <v>27</v>
      </c>
      <c r="R413" s="23" t="s">
        <v>27</v>
      </c>
      <c r="S413" s="23" t="s">
        <v>27</v>
      </c>
      <c r="T413" s="30" t="s">
        <v>27</v>
      </c>
      <c r="U413" s="23" t="s">
        <v>27</v>
      </c>
      <c r="V413" s="23" t="s">
        <v>27</v>
      </c>
      <c r="W413" s="30" t="s">
        <v>27</v>
      </c>
      <c r="X413" s="23">
        <v>98.656999999999996</v>
      </c>
      <c r="Z413" s="18" t="s">
        <v>85</v>
      </c>
      <c r="AB413" s="1"/>
      <c r="AC413" s="32">
        <v>49.529232993583307</v>
      </c>
      <c r="AD413" s="18">
        <v>50.172438422380317</v>
      </c>
      <c r="AE413" s="18">
        <v>0.17257352650190103</v>
      </c>
      <c r="AF413" s="18">
        <v>0</v>
      </c>
      <c r="AG413" s="18">
        <v>0</v>
      </c>
      <c r="AH413" s="18">
        <v>0</v>
      </c>
      <c r="AI413" s="18">
        <v>0</v>
      </c>
      <c r="AJ413" s="18">
        <v>0.12575505753446523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100</v>
      </c>
      <c r="AT413" s="281" t="s">
        <v>134</v>
      </c>
      <c r="AU413" s="53" t="str">
        <f t="shared" si="39"/>
        <v>po</v>
      </c>
      <c r="AV413" s="18">
        <f t="shared" si="40"/>
        <v>0.9871801042759345</v>
      </c>
      <c r="AW413" s="18">
        <f t="shared" si="41"/>
        <v>0.98968656123694143</v>
      </c>
      <c r="AX413" s="18"/>
      <c r="AY413" s="62"/>
      <c r="AZ413" s="62"/>
      <c r="BA413" s="62"/>
      <c r="BC413" s="74"/>
    </row>
    <row r="414" spans="1:55" s="21" customFormat="1" x14ac:dyDescent="0.2">
      <c r="A414" s="26" t="s">
        <v>595</v>
      </c>
      <c r="B414" s="23" t="s">
        <v>606</v>
      </c>
      <c r="C414" s="21" t="s">
        <v>130</v>
      </c>
      <c r="D414" s="23" t="s">
        <v>58</v>
      </c>
      <c r="E414" s="23" t="s">
        <v>71</v>
      </c>
      <c r="F414" s="23" t="s">
        <v>77</v>
      </c>
      <c r="G414" s="24">
        <v>154</v>
      </c>
      <c r="H414" s="30">
        <v>62.982999999999997</v>
      </c>
      <c r="I414" s="23">
        <v>36.537999999999997</v>
      </c>
      <c r="J414" s="23" t="s">
        <v>27</v>
      </c>
      <c r="K414" s="23" t="s">
        <v>27</v>
      </c>
      <c r="L414" s="23" t="s">
        <v>27</v>
      </c>
      <c r="M414" s="23" t="s">
        <v>27</v>
      </c>
      <c r="N414" s="23" t="s">
        <v>27</v>
      </c>
      <c r="O414" s="30">
        <v>0.11600000000000001</v>
      </c>
      <c r="P414" s="23" t="s">
        <v>27</v>
      </c>
      <c r="Q414" s="23">
        <v>3.5999999999999997E-2</v>
      </c>
      <c r="R414" s="23" t="s">
        <v>27</v>
      </c>
      <c r="S414" s="23" t="s">
        <v>27</v>
      </c>
      <c r="T414" s="30" t="s">
        <v>27</v>
      </c>
      <c r="U414" s="23" t="s">
        <v>27</v>
      </c>
      <c r="V414" s="23" t="s">
        <v>27</v>
      </c>
      <c r="W414" s="30" t="s">
        <v>27</v>
      </c>
      <c r="X414" s="23">
        <v>99.672999999999988</v>
      </c>
      <c r="Z414" s="18" t="s">
        <v>85</v>
      </c>
      <c r="AB414" s="1"/>
      <c r="AC414" s="32">
        <v>49.679283002819986</v>
      </c>
      <c r="AD414" s="18">
        <v>50.203161973342638</v>
      </c>
      <c r="AE414" s="18">
        <v>0</v>
      </c>
      <c r="AF414" s="18">
        <v>0</v>
      </c>
      <c r="AG414" s="18">
        <v>0</v>
      </c>
      <c r="AH414" s="18">
        <v>0</v>
      </c>
      <c r="AI414" s="18">
        <v>0</v>
      </c>
      <c r="AJ414" s="18">
        <v>8.7057259662553302E-2</v>
      </c>
      <c r="AK414" s="18">
        <v>0</v>
      </c>
      <c r="AL414" s="18">
        <v>3.0497764174821695E-2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100</v>
      </c>
      <c r="AT414" s="281" t="s">
        <v>134</v>
      </c>
      <c r="AU414" s="53" t="str">
        <f t="shared" si="39"/>
        <v>po</v>
      </c>
      <c r="AV414" s="18">
        <f t="shared" si="40"/>
        <v>0.98956482121981026</v>
      </c>
      <c r="AW414" s="18">
        <f t="shared" si="41"/>
        <v>0.99190640727169677</v>
      </c>
      <c r="AX414" s="18"/>
      <c r="AY414" s="62"/>
      <c r="AZ414" s="62"/>
      <c r="BA414" s="62"/>
      <c r="BC414" s="74"/>
    </row>
    <row r="415" spans="1:55" s="21" customFormat="1" x14ac:dyDescent="0.2">
      <c r="A415" s="26" t="s">
        <v>595</v>
      </c>
      <c r="B415" s="23" t="s">
        <v>606</v>
      </c>
      <c r="C415" s="21" t="s">
        <v>130</v>
      </c>
      <c r="D415" s="23" t="s">
        <v>58</v>
      </c>
      <c r="E415" s="23" t="s">
        <v>71</v>
      </c>
      <c r="F415" s="23" t="s">
        <v>77</v>
      </c>
      <c r="G415" s="24">
        <v>146</v>
      </c>
      <c r="H415" s="30">
        <v>62.960999999999999</v>
      </c>
      <c r="I415" s="23">
        <v>36.496000000000002</v>
      </c>
      <c r="J415" s="23" t="s">
        <v>27</v>
      </c>
      <c r="K415" s="23" t="s">
        <v>27</v>
      </c>
      <c r="L415" s="23" t="s">
        <v>27</v>
      </c>
      <c r="M415" s="23" t="s">
        <v>27</v>
      </c>
      <c r="N415" s="23" t="s">
        <v>27</v>
      </c>
      <c r="O415" s="30">
        <v>0.224</v>
      </c>
      <c r="P415" s="23" t="s">
        <v>27</v>
      </c>
      <c r="Q415" s="23" t="s">
        <v>27</v>
      </c>
      <c r="R415" s="23" t="s">
        <v>27</v>
      </c>
      <c r="S415" s="23" t="s">
        <v>27</v>
      </c>
      <c r="T415" s="30" t="s">
        <v>27</v>
      </c>
      <c r="U415" s="23" t="s">
        <v>27</v>
      </c>
      <c r="V415" s="23" t="s">
        <v>27</v>
      </c>
      <c r="W415" s="30" t="s">
        <v>27</v>
      </c>
      <c r="X415" s="23">
        <v>99.680999999999997</v>
      </c>
      <c r="Z415" s="18" t="s">
        <v>85</v>
      </c>
      <c r="AB415" s="1"/>
      <c r="AC415" s="32">
        <v>49.67410283659013</v>
      </c>
      <c r="AD415" s="18">
        <v>50.157745386762301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0.16815177664758718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100.00000000000003</v>
      </c>
      <c r="AT415" s="281" t="s">
        <v>134</v>
      </c>
      <c r="AU415" s="53" t="str">
        <f t="shared" si="39"/>
        <v>po</v>
      </c>
      <c r="AV415" s="18">
        <f t="shared" si="40"/>
        <v>0.99035756997363333</v>
      </c>
      <c r="AW415" s="18">
        <f t="shared" si="41"/>
        <v>0.99371002880827564</v>
      </c>
      <c r="AX415" s="18"/>
      <c r="AY415" s="62"/>
      <c r="AZ415" s="62"/>
      <c r="BA415" s="62"/>
      <c r="BC415" s="74"/>
    </row>
    <row r="416" spans="1:55" s="21" customFormat="1" x14ac:dyDescent="0.2">
      <c r="A416" s="26" t="s">
        <v>595</v>
      </c>
      <c r="B416" s="23" t="s">
        <v>606</v>
      </c>
      <c r="C416" s="21" t="s">
        <v>130</v>
      </c>
      <c r="D416" s="23" t="s">
        <v>58</v>
      </c>
      <c r="E416" s="23" t="s">
        <v>35</v>
      </c>
      <c r="F416" s="23" t="s">
        <v>41</v>
      </c>
      <c r="G416" s="24">
        <v>107</v>
      </c>
      <c r="H416" s="30">
        <v>62.688000000000002</v>
      </c>
      <c r="I416" s="23">
        <v>36.335000000000001</v>
      </c>
      <c r="J416" s="23">
        <v>6.4000000000000001E-2</v>
      </c>
      <c r="K416" s="23" t="s">
        <v>27</v>
      </c>
      <c r="L416" s="23" t="s">
        <v>27</v>
      </c>
      <c r="M416" s="23" t="s">
        <v>27</v>
      </c>
      <c r="N416" s="23" t="s">
        <v>27</v>
      </c>
      <c r="O416" s="30" t="s">
        <v>27</v>
      </c>
      <c r="P416" s="23" t="s">
        <v>27</v>
      </c>
      <c r="Q416" s="23">
        <v>5.1999999999999998E-2</v>
      </c>
      <c r="R416" s="23" t="s">
        <v>27</v>
      </c>
      <c r="S416" s="23" t="s">
        <v>27</v>
      </c>
      <c r="T416" s="30" t="s">
        <v>27</v>
      </c>
      <c r="U416" s="23" t="s">
        <v>27</v>
      </c>
      <c r="V416" s="23" t="s">
        <v>27</v>
      </c>
      <c r="W416" s="30" t="s">
        <v>27</v>
      </c>
      <c r="X416" s="23">
        <v>99.138999999999996</v>
      </c>
      <c r="Z416" s="18" t="s">
        <v>85</v>
      </c>
      <c r="AB416" s="1"/>
      <c r="AC416" s="32">
        <v>49.68744499710926</v>
      </c>
      <c r="AD416" s="18">
        <v>50.167416816294228</v>
      </c>
      <c r="AE416" s="18">
        <v>0.10087128557678407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4.4266901019739034E-2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100.00000000000001</v>
      </c>
      <c r="AT416" s="281" t="s">
        <v>134</v>
      </c>
      <c r="AU416" s="53" t="str">
        <f t="shared" si="39"/>
        <v>po</v>
      </c>
      <c r="AV416" s="18">
        <f t="shared" si="40"/>
        <v>0.99043259849430643</v>
      </c>
      <c r="AW416" s="18">
        <f t="shared" si="41"/>
        <v>0.99131498199796264</v>
      </c>
      <c r="AX416" s="18"/>
      <c r="AY416" s="62"/>
      <c r="AZ416" s="62"/>
      <c r="BA416" s="62"/>
      <c r="BC416" s="36"/>
    </row>
    <row r="417" spans="1:55" s="21" customFormat="1" x14ac:dyDescent="0.2">
      <c r="A417" s="26" t="s">
        <v>595</v>
      </c>
      <c r="B417" s="23" t="s">
        <v>606</v>
      </c>
      <c r="C417" s="21" t="s">
        <v>130</v>
      </c>
      <c r="D417" s="23" t="s">
        <v>58</v>
      </c>
      <c r="E417" s="23" t="s">
        <v>71</v>
      </c>
      <c r="F417" s="23" t="s">
        <v>77</v>
      </c>
      <c r="G417" s="24">
        <v>147</v>
      </c>
      <c r="H417" s="30">
        <v>62.875</v>
      </c>
      <c r="I417" s="23">
        <v>36.44</v>
      </c>
      <c r="J417" s="23" t="s">
        <v>27</v>
      </c>
      <c r="K417" s="23" t="s">
        <v>27</v>
      </c>
      <c r="L417" s="23" t="s">
        <v>27</v>
      </c>
      <c r="M417" s="23" t="s">
        <v>27</v>
      </c>
      <c r="N417" s="23" t="s">
        <v>27</v>
      </c>
      <c r="O417" s="30" t="s">
        <v>27</v>
      </c>
      <c r="P417" s="23" t="s">
        <v>27</v>
      </c>
      <c r="Q417" s="23" t="s">
        <v>27</v>
      </c>
      <c r="R417" s="23" t="s">
        <v>27</v>
      </c>
      <c r="S417" s="23" t="s">
        <v>27</v>
      </c>
      <c r="T417" s="30" t="s">
        <v>27</v>
      </c>
      <c r="U417" s="23" t="s">
        <v>27</v>
      </c>
      <c r="V417" s="23" t="s">
        <v>27</v>
      </c>
      <c r="W417" s="30" t="s">
        <v>27</v>
      </c>
      <c r="X417" s="23">
        <v>99.314999999999998</v>
      </c>
      <c r="Z417" s="18" t="s">
        <v>85</v>
      </c>
      <c r="AB417" s="1"/>
      <c r="AC417" s="32">
        <v>49.76198967812099</v>
      </c>
      <c r="AD417" s="18">
        <v>50.238010321879003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100</v>
      </c>
      <c r="AT417" s="281" t="s">
        <v>134</v>
      </c>
      <c r="AU417" s="53" t="str">
        <f t="shared" si="39"/>
        <v>po</v>
      </c>
      <c r="AV417" s="18">
        <f t="shared" si="40"/>
        <v>0.9905246915491257</v>
      </c>
      <c r="AW417" s="18">
        <f t="shared" si="41"/>
        <v>0.9905246915491257</v>
      </c>
      <c r="AX417" s="18"/>
      <c r="AY417" s="62"/>
      <c r="AZ417" s="62"/>
      <c r="BA417" s="62"/>
      <c r="BC417" s="74"/>
    </row>
    <row r="418" spans="1:55" s="21" customFormat="1" x14ac:dyDescent="0.2">
      <c r="A418" s="26" t="s">
        <v>595</v>
      </c>
      <c r="B418" s="23" t="s">
        <v>606</v>
      </c>
      <c r="C418" s="21" t="s">
        <v>130</v>
      </c>
      <c r="D418" s="23" t="s">
        <v>58</v>
      </c>
      <c r="E418" s="23" t="s">
        <v>49</v>
      </c>
      <c r="F418" s="23" t="s">
        <v>43</v>
      </c>
      <c r="G418" s="24">
        <v>129</v>
      </c>
      <c r="H418" s="30">
        <v>62.198</v>
      </c>
      <c r="I418" s="23">
        <v>36.01</v>
      </c>
      <c r="J418" s="23">
        <v>4.8000000000000001E-2</v>
      </c>
      <c r="K418" s="23" t="s">
        <v>27</v>
      </c>
      <c r="L418" s="23" t="s">
        <v>27</v>
      </c>
      <c r="M418" s="23" t="s">
        <v>27</v>
      </c>
      <c r="N418" s="23" t="s">
        <v>27</v>
      </c>
      <c r="O418" s="30">
        <v>0.55600000000000005</v>
      </c>
      <c r="P418" s="23" t="s">
        <v>27</v>
      </c>
      <c r="Q418" s="23">
        <v>0.34100000000000003</v>
      </c>
      <c r="R418" s="23" t="s">
        <v>27</v>
      </c>
      <c r="S418" s="23">
        <v>2.5999999999999999E-2</v>
      </c>
      <c r="T418" s="30" t="s">
        <v>27</v>
      </c>
      <c r="U418" s="23" t="s">
        <v>27</v>
      </c>
      <c r="V418" s="23" t="s">
        <v>27</v>
      </c>
      <c r="W418" s="30" t="s">
        <v>27</v>
      </c>
      <c r="X418" s="23">
        <v>99.178999999999988</v>
      </c>
      <c r="Z418" s="18" t="s">
        <v>85</v>
      </c>
      <c r="AB418" s="1"/>
      <c r="AC418" s="32">
        <v>49.375269875159539</v>
      </c>
      <c r="AD418" s="18">
        <v>49.795547012829445</v>
      </c>
      <c r="AE418" s="18">
        <v>7.577040885203945E-2</v>
      </c>
      <c r="AF418" s="18">
        <v>0</v>
      </c>
      <c r="AG418" s="18">
        <v>0</v>
      </c>
      <c r="AH418" s="18">
        <v>0</v>
      </c>
      <c r="AI418" s="18">
        <v>0</v>
      </c>
      <c r="AJ418" s="18">
        <v>0.41995512065793605</v>
      </c>
      <c r="AK418" s="18">
        <v>0</v>
      </c>
      <c r="AL418" s="18">
        <v>0.29073744285245701</v>
      </c>
      <c r="AM418" s="18">
        <v>0</v>
      </c>
      <c r="AN418" s="18">
        <v>4.2720139648593433E-2</v>
      </c>
      <c r="AO418" s="18">
        <v>0</v>
      </c>
      <c r="AP418" s="18">
        <v>0</v>
      </c>
      <c r="AQ418" s="18">
        <v>0</v>
      </c>
      <c r="AR418" s="18">
        <v>100.00000000000001</v>
      </c>
      <c r="AT418" s="281" t="s">
        <v>134</v>
      </c>
      <c r="AU418" s="53" t="str">
        <f t="shared" si="39"/>
        <v>po</v>
      </c>
      <c r="AV418" s="18">
        <f t="shared" si="40"/>
        <v>0.99155994535893688</v>
      </c>
      <c r="AW418" s="18">
        <f t="shared" si="41"/>
        <v>1.0058321565533896</v>
      </c>
      <c r="AX418" s="18"/>
      <c r="AY418" s="62"/>
      <c r="AZ418" s="62"/>
      <c r="BA418" s="62"/>
      <c r="BC418" s="74"/>
    </row>
    <row r="419" spans="1:55" s="21" customFormat="1" x14ac:dyDescent="0.2">
      <c r="A419" s="26" t="s">
        <v>595</v>
      </c>
      <c r="B419" s="23" t="s">
        <v>606</v>
      </c>
      <c r="C419" s="21" t="s">
        <v>130</v>
      </c>
      <c r="D419" s="23" t="s">
        <v>58</v>
      </c>
      <c r="E419" s="23" t="s">
        <v>35</v>
      </c>
      <c r="F419" s="23" t="s">
        <v>77</v>
      </c>
      <c r="G419" s="24">
        <v>77</v>
      </c>
      <c r="H419" s="30">
        <v>62.58</v>
      </c>
      <c r="I419" s="23">
        <v>36.19</v>
      </c>
      <c r="J419" s="23">
        <v>3.7999999999999999E-2</v>
      </c>
      <c r="K419" s="23" t="s">
        <v>27</v>
      </c>
      <c r="L419" s="23" t="s">
        <v>27</v>
      </c>
      <c r="M419" s="23" t="s">
        <v>27</v>
      </c>
      <c r="N419" s="23" t="s">
        <v>27</v>
      </c>
      <c r="O419" s="30">
        <v>0.16600000000000001</v>
      </c>
      <c r="P419" s="23" t="s">
        <v>27</v>
      </c>
      <c r="Q419" s="23" t="s">
        <v>27</v>
      </c>
      <c r="R419" s="23" t="s">
        <v>27</v>
      </c>
      <c r="S419" s="23" t="s">
        <v>27</v>
      </c>
      <c r="T419" s="30" t="s">
        <v>27</v>
      </c>
      <c r="U419" s="23" t="s">
        <v>27</v>
      </c>
      <c r="V419" s="23" t="s">
        <v>27</v>
      </c>
      <c r="W419" s="30" t="s">
        <v>27</v>
      </c>
      <c r="X419" s="23">
        <v>98.97399999999999</v>
      </c>
      <c r="Z419" s="18" t="s">
        <v>85</v>
      </c>
      <c r="AB419" s="1"/>
      <c r="AC419" s="32">
        <v>49.724094111588144</v>
      </c>
      <c r="AD419" s="18">
        <v>50.09036863301003</v>
      </c>
      <c r="AE419" s="18">
        <v>6.0039939849869148E-2</v>
      </c>
      <c r="AF419" s="18">
        <v>0</v>
      </c>
      <c r="AG419" s="18">
        <v>0</v>
      </c>
      <c r="AH419" s="18">
        <v>0</v>
      </c>
      <c r="AI419" s="18">
        <v>0</v>
      </c>
      <c r="AJ419" s="18">
        <v>0.12549731555195859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100</v>
      </c>
      <c r="AT419" s="281" t="s">
        <v>134</v>
      </c>
      <c r="AU419" s="53" t="str">
        <f t="shared" si="39"/>
        <v>po</v>
      </c>
      <c r="AV419" s="18">
        <f t="shared" si="40"/>
        <v>0.99268772557643936</v>
      </c>
      <c r="AW419" s="18">
        <f t="shared" si="41"/>
        <v>0.9951931436633259</v>
      </c>
      <c r="AX419" s="18"/>
      <c r="AY419" s="62"/>
      <c r="AZ419" s="62"/>
      <c r="BA419" s="62"/>
      <c r="BC419" s="36"/>
    </row>
    <row r="420" spans="1:55" s="21" customFormat="1" ht="13" x14ac:dyDescent="0.15">
      <c r="A420" s="26"/>
      <c r="D420" s="23"/>
      <c r="E420" s="23"/>
      <c r="F420" s="23"/>
      <c r="G420" s="24"/>
      <c r="H420" s="30"/>
      <c r="I420" s="23"/>
      <c r="J420" s="23"/>
      <c r="K420" s="23"/>
      <c r="L420" s="23"/>
      <c r="M420" s="23"/>
      <c r="N420" s="23"/>
      <c r="O420" s="30"/>
      <c r="P420" s="23"/>
      <c r="Q420" s="23"/>
      <c r="R420" s="23"/>
      <c r="S420" s="23"/>
      <c r="T420" s="30"/>
      <c r="U420" s="23"/>
      <c r="V420" s="23"/>
      <c r="W420" s="30"/>
      <c r="X420" s="23"/>
      <c r="AC420" s="289"/>
      <c r="AX420" s="34" t="s">
        <v>84</v>
      </c>
    </row>
    <row r="421" spans="1:55" s="21" customFormat="1" x14ac:dyDescent="0.2">
      <c r="A421" s="26"/>
      <c r="D421" s="23"/>
      <c r="E421" s="23"/>
      <c r="F421" s="23"/>
      <c r="G421" s="24"/>
      <c r="H421" s="30"/>
      <c r="I421" s="24"/>
      <c r="J421" s="24"/>
      <c r="K421" s="24"/>
      <c r="L421" s="24"/>
      <c r="M421" s="24"/>
      <c r="N421" s="24"/>
      <c r="O421" s="30"/>
      <c r="P421" s="23"/>
      <c r="Q421" s="24"/>
      <c r="R421" s="24"/>
      <c r="S421" s="24"/>
      <c r="T421" s="30"/>
      <c r="U421" s="24"/>
      <c r="V421" s="24"/>
      <c r="W421" s="30"/>
      <c r="X421" s="24"/>
      <c r="AC421" s="289"/>
      <c r="AT421" s="281" t="s">
        <v>58</v>
      </c>
      <c r="AU421" s="315" t="s">
        <v>129</v>
      </c>
      <c r="AV421" s="279">
        <f>AVERAGE(AV383:AV419)</f>
        <v>0.97226531979637065</v>
      </c>
      <c r="AW421" s="279">
        <f>AVERAGE(AW383:AW419)</f>
        <v>0.97544034783477818</v>
      </c>
      <c r="AX421" s="321">
        <f>COUNT(AV383:AV419)</f>
        <v>37</v>
      </c>
    </row>
    <row r="422" spans="1:55" s="21" customFormat="1" ht="13" x14ac:dyDescent="0.15">
      <c r="A422" s="26"/>
      <c r="D422" s="23"/>
      <c r="E422" s="23"/>
      <c r="F422" s="23"/>
      <c r="G422" s="24"/>
      <c r="H422" s="30"/>
      <c r="I422" s="24"/>
      <c r="J422" s="24"/>
      <c r="K422" s="24"/>
      <c r="L422" s="24"/>
      <c r="M422" s="24"/>
      <c r="N422" s="24"/>
      <c r="O422" s="30"/>
      <c r="P422" s="23"/>
      <c r="Q422" s="24"/>
      <c r="R422" s="24"/>
      <c r="S422" s="24"/>
      <c r="T422" s="30"/>
      <c r="U422" s="24"/>
      <c r="V422" s="24"/>
      <c r="W422" s="30"/>
      <c r="X422" s="24"/>
      <c r="AC422" s="289"/>
      <c r="AU422" s="34" t="s">
        <v>83</v>
      </c>
      <c r="AV422" s="279">
        <f>STDEV(AV383:AV419)</f>
        <v>1.9212882273327389E-2</v>
      </c>
      <c r="AW422" s="279">
        <f>STDEV(AW383:AW419)</f>
        <v>1.9972126814514744E-2</v>
      </c>
    </row>
    <row r="423" spans="1:55" s="21" customFormat="1" ht="13" x14ac:dyDescent="0.15">
      <c r="A423" s="26"/>
      <c r="D423" s="23"/>
      <c r="E423" s="23"/>
      <c r="F423" s="23"/>
      <c r="G423" s="24"/>
      <c r="H423" s="30"/>
      <c r="I423" s="24"/>
      <c r="J423" s="24"/>
      <c r="K423" s="24"/>
      <c r="L423" s="24"/>
      <c r="M423" s="24"/>
      <c r="N423" s="24"/>
      <c r="O423" s="30"/>
      <c r="P423" s="23"/>
      <c r="Q423" s="24"/>
      <c r="R423" s="24"/>
      <c r="S423" s="24"/>
      <c r="T423" s="30"/>
      <c r="U423" s="24"/>
      <c r="V423" s="24"/>
      <c r="W423" s="30"/>
      <c r="X423" s="24"/>
      <c r="AC423" s="289"/>
      <c r="AU423" s="34" t="s">
        <v>82</v>
      </c>
      <c r="AV423" s="279">
        <f>MIN(AV383:AV419)</f>
        <v>0.92349580798890696</v>
      </c>
      <c r="AW423" s="279">
        <f>MIN(AW383:AW419)</f>
        <v>0.92569624331609579</v>
      </c>
    </row>
    <row r="424" spans="1:55" s="21" customFormat="1" ht="13" x14ac:dyDescent="0.15">
      <c r="A424" s="26"/>
      <c r="D424" s="23"/>
      <c r="E424" s="23"/>
      <c r="F424" s="23"/>
      <c r="G424" s="24"/>
      <c r="H424" s="30"/>
      <c r="I424" s="24"/>
      <c r="J424" s="24"/>
      <c r="K424" s="24"/>
      <c r="L424" s="24"/>
      <c r="M424" s="24"/>
      <c r="N424" s="24"/>
      <c r="O424" s="30"/>
      <c r="P424" s="23"/>
      <c r="Q424" s="24"/>
      <c r="R424" s="24"/>
      <c r="S424" s="24"/>
      <c r="T424" s="30"/>
      <c r="U424" s="24"/>
      <c r="V424" s="24"/>
      <c r="W424" s="30"/>
      <c r="X424" s="24"/>
      <c r="AC424" s="289"/>
      <c r="AU424" s="34" t="s">
        <v>81</v>
      </c>
      <c r="AV424" s="279">
        <f>MAX(AV383:AV419)</f>
        <v>0.99268772557643936</v>
      </c>
      <c r="AW424" s="279">
        <f>MAX(AW383:AW419)</f>
        <v>1.0058321565533896</v>
      </c>
    </row>
    <row r="425" spans="1:55" s="21" customFormat="1" ht="13" x14ac:dyDescent="0.15">
      <c r="A425" s="42"/>
      <c r="B425" s="37"/>
      <c r="C425" s="37"/>
      <c r="D425" s="39"/>
      <c r="E425" s="39"/>
      <c r="F425" s="39"/>
      <c r="G425" s="41"/>
      <c r="H425" s="40"/>
      <c r="I425" s="41"/>
      <c r="J425" s="41"/>
      <c r="K425" s="41"/>
      <c r="L425" s="41"/>
      <c r="M425" s="41"/>
      <c r="N425" s="41"/>
      <c r="O425" s="40"/>
      <c r="P425" s="39"/>
      <c r="Q425" s="41"/>
      <c r="R425" s="41"/>
      <c r="S425" s="41"/>
      <c r="T425" s="40"/>
      <c r="U425" s="41"/>
      <c r="V425" s="41"/>
      <c r="W425" s="40"/>
      <c r="X425" s="41"/>
      <c r="Y425" s="37"/>
      <c r="Z425" s="37"/>
      <c r="AA425" s="37"/>
      <c r="AB425" s="37"/>
      <c r="AC425" s="290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32"/>
      <c r="AW425" s="37"/>
      <c r="AX425" s="37"/>
    </row>
    <row r="426" spans="1:55" s="21" customFormat="1" x14ac:dyDescent="0.2">
      <c r="A426" s="26" t="s">
        <v>595</v>
      </c>
      <c r="B426" s="23" t="s">
        <v>606</v>
      </c>
      <c r="C426" s="21" t="s">
        <v>130</v>
      </c>
      <c r="D426" s="23" t="s">
        <v>53</v>
      </c>
      <c r="E426" s="23" t="s">
        <v>54</v>
      </c>
      <c r="F426" s="23" t="s">
        <v>43</v>
      </c>
      <c r="G426" s="24">
        <v>180</v>
      </c>
      <c r="H426" s="30">
        <v>62.536999999999999</v>
      </c>
      <c r="I426" s="23">
        <v>36.549999999999997</v>
      </c>
      <c r="J426" s="23">
        <v>5.7000000000000002E-2</v>
      </c>
      <c r="K426" s="23" t="s">
        <v>27</v>
      </c>
      <c r="L426" s="23" t="s">
        <v>27</v>
      </c>
      <c r="M426" s="23" t="s">
        <v>27</v>
      </c>
      <c r="N426" s="23" t="s">
        <v>27</v>
      </c>
      <c r="O426" s="30">
        <v>0.129</v>
      </c>
      <c r="P426" s="23" t="s">
        <v>27</v>
      </c>
      <c r="Q426" s="23">
        <v>4.4999999999999998E-2</v>
      </c>
      <c r="R426" s="23" t="s">
        <v>27</v>
      </c>
      <c r="S426" s="23" t="s">
        <v>27</v>
      </c>
      <c r="T426" s="30" t="s">
        <v>27</v>
      </c>
      <c r="U426" s="23" t="s">
        <v>27</v>
      </c>
      <c r="V426" s="23" t="s">
        <v>27</v>
      </c>
      <c r="W426" s="30" t="s">
        <v>27</v>
      </c>
      <c r="X426" s="23">
        <v>99.317999999999998</v>
      </c>
      <c r="Z426" s="18" t="s">
        <v>85</v>
      </c>
      <c r="AB426" s="1"/>
      <c r="AC426" s="32">
        <v>49.440472082035861</v>
      </c>
      <c r="AD426" s="18">
        <v>50.33467518614151</v>
      </c>
      <c r="AE426" s="18">
        <v>8.9607787008500694E-2</v>
      </c>
      <c r="AF426" s="18">
        <v>0</v>
      </c>
      <c r="AG426" s="18">
        <v>0</v>
      </c>
      <c r="AH426" s="18">
        <v>0</v>
      </c>
      <c r="AI426" s="18">
        <v>0</v>
      </c>
      <c r="AJ426" s="18">
        <v>9.703542287002373E-2</v>
      </c>
      <c r="AK426" s="18">
        <v>0</v>
      </c>
      <c r="AL426" s="18">
        <v>3.8209521944106338E-2</v>
      </c>
      <c r="AM426" s="18">
        <v>0</v>
      </c>
      <c r="AN426" s="18">
        <v>0</v>
      </c>
      <c r="AO426" s="18">
        <v>0</v>
      </c>
      <c r="AP426" s="18">
        <v>0</v>
      </c>
      <c r="AQ426" s="18">
        <v>0</v>
      </c>
      <c r="AR426" s="18">
        <v>100</v>
      </c>
      <c r="AT426" s="281" t="s">
        <v>134</v>
      </c>
      <c r="AU426" s="53" t="str">
        <f t="shared" ref="AU426:AU440" si="42">Z426</f>
        <v>po</v>
      </c>
      <c r="AV426" s="18">
        <f t="shared" ref="AV426:AV440" si="43">AC426/AD426</f>
        <v>0.98223484902209424</v>
      </c>
      <c r="AW426" s="18">
        <f t="shared" ref="AW426:AW440" si="44">SUM(AC426,AG426,AJ426,AK426,AL426,AO426)/AD426</f>
        <v>0.98492176304933254</v>
      </c>
      <c r="AX426" s="18"/>
      <c r="AY426" s="62"/>
      <c r="AZ426" s="62"/>
      <c r="BA426" s="62"/>
      <c r="BC426" s="36"/>
    </row>
    <row r="427" spans="1:55" s="21" customFormat="1" x14ac:dyDescent="0.2">
      <c r="A427" s="26" t="s">
        <v>595</v>
      </c>
      <c r="B427" s="23" t="s">
        <v>606</v>
      </c>
      <c r="C427" s="21" t="s">
        <v>130</v>
      </c>
      <c r="D427" s="23" t="s">
        <v>53</v>
      </c>
      <c r="E427" s="23" t="s">
        <v>48</v>
      </c>
      <c r="F427" s="23" t="s">
        <v>56</v>
      </c>
      <c r="G427" s="24">
        <v>171</v>
      </c>
      <c r="H427" s="30">
        <v>62.582000000000001</v>
      </c>
      <c r="I427" s="23">
        <v>36.533000000000001</v>
      </c>
      <c r="J427" s="23">
        <v>6.6000000000000003E-2</v>
      </c>
      <c r="K427" s="23" t="s">
        <v>27</v>
      </c>
      <c r="L427" s="23" t="s">
        <v>27</v>
      </c>
      <c r="M427" s="23" t="s">
        <v>27</v>
      </c>
      <c r="N427" s="23">
        <v>4.7E-2</v>
      </c>
      <c r="O427" s="30">
        <v>0.125</v>
      </c>
      <c r="P427" s="23" t="s">
        <v>27</v>
      </c>
      <c r="Q427" s="23" t="s">
        <v>27</v>
      </c>
      <c r="R427" s="23" t="s">
        <v>27</v>
      </c>
      <c r="S427" s="23" t="s">
        <v>27</v>
      </c>
      <c r="T427" s="30" t="s">
        <v>27</v>
      </c>
      <c r="U427" s="23" t="s">
        <v>27</v>
      </c>
      <c r="V427" s="23" t="s">
        <v>27</v>
      </c>
      <c r="W427" s="30" t="s">
        <v>27</v>
      </c>
      <c r="X427" s="23">
        <v>99.353000000000009</v>
      </c>
      <c r="Z427" s="18" t="s">
        <v>85</v>
      </c>
      <c r="AB427" s="1"/>
      <c r="AC427" s="32">
        <v>49.457813057857585</v>
      </c>
      <c r="AD427" s="18">
        <v>50.292720775672215</v>
      </c>
      <c r="AE427" s="18">
        <v>0.10371814406205213</v>
      </c>
      <c r="AF427" s="18">
        <v>0</v>
      </c>
      <c r="AG427" s="18">
        <v>0</v>
      </c>
      <c r="AH427" s="18">
        <v>0</v>
      </c>
      <c r="AI427" s="18">
        <v>5.1756104693732659E-2</v>
      </c>
      <c r="AJ427" s="18">
        <v>9.3991917714415965E-2</v>
      </c>
      <c r="AK427" s="18">
        <v>0</v>
      </c>
      <c r="AL427" s="18">
        <v>0</v>
      </c>
      <c r="AM427" s="18">
        <v>0</v>
      </c>
      <c r="AN427" s="18">
        <v>0</v>
      </c>
      <c r="AO427" s="18">
        <v>0</v>
      </c>
      <c r="AP427" s="18">
        <v>0</v>
      </c>
      <c r="AQ427" s="18">
        <v>0</v>
      </c>
      <c r="AR427" s="18">
        <v>100.00000000000001</v>
      </c>
      <c r="AT427" s="281" t="s">
        <v>134</v>
      </c>
      <c r="AU427" s="53" t="str">
        <f t="shared" si="42"/>
        <v>po</v>
      </c>
      <c r="AV427" s="18">
        <f t="shared" si="43"/>
        <v>0.98339903459312361</v>
      </c>
      <c r="AW427" s="18">
        <f t="shared" si="44"/>
        <v>0.9852679316475037</v>
      </c>
      <c r="AX427" s="18"/>
      <c r="AY427" s="62"/>
      <c r="AZ427" s="62"/>
      <c r="BA427" s="62"/>
      <c r="BC427" s="36"/>
    </row>
    <row r="428" spans="1:55" s="21" customFormat="1" x14ac:dyDescent="0.2">
      <c r="A428" s="26" t="s">
        <v>595</v>
      </c>
      <c r="B428" s="23" t="s">
        <v>606</v>
      </c>
      <c r="C428" s="21" t="s">
        <v>130</v>
      </c>
      <c r="D428" s="23" t="s">
        <v>53</v>
      </c>
      <c r="E428" s="23" t="s">
        <v>32</v>
      </c>
      <c r="F428" s="23" t="s">
        <v>28</v>
      </c>
      <c r="G428" s="24">
        <v>119</v>
      </c>
      <c r="H428" s="30">
        <v>63.104999999999997</v>
      </c>
      <c r="I428" s="23">
        <v>36.677999999999997</v>
      </c>
      <c r="J428" s="23">
        <v>5.8000000000000003E-2</v>
      </c>
      <c r="K428" s="23" t="s">
        <v>27</v>
      </c>
      <c r="L428" s="23" t="s">
        <v>27</v>
      </c>
      <c r="M428" s="23" t="s">
        <v>27</v>
      </c>
      <c r="N428" s="23">
        <v>2.5999999999999999E-2</v>
      </c>
      <c r="O428" s="30" t="s">
        <v>27</v>
      </c>
      <c r="P428" s="23" t="s">
        <v>27</v>
      </c>
      <c r="Q428" s="23">
        <v>0.13600000000000001</v>
      </c>
      <c r="R428" s="23" t="s">
        <v>27</v>
      </c>
      <c r="S428" s="23" t="s">
        <v>27</v>
      </c>
      <c r="T428" s="30" t="s">
        <v>27</v>
      </c>
      <c r="U428" s="23" t="s">
        <v>27</v>
      </c>
      <c r="V428" s="23" t="s">
        <v>27</v>
      </c>
      <c r="W428" s="30" t="s">
        <v>27</v>
      </c>
      <c r="X428" s="23">
        <v>100.00299999999999</v>
      </c>
      <c r="Z428" s="18" t="s">
        <v>85</v>
      </c>
      <c r="AB428" s="1"/>
      <c r="AC428" s="32">
        <v>49.574342358110819</v>
      </c>
      <c r="AD428" s="18">
        <v>50.191845040068891</v>
      </c>
      <c r="AE428" s="18">
        <v>9.0603821348243491E-2</v>
      </c>
      <c r="AF428" s="18">
        <v>0</v>
      </c>
      <c r="AG428" s="18">
        <v>0</v>
      </c>
      <c r="AH428" s="18">
        <v>0</v>
      </c>
      <c r="AI428" s="18">
        <v>2.8460648583256531E-2</v>
      </c>
      <c r="AJ428" s="18">
        <v>0</v>
      </c>
      <c r="AK428" s="18">
        <v>0</v>
      </c>
      <c r="AL428" s="18">
        <v>0.11474813188880198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100.00000000000001</v>
      </c>
      <c r="AT428" s="281" t="s">
        <v>134</v>
      </c>
      <c r="AU428" s="53" t="str">
        <f t="shared" si="42"/>
        <v>po</v>
      </c>
      <c r="AV428" s="18">
        <f t="shared" si="43"/>
        <v>0.98769715117136836</v>
      </c>
      <c r="AW428" s="18">
        <f t="shared" si="44"/>
        <v>0.98998334192202109</v>
      </c>
      <c r="AX428" s="18"/>
      <c r="AY428" s="62"/>
      <c r="AZ428" s="62"/>
      <c r="BA428" s="62"/>
      <c r="BC428" s="36"/>
    </row>
    <row r="429" spans="1:55" s="21" customFormat="1" x14ac:dyDescent="0.2">
      <c r="A429" s="26" t="s">
        <v>595</v>
      </c>
      <c r="B429" s="23" t="s">
        <v>606</v>
      </c>
      <c r="C429" s="21" t="s">
        <v>130</v>
      </c>
      <c r="D429" s="23" t="s">
        <v>53</v>
      </c>
      <c r="E429" s="23" t="s">
        <v>37</v>
      </c>
      <c r="F429" s="23" t="s">
        <v>43</v>
      </c>
      <c r="G429" s="24">
        <v>127</v>
      </c>
      <c r="H429" s="30">
        <v>63.033000000000001</v>
      </c>
      <c r="I429" s="23">
        <v>36.543999999999997</v>
      </c>
      <c r="J429" s="23">
        <v>0.03</v>
      </c>
      <c r="K429" s="23" t="s">
        <v>27</v>
      </c>
      <c r="L429" s="23" t="s">
        <v>27</v>
      </c>
      <c r="M429" s="23" t="s">
        <v>27</v>
      </c>
      <c r="N429" s="23" t="s">
        <v>27</v>
      </c>
      <c r="O429" s="30" t="s">
        <v>27</v>
      </c>
      <c r="P429" s="23" t="s">
        <v>27</v>
      </c>
      <c r="Q429" s="23" t="s">
        <v>27</v>
      </c>
      <c r="R429" s="23" t="s">
        <v>27</v>
      </c>
      <c r="S429" s="23" t="s">
        <v>27</v>
      </c>
      <c r="T429" s="30" t="s">
        <v>27</v>
      </c>
      <c r="U429" s="23" t="s">
        <v>27</v>
      </c>
      <c r="V429" s="23" t="s">
        <v>27</v>
      </c>
      <c r="W429" s="30" t="s">
        <v>27</v>
      </c>
      <c r="X429" s="23">
        <v>99.606999999999999</v>
      </c>
      <c r="Z429" s="18" t="s">
        <v>85</v>
      </c>
      <c r="AB429" s="1"/>
      <c r="AC429" s="32">
        <v>49.73006913875718</v>
      </c>
      <c r="AD429" s="18">
        <v>50.222865903707948</v>
      </c>
      <c r="AE429" s="18">
        <v>4.7064957534874025E-2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100</v>
      </c>
      <c r="AT429" s="281" t="s">
        <v>134</v>
      </c>
      <c r="AU429" s="53" t="str">
        <f t="shared" si="42"/>
        <v>po</v>
      </c>
      <c r="AV429" s="18">
        <f t="shared" si="43"/>
        <v>0.99018780079385349</v>
      </c>
      <c r="AW429" s="18">
        <f t="shared" si="44"/>
        <v>0.99018780079385349</v>
      </c>
      <c r="AX429" s="18"/>
      <c r="AY429" s="62"/>
      <c r="AZ429" s="62"/>
      <c r="BA429" s="62"/>
      <c r="BC429" s="36"/>
    </row>
    <row r="430" spans="1:55" s="21" customFormat="1" x14ac:dyDescent="0.2">
      <c r="A430" s="26" t="s">
        <v>595</v>
      </c>
      <c r="B430" s="23" t="s">
        <v>606</v>
      </c>
      <c r="C430" s="21" t="s">
        <v>130</v>
      </c>
      <c r="D430" s="23" t="s">
        <v>53</v>
      </c>
      <c r="E430" s="23" t="s">
        <v>32</v>
      </c>
      <c r="F430" s="23" t="s">
        <v>28</v>
      </c>
      <c r="G430" s="24">
        <v>115</v>
      </c>
      <c r="H430" s="30">
        <v>63.256999999999998</v>
      </c>
      <c r="I430" s="23">
        <v>36.567999999999998</v>
      </c>
      <c r="J430" s="23" t="s">
        <v>27</v>
      </c>
      <c r="K430" s="23" t="s">
        <v>27</v>
      </c>
      <c r="L430" s="23" t="s">
        <v>27</v>
      </c>
      <c r="M430" s="23" t="s">
        <v>27</v>
      </c>
      <c r="N430" s="23" t="s">
        <v>27</v>
      </c>
      <c r="O430" s="30" t="s">
        <v>27</v>
      </c>
      <c r="P430" s="23" t="s">
        <v>27</v>
      </c>
      <c r="Q430" s="23" t="s">
        <v>27</v>
      </c>
      <c r="R430" s="23" t="s">
        <v>27</v>
      </c>
      <c r="S430" s="23" t="s">
        <v>27</v>
      </c>
      <c r="T430" s="30" t="s">
        <v>27</v>
      </c>
      <c r="U430" s="23" t="s">
        <v>27</v>
      </c>
      <c r="V430" s="23" t="s">
        <v>27</v>
      </c>
      <c r="W430" s="30" t="s">
        <v>27</v>
      </c>
      <c r="X430" s="23">
        <v>99.824999999999989</v>
      </c>
      <c r="Z430" s="18" t="s">
        <v>85</v>
      </c>
      <c r="AB430" s="1"/>
      <c r="AC430" s="32">
        <v>49.825755994805043</v>
      </c>
      <c r="AD430" s="18">
        <v>50.174244005194964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100</v>
      </c>
      <c r="AT430" s="281" t="s">
        <v>134</v>
      </c>
      <c r="AU430" s="53" t="str">
        <f t="shared" si="42"/>
        <v>po</v>
      </c>
      <c r="AV430" s="18">
        <f t="shared" si="43"/>
        <v>0.99305444422134515</v>
      </c>
      <c r="AW430" s="18">
        <f t="shared" si="44"/>
        <v>0.99305444422134515</v>
      </c>
      <c r="AX430" s="18"/>
      <c r="AY430" s="62"/>
      <c r="AZ430" s="62"/>
      <c r="BA430" s="62"/>
      <c r="BC430" s="36"/>
    </row>
    <row r="431" spans="1:55" s="21" customFormat="1" x14ac:dyDescent="0.2">
      <c r="A431" s="26" t="s">
        <v>595</v>
      </c>
      <c r="B431" s="23" t="s">
        <v>606</v>
      </c>
      <c r="C431" s="21" t="s">
        <v>130</v>
      </c>
      <c r="D431" s="23" t="s">
        <v>53</v>
      </c>
      <c r="E431" s="23" t="s">
        <v>54</v>
      </c>
      <c r="F431" s="23" t="s">
        <v>43</v>
      </c>
      <c r="G431" s="24">
        <v>179</v>
      </c>
      <c r="H431" s="30">
        <v>62.389000000000003</v>
      </c>
      <c r="I431" s="23">
        <v>36.049999999999997</v>
      </c>
      <c r="J431" s="23">
        <v>7.0999999999999994E-2</v>
      </c>
      <c r="K431" s="23" t="s">
        <v>27</v>
      </c>
      <c r="L431" s="23" t="s">
        <v>27</v>
      </c>
      <c r="M431" s="23" t="s">
        <v>27</v>
      </c>
      <c r="N431" s="23">
        <v>3.1E-2</v>
      </c>
      <c r="O431" s="30" t="s">
        <v>27</v>
      </c>
      <c r="P431" s="23" t="s">
        <v>27</v>
      </c>
      <c r="Q431" s="23" t="s">
        <v>27</v>
      </c>
      <c r="R431" s="23" t="s">
        <v>27</v>
      </c>
      <c r="S431" s="23" t="s">
        <v>27</v>
      </c>
      <c r="T431" s="30" t="s">
        <v>27</v>
      </c>
      <c r="U431" s="23" t="s">
        <v>27</v>
      </c>
      <c r="V431" s="23" t="s">
        <v>27</v>
      </c>
      <c r="W431" s="30" t="s">
        <v>27</v>
      </c>
      <c r="X431" s="23">
        <v>98.540999999999997</v>
      </c>
      <c r="Z431" s="18" t="s">
        <v>85</v>
      </c>
      <c r="AB431" s="1"/>
      <c r="AC431" s="32">
        <v>49.763708443549135</v>
      </c>
      <c r="AD431" s="18">
        <v>50.089224194216243</v>
      </c>
      <c r="AE431" s="18">
        <v>0.11261296468175112</v>
      </c>
      <c r="AF431" s="18">
        <v>0</v>
      </c>
      <c r="AG431" s="18">
        <v>0</v>
      </c>
      <c r="AH431" s="18">
        <v>0</v>
      </c>
      <c r="AI431" s="18">
        <v>3.4454397552867423E-2</v>
      </c>
      <c r="AJ431" s="18">
        <v>0</v>
      </c>
      <c r="AK431" s="18">
        <v>0</v>
      </c>
      <c r="AL431" s="18">
        <v>0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99.999999999999986</v>
      </c>
      <c r="AT431" s="281" t="s">
        <v>134</v>
      </c>
      <c r="AU431" s="53" t="str">
        <f t="shared" si="42"/>
        <v>po</v>
      </c>
      <c r="AV431" s="18">
        <f t="shared" si="43"/>
        <v>0.99350128184447517</v>
      </c>
      <c r="AW431" s="18">
        <f t="shared" si="44"/>
        <v>0.99350128184447517</v>
      </c>
      <c r="AX431" s="18"/>
      <c r="AY431" s="62"/>
      <c r="AZ431" s="62"/>
      <c r="BA431" s="62"/>
      <c r="BC431" s="36"/>
    </row>
    <row r="432" spans="1:55" s="21" customFormat="1" x14ac:dyDescent="0.2">
      <c r="A432" s="26" t="s">
        <v>595</v>
      </c>
      <c r="B432" s="23" t="s">
        <v>606</v>
      </c>
      <c r="C432" s="21" t="s">
        <v>130</v>
      </c>
      <c r="D432" s="23" t="s">
        <v>53</v>
      </c>
      <c r="E432" s="23" t="s">
        <v>37</v>
      </c>
      <c r="F432" s="23" t="s">
        <v>77</v>
      </c>
      <c r="G432" s="24">
        <v>130</v>
      </c>
      <c r="H432" s="30">
        <v>63.143000000000001</v>
      </c>
      <c r="I432" s="23">
        <v>36.450000000000003</v>
      </c>
      <c r="J432" s="23">
        <v>2.5000000000000001E-2</v>
      </c>
      <c r="K432" s="23" t="s">
        <v>27</v>
      </c>
      <c r="L432" s="23" t="s">
        <v>27</v>
      </c>
      <c r="M432" s="23" t="s">
        <v>27</v>
      </c>
      <c r="N432" s="23" t="s">
        <v>27</v>
      </c>
      <c r="O432" s="30" t="s">
        <v>27</v>
      </c>
      <c r="P432" s="23" t="s">
        <v>27</v>
      </c>
      <c r="Q432" s="23">
        <v>4.3999999999999997E-2</v>
      </c>
      <c r="R432" s="23" t="s">
        <v>27</v>
      </c>
      <c r="S432" s="23" t="s">
        <v>27</v>
      </c>
      <c r="T432" s="30" t="s">
        <v>27</v>
      </c>
      <c r="U432" s="23" t="s">
        <v>27</v>
      </c>
      <c r="V432" s="23" t="s">
        <v>27</v>
      </c>
      <c r="W432" s="30" t="s">
        <v>27</v>
      </c>
      <c r="X432" s="23">
        <v>99.662000000000006</v>
      </c>
      <c r="Z432" s="18" t="s">
        <v>85</v>
      </c>
      <c r="AB432" s="1"/>
      <c r="AC432" s="32">
        <v>49.823311626350581</v>
      </c>
      <c r="AD432" s="18">
        <v>50.1001741060592</v>
      </c>
      <c r="AE432" s="18">
        <v>3.9225882065398746E-2</v>
      </c>
      <c r="AF432" s="18">
        <v>0</v>
      </c>
      <c r="AG432" s="18">
        <v>0</v>
      </c>
      <c r="AH432" s="18">
        <v>0</v>
      </c>
      <c r="AI432" s="18">
        <v>0</v>
      </c>
      <c r="AJ432" s="18">
        <v>0</v>
      </c>
      <c r="AK432" s="18">
        <v>0</v>
      </c>
      <c r="AL432" s="18">
        <v>3.7288385524825871E-2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100</v>
      </c>
      <c r="AT432" s="281" t="s">
        <v>134</v>
      </c>
      <c r="AU432" s="53" t="str">
        <f t="shared" si="42"/>
        <v>po</v>
      </c>
      <c r="AV432" s="18">
        <f t="shared" si="43"/>
        <v>0.99447382200463985</v>
      </c>
      <c r="AW432" s="18">
        <f t="shared" si="44"/>
        <v>0.99521809857034371</v>
      </c>
      <c r="AX432" s="18"/>
      <c r="AY432" s="62"/>
      <c r="AZ432" s="62"/>
      <c r="BA432" s="62"/>
      <c r="BC432" s="36"/>
    </row>
    <row r="433" spans="1:55" s="21" customFormat="1" x14ac:dyDescent="0.2">
      <c r="A433" s="26" t="s">
        <v>595</v>
      </c>
      <c r="B433" s="23" t="s">
        <v>606</v>
      </c>
      <c r="C433" s="21" t="s">
        <v>130</v>
      </c>
      <c r="D433" s="23" t="s">
        <v>53</v>
      </c>
      <c r="E433" s="23" t="s">
        <v>32</v>
      </c>
      <c r="F433" s="23" t="s">
        <v>28</v>
      </c>
      <c r="G433" s="24">
        <v>118</v>
      </c>
      <c r="H433" s="30">
        <v>63.417000000000002</v>
      </c>
      <c r="I433" s="23">
        <v>36.482999999999997</v>
      </c>
      <c r="J433" s="23">
        <v>2.8000000000000001E-2</v>
      </c>
      <c r="K433" s="23">
        <v>6.0999999999999999E-2</v>
      </c>
      <c r="L433" s="23" t="s">
        <v>27</v>
      </c>
      <c r="M433" s="23" t="s">
        <v>27</v>
      </c>
      <c r="N433" s="23">
        <v>0.109</v>
      </c>
      <c r="O433" s="30" t="s">
        <v>27</v>
      </c>
      <c r="P433" s="23" t="s">
        <v>27</v>
      </c>
      <c r="Q433" s="23" t="s">
        <v>27</v>
      </c>
      <c r="R433" s="23" t="s">
        <v>27</v>
      </c>
      <c r="S433" s="23" t="s">
        <v>27</v>
      </c>
      <c r="T433" s="30" t="s">
        <v>27</v>
      </c>
      <c r="U433" s="23" t="s">
        <v>27</v>
      </c>
      <c r="V433" s="23" t="s">
        <v>27</v>
      </c>
      <c r="W433" s="30" t="s">
        <v>27</v>
      </c>
      <c r="X433" s="23">
        <v>100.09800000000001</v>
      </c>
      <c r="Z433" s="18" t="s">
        <v>85</v>
      </c>
      <c r="AB433" s="1"/>
      <c r="AC433" s="32">
        <v>49.822483721845941</v>
      </c>
      <c r="AD433" s="18">
        <v>49.92804343986009</v>
      </c>
      <c r="AE433" s="18">
        <v>4.3742443820539996E-2</v>
      </c>
      <c r="AF433" s="18">
        <v>8.640732057831331E-2</v>
      </c>
      <c r="AG433" s="18">
        <v>0</v>
      </c>
      <c r="AH433" s="18">
        <v>0</v>
      </c>
      <c r="AI433" s="18">
        <v>0.11932307389510891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99.999999999999986</v>
      </c>
      <c r="AT433" s="281" t="s">
        <v>134</v>
      </c>
      <c r="AU433" s="53" t="str">
        <f t="shared" si="42"/>
        <v>po</v>
      </c>
      <c r="AV433" s="18">
        <f t="shared" si="43"/>
        <v>0.99788576297524456</v>
      </c>
      <c r="AW433" s="18">
        <f t="shared" si="44"/>
        <v>0.99788576297524456</v>
      </c>
      <c r="AX433" s="18"/>
      <c r="AY433" s="62"/>
      <c r="AZ433" s="62"/>
      <c r="BA433" s="62"/>
      <c r="BC433" s="36"/>
    </row>
    <row r="434" spans="1:55" s="21" customFormat="1" x14ac:dyDescent="0.2">
      <c r="A434" s="26" t="s">
        <v>595</v>
      </c>
      <c r="B434" s="23" t="s">
        <v>606</v>
      </c>
      <c r="C434" s="21" t="s">
        <v>130</v>
      </c>
      <c r="D434" s="23" t="s">
        <v>53</v>
      </c>
      <c r="E434" s="23" t="s">
        <v>37</v>
      </c>
      <c r="F434" s="23" t="s">
        <v>77</v>
      </c>
      <c r="G434" s="24">
        <v>131</v>
      </c>
      <c r="H434" s="30">
        <v>63.146999999999998</v>
      </c>
      <c r="I434" s="23">
        <v>36.289000000000001</v>
      </c>
      <c r="J434" s="23">
        <v>2.5000000000000001E-2</v>
      </c>
      <c r="K434" s="23" t="s">
        <v>27</v>
      </c>
      <c r="L434" s="23" t="s">
        <v>27</v>
      </c>
      <c r="M434" s="23" t="s">
        <v>27</v>
      </c>
      <c r="N434" s="23">
        <v>2.8000000000000001E-2</v>
      </c>
      <c r="O434" s="30" t="s">
        <v>27</v>
      </c>
      <c r="P434" s="23" t="s">
        <v>27</v>
      </c>
      <c r="Q434" s="23" t="s">
        <v>27</v>
      </c>
      <c r="R434" s="23" t="s">
        <v>27</v>
      </c>
      <c r="S434" s="23" t="s">
        <v>27</v>
      </c>
      <c r="T434" s="30" t="s">
        <v>27</v>
      </c>
      <c r="U434" s="23" t="s">
        <v>27</v>
      </c>
      <c r="V434" s="23" t="s">
        <v>27</v>
      </c>
      <c r="W434" s="30" t="s">
        <v>27</v>
      </c>
      <c r="X434" s="23">
        <v>99.489000000000019</v>
      </c>
      <c r="Z434" s="18" t="s">
        <v>85</v>
      </c>
      <c r="AB434" s="1"/>
      <c r="AC434" s="32">
        <v>49.938649928138155</v>
      </c>
      <c r="AD434" s="18">
        <v>49.991181243242416</v>
      </c>
      <c r="AE434" s="18">
        <v>3.9314197398011293E-2</v>
      </c>
      <c r="AF434" s="18">
        <v>0</v>
      </c>
      <c r="AG434" s="18">
        <v>0</v>
      </c>
      <c r="AH434" s="18">
        <v>0</v>
      </c>
      <c r="AI434" s="18">
        <v>3.0854631221439163E-2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100.00000000000003</v>
      </c>
      <c r="AT434" s="281" t="s">
        <v>134</v>
      </c>
      <c r="AU434" s="53" t="str">
        <f t="shared" si="42"/>
        <v>po</v>
      </c>
      <c r="AV434" s="18">
        <f t="shared" si="43"/>
        <v>0.99894918836086988</v>
      </c>
      <c r="AW434" s="18">
        <f t="shared" si="44"/>
        <v>0.99894918836086988</v>
      </c>
      <c r="AX434" s="18"/>
      <c r="AY434" s="62"/>
      <c r="AZ434" s="62"/>
      <c r="BA434" s="62"/>
      <c r="BC434" s="36"/>
    </row>
    <row r="435" spans="1:55" s="21" customFormat="1" x14ac:dyDescent="0.2">
      <c r="A435" s="26" t="s">
        <v>595</v>
      </c>
      <c r="B435" s="23" t="s">
        <v>606</v>
      </c>
      <c r="C435" s="21" t="s">
        <v>130</v>
      </c>
      <c r="D435" s="23" t="s">
        <v>53</v>
      </c>
      <c r="E435" s="23" t="s">
        <v>32</v>
      </c>
      <c r="F435" s="23" t="s">
        <v>28</v>
      </c>
      <c r="G435" s="24">
        <v>117</v>
      </c>
      <c r="H435" s="30">
        <v>63.49</v>
      </c>
      <c r="I435" s="23">
        <v>36.451999999999998</v>
      </c>
      <c r="J435" s="23" t="s">
        <v>27</v>
      </c>
      <c r="K435" s="23" t="s">
        <v>27</v>
      </c>
      <c r="L435" s="23" t="s">
        <v>27</v>
      </c>
      <c r="M435" s="23" t="s">
        <v>27</v>
      </c>
      <c r="N435" s="23" t="s">
        <v>27</v>
      </c>
      <c r="O435" s="30" t="s">
        <v>27</v>
      </c>
      <c r="P435" s="23" t="s">
        <v>27</v>
      </c>
      <c r="Q435" s="23" t="s">
        <v>27</v>
      </c>
      <c r="R435" s="23" t="s">
        <v>27</v>
      </c>
      <c r="S435" s="23" t="s">
        <v>27</v>
      </c>
      <c r="T435" s="30" t="s">
        <v>27</v>
      </c>
      <c r="U435" s="23" t="s">
        <v>27</v>
      </c>
      <c r="V435" s="23" t="s">
        <v>27</v>
      </c>
      <c r="W435" s="30" t="s">
        <v>27</v>
      </c>
      <c r="X435" s="23">
        <v>99.942000000000007</v>
      </c>
      <c r="Z435" s="18" t="s">
        <v>85</v>
      </c>
      <c r="AB435" s="1"/>
      <c r="AC435" s="32">
        <v>49.997101143371296</v>
      </c>
      <c r="AD435" s="18">
        <v>50.002898856628697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0</v>
      </c>
      <c r="AK435" s="18">
        <v>0</v>
      </c>
      <c r="AL435" s="18">
        <v>0</v>
      </c>
      <c r="AM435" s="18">
        <v>0</v>
      </c>
      <c r="AN435" s="18">
        <v>0</v>
      </c>
      <c r="AO435" s="18">
        <v>0</v>
      </c>
      <c r="AP435" s="18">
        <v>0</v>
      </c>
      <c r="AQ435" s="18">
        <v>0</v>
      </c>
      <c r="AR435" s="18">
        <v>100</v>
      </c>
      <c r="AT435" s="281" t="s">
        <v>134</v>
      </c>
      <c r="AU435" s="53" t="str">
        <f t="shared" si="42"/>
        <v>po</v>
      </c>
      <c r="AV435" s="18">
        <f t="shared" si="43"/>
        <v>0.99988405245715806</v>
      </c>
      <c r="AW435" s="18">
        <f t="shared" si="44"/>
        <v>0.99988405245715806</v>
      </c>
      <c r="AX435" s="18"/>
      <c r="AY435" s="62"/>
      <c r="AZ435" s="62"/>
      <c r="BA435" s="62"/>
      <c r="BC435" s="36"/>
    </row>
    <row r="436" spans="1:55" s="21" customFormat="1" x14ac:dyDescent="0.2">
      <c r="A436" s="26" t="s">
        <v>595</v>
      </c>
      <c r="B436" s="23" t="s">
        <v>606</v>
      </c>
      <c r="C436" s="21" t="s">
        <v>130</v>
      </c>
      <c r="D436" s="23" t="s">
        <v>53</v>
      </c>
      <c r="E436" s="23" t="s">
        <v>37</v>
      </c>
      <c r="F436" s="23" t="s">
        <v>43</v>
      </c>
      <c r="G436" s="24">
        <v>128</v>
      </c>
      <c r="H436" s="30">
        <v>63.271999999999998</v>
      </c>
      <c r="I436" s="23">
        <v>36.316000000000003</v>
      </c>
      <c r="J436" s="23">
        <v>5.0999999999999997E-2</v>
      </c>
      <c r="K436" s="23" t="s">
        <v>27</v>
      </c>
      <c r="L436" s="23" t="s">
        <v>27</v>
      </c>
      <c r="M436" s="23" t="s">
        <v>27</v>
      </c>
      <c r="N436" s="23">
        <v>2.5999999999999999E-2</v>
      </c>
      <c r="O436" s="30" t="s">
        <v>27</v>
      </c>
      <c r="P436" s="23" t="s">
        <v>27</v>
      </c>
      <c r="Q436" s="23" t="s">
        <v>27</v>
      </c>
      <c r="R436" s="23" t="s">
        <v>27</v>
      </c>
      <c r="S436" s="23" t="s">
        <v>27</v>
      </c>
      <c r="T436" s="30" t="s">
        <v>27</v>
      </c>
      <c r="U436" s="23" t="s">
        <v>27</v>
      </c>
      <c r="V436" s="23" t="s">
        <v>27</v>
      </c>
      <c r="W436" s="30" t="s">
        <v>27</v>
      </c>
      <c r="X436" s="23">
        <v>99.664999999999992</v>
      </c>
      <c r="Z436" s="18" t="s">
        <v>85</v>
      </c>
      <c r="AB436" s="1"/>
      <c r="AC436" s="32">
        <v>49.950225053794746</v>
      </c>
      <c r="AD436" s="18">
        <v>49.941113121090488</v>
      </c>
      <c r="AE436" s="18">
        <v>8.0061070685282815E-2</v>
      </c>
      <c r="AF436" s="18">
        <v>0</v>
      </c>
      <c r="AG436" s="18">
        <v>0</v>
      </c>
      <c r="AH436" s="18">
        <v>0</v>
      </c>
      <c r="AI436" s="18">
        <v>2.8600754429481404E-2</v>
      </c>
      <c r="AJ436" s="18">
        <v>0</v>
      </c>
      <c r="AK436" s="18">
        <v>0</v>
      </c>
      <c r="AL436" s="18">
        <v>0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100</v>
      </c>
      <c r="AT436" s="281" t="s">
        <v>134</v>
      </c>
      <c r="AU436" s="53" t="str">
        <f t="shared" si="42"/>
        <v>po</v>
      </c>
      <c r="AV436" s="18">
        <f t="shared" si="43"/>
        <v>1.0001824535364714</v>
      </c>
      <c r="AW436" s="18">
        <f t="shared" si="44"/>
        <v>1.0001824535364714</v>
      </c>
      <c r="AX436" s="18"/>
      <c r="AY436" s="62"/>
      <c r="AZ436" s="62"/>
      <c r="BA436" s="62"/>
      <c r="BC436" s="36"/>
    </row>
    <row r="437" spans="1:55" s="21" customFormat="1" x14ac:dyDescent="0.2">
      <c r="A437" s="26" t="s">
        <v>595</v>
      </c>
      <c r="B437" s="23" t="s">
        <v>606</v>
      </c>
      <c r="C437" s="21" t="s">
        <v>130</v>
      </c>
      <c r="D437" s="23" t="s">
        <v>53</v>
      </c>
      <c r="E437" s="23" t="s">
        <v>32</v>
      </c>
      <c r="F437" s="23" t="s">
        <v>28</v>
      </c>
      <c r="G437" s="24">
        <v>114</v>
      </c>
      <c r="H437" s="30">
        <v>63.761000000000003</v>
      </c>
      <c r="I437" s="23">
        <v>36.591999999999999</v>
      </c>
      <c r="J437" s="23">
        <v>5.7000000000000002E-2</v>
      </c>
      <c r="K437" s="23" t="s">
        <v>27</v>
      </c>
      <c r="L437" s="23" t="s">
        <v>27</v>
      </c>
      <c r="M437" s="23" t="s">
        <v>27</v>
      </c>
      <c r="N437" s="23" t="s">
        <v>27</v>
      </c>
      <c r="O437" s="30" t="s">
        <v>27</v>
      </c>
      <c r="P437" s="23" t="s">
        <v>27</v>
      </c>
      <c r="Q437" s="23" t="s">
        <v>27</v>
      </c>
      <c r="R437" s="23" t="s">
        <v>27</v>
      </c>
      <c r="S437" s="23" t="s">
        <v>27</v>
      </c>
      <c r="T437" s="30" t="s">
        <v>27</v>
      </c>
      <c r="U437" s="23" t="s">
        <v>27</v>
      </c>
      <c r="V437" s="23" t="s">
        <v>27</v>
      </c>
      <c r="W437" s="30" t="s">
        <v>27</v>
      </c>
      <c r="X437" s="23">
        <v>100.41000000000001</v>
      </c>
      <c r="Z437" s="18" t="s">
        <v>85</v>
      </c>
      <c r="AB437" s="1"/>
      <c r="AC437" s="32">
        <v>49.963335577672844</v>
      </c>
      <c r="AD437" s="18">
        <v>49.947847342269583</v>
      </c>
      <c r="AE437" s="18">
        <v>8.8817080057565834E-2</v>
      </c>
      <c r="AF437" s="18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0</v>
      </c>
      <c r="AQ437" s="18">
        <v>0</v>
      </c>
      <c r="AR437" s="18">
        <v>100</v>
      </c>
      <c r="AT437" s="281" t="s">
        <v>134</v>
      </c>
      <c r="AU437" s="53" t="str">
        <f t="shared" si="42"/>
        <v>po</v>
      </c>
      <c r="AV437" s="18">
        <f t="shared" si="43"/>
        <v>1.0003100881464846</v>
      </c>
      <c r="AW437" s="18">
        <f t="shared" si="44"/>
        <v>1.0003100881464846</v>
      </c>
      <c r="AX437" s="18"/>
      <c r="AY437" s="62"/>
      <c r="AZ437" s="62"/>
      <c r="BA437" s="62"/>
      <c r="BC437" s="36"/>
    </row>
    <row r="438" spans="1:55" s="21" customFormat="1" x14ac:dyDescent="0.2">
      <c r="A438" s="26" t="s">
        <v>595</v>
      </c>
      <c r="B438" s="23" t="s">
        <v>606</v>
      </c>
      <c r="C438" s="21" t="s">
        <v>130</v>
      </c>
      <c r="D438" s="23" t="s">
        <v>53</v>
      </c>
      <c r="E438" s="23" t="s">
        <v>29</v>
      </c>
      <c r="F438" s="23" t="s">
        <v>34</v>
      </c>
      <c r="G438" s="24">
        <v>141</v>
      </c>
      <c r="H438" s="30">
        <v>62.491999999999997</v>
      </c>
      <c r="I438" s="23">
        <v>35.81</v>
      </c>
      <c r="J438" s="23">
        <v>0.13100000000000001</v>
      </c>
      <c r="K438" s="23" t="s">
        <v>27</v>
      </c>
      <c r="L438" s="23" t="s">
        <v>27</v>
      </c>
      <c r="M438" s="23" t="s">
        <v>27</v>
      </c>
      <c r="N438" s="23">
        <v>6.4000000000000001E-2</v>
      </c>
      <c r="O438" s="30" t="s">
        <v>27</v>
      </c>
      <c r="P438" s="23" t="s">
        <v>27</v>
      </c>
      <c r="Q438" s="23" t="s">
        <v>27</v>
      </c>
      <c r="R438" s="23" t="s">
        <v>27</v>
      </c>
      <c r="S438" s="23">
        <v>2.9000000000000001E-2</v>
      </c>
      <c r="T438" s="30" t="s">
        <v>27</v>
      </c>
      <c r="U438" s="23" t="s">
        <v>27</v>
      </c>
      <c r="V438" s="23" t="s">
        <v>27</v>
      </c>
      <c r="W438" s="30" t="s">
        <v>27</v>
      </c>
      <c r="X438" s="23">
        <v>98.525999999999982</v>
      </c>
      <c r="Z438" s="18" t="s">
        <v>85</v>
      </c>
      <c r="AB438" s="1"/>
      <c r="AC438" s="32">
        <v>49.881574237294849</v>
      </c>
      <c r="AD438" s="18">
        <v>49.791403919805326</v>
      </c>
      <c r="AE438" s="18">
        <v>0.20792770190716406</v>
      </c>
      <c r="AF438" s="18">
        <v>0</v>
      </c>
      <c r="AG438" s="18">
        <v>0</v>
      </c>
      <c r="AH438" s="18">
        <v>0</v>
      </c>
      <c r="AI438" s="18">
        <v>7.1182617777602916E-2</v>
      </c>
      <c r="AJ438" s="18">
        <v>0</v>
      </c>
      <c r="AK438" s="18">
        <v>0</v>
      </c>
      <c r="AL438" s="18">
        <v>0</v>
      </c>
      <c r="AM438" s="18">
        <v>0</v>
      </c>
      <c r="AN438" s="18">
        <v>4.7911523215082095E-2</v>
      </c>
      <c r="AO438" s="18">
        <v>0</v>
      </c>
      <c r="AP438" s="18">
        <v>0</v>
      </c>
      <c r="AQ438" s="18">
        <v>0</v>
      </c>
      <c r="AR438" s="18">
        <v>100.00000000000003</v>
      </c>
      <c r="AT438" s="281" t="s">
        <v>134</v>
      </c>
      <c r="AU438" s="53" t="str">
        <f t="shared" si="42"/>
        <v>po</v>
      </c>
      <c r="AV438" s="18">
        <f t="shared" si="43"/>
        <v>1.0018109615393604</v>
      </c>
      <c r="AW438" s="18">
        <f t="shared" si="44"/>
        <v>1.0018109615393604</v>
      </c>
      <c r="AX438" s="18"/>
      <c r="AY438" s="62"/>
      <c r="AZ438" s="62"/>
      <c r="BA438" s="62"/>
      <c r="BC438" s="36"/>
    </row>
    <row r="439" spans="1:55" s="21" customFormat="1" x14ac:dyDescent="0.2">
      <c r="A439" s="26" t="s">
        <v>595</v>
      </c>
      <c r="B439" s="23" t="s">
        <v>606</v>
      </c>
      <c r="C439" s="21" t="s">
        <v>130</v>
      </c>
      <c r="D439" s="23" t="s">
        <v>53</v>
      </c>
      <c r="E439" s="23" t="s">
        <v>29</v>
      </c>
      <c r="F439" s="23" t="s">
        <v>43</v>
      </c>
      <c r="G439" s="24">
        <v>138</v>
      </c>
      <c r="H439" s="30">
        <v>63.521000000000001</v>
      </c>
      <c r="I439" s="23">
        <v>36.393999999999998</v>
      </c>
      <c r="J439" s="23">
        <v>0.13</v>
      </c>
      <c r="K439" s="23" t="s">
        <v>27</v>
      </c>
      <c r="L439" s="23" t="s">
        <v>27</v>
      </c>
      <c r="M439" s="23" t="s">
        <v>27</v>
      </c>
      <c r="N439" s="23">
        <v>4.8000000000000001E-2</v>
      </c>
      <c r="O439" s="30" t="s">
        <v>27</v>
      </c>
      <c r="P439" s="23" t="s">
        <v>27</v>
      </c>
      <c r="Q439" s="23" t="s">
        <v>27</v>
      </c>
      <c r="R439" s="23" t="s">
        <v>27</v>
      </c>
      <c r="S439" s="23">
        <v>3.9E-2</v>
      </c>
      <c r="T439" s="30" t="s">
        <v>27</v>
      </c>
      <c r="U439" s="23" t="s">
        <v>27</v>
      </c>
      <c r="V439" s="23" t="s">
        <v>27</v>
      </c>
      <c r="W439" s="30" t="s">
        <v>27</v>
      </c>
      <c r="X439" s="23">
        <v>100.13199999999999</v>
      </c>
      <c r="Z439" s="18" t="s">
        <v>85</v>
      </c>
      <c r="AB439" s="1"/>
      <c r="AC439" s="32">
        <v>49.889478400778557</v>
      </c>
      <c r="AD439" s="18">
        <v>49.791562085954652</v>
      </c>
      <c r="AE439" s="18">
        <v>0.20303004930870591</v>
      </c>
      <c r="AF439" s="18">
        <v>0</v>
      </c>
      <c r="AG439" s="18">
        <v>0</v>
      </c>
      <c r="AH439" s="18">
        <v>0</v>
      </c>
      <c r="AI439" s="18">
        <v>5.2530450895698279E-2</v>
      </c>
      <c r="AJ439" s="18">
        <v>0</v>
      </c>
      <c r="AK439" s="18">
        <v>0</v>
      </c>
      <c r="AL439" s="18">
        <v>0</v>
      </c>
      <c r="AM439" s="18">
        <v>0</v>
      </c>
      <c r="AN439" s="18">
        <v>6.3399013062366436E-2</v>
      </c>
      <c r="AO439" s="18">
        <v>0</v>
      </c>
      <c r="AP439" s="18">
        <v>0</v>
      </c>
      <c r="AQ439" s="18">
        <v>0</v>
      </c>
      <c r="AR439" s="18">
        <v>99.999999999999986</v>
      </c>
      <c r="AT439" s="281" t="s">
        <v>134</v>
      </c>
      <c r="AU439" s="53" t="str">
        <f t="shared" si="42"/>
        <v>po</v>
      </c>
      <c r="AV439" s="18">
        <f t="shared" si="43"/>
        <v>1.0019665242607747</v>
      </c>
      <c r="AW439" s="18">
        <f t="shared" si="44"/>
        <v>1.0019665242607747</v>
      </c>
      <c r="AX439" s="18"/>
      <c r="AY439" s="62"/>
      <c r="AZ439" s="62"/>
      <c r="BA439" s="62"/>
      <c r="BC439" s="36"/>
    </row>
    <row r="440" spans="1:55" s="21" customFormat="1" x14ac:dyDescent="0.2">
      <c r="A440" s="26" t="s">
        <v>595</v>
      </c>
      <c r="B440" s="23" t="s">
        <v>606</v>
      </c>
      <c r="C440" s="21" t="s">
        <v>130</v>
      </c>
      <c r="D440" s="23" t="s">
        <v>53</v>
      </c>
      <c r="E440" s="23" t="s">
        <v>37</v>
      </c>
      <c r="F440" s="23" t="s">
        <v>43</v>
      </c>
      <c r="G440" s="24">
        <v>122</v>
      </c>
      <c r="H440" s="30">
        <v>63.594000000000001</v>
      </c>
      <c r="I440" s="23">
        <v>36.356999999999999</v>
      </c>
      <c r="J440" s="23">
        <v>3.6999999999999998E-2</v>
      </c>
      <c r="K440" s="23" t="s">
        <v>27</v>
      </c>
      <c r="L440" s="23" t="s">
        <v>27</v>
      </c>
      <c r="M440" s="23" t="s">
        <v>27</v>
      </c>
      <c r="N440" s="23" t="s">
        <v>27</v>
      </c>
      <c r="O440" s="30" t="s">
        <v>27</v>
      </c>
      <c r="P440" s="23" t="s">
        <v>27</v>
      </c>
      <c r="Q440" s="23">
        <v>4.8000000000000001E-2</v>
      </c>
      <c r="R440" s="23" t="s">
        <v>27</v>
      </c>
      <c r="S440" s="23" t="s">
        <v>27</v>
      </c>
      <c r="T440" s="30" t="s">
        <v>27</v>
      </c>
      <c r="U440" s="23" t="s">
        <v>27</v>
      </c>
      <c r="V440" s="23" t="s">
        <v>27</v>
      </c>
      <c r="W440" s="30" t="s">
        <v>27</v>
      </c>
      <c r="X440" s="23">
        <v>100.036</v>
      </c>
      <c r="Z440" s="18" t="s">
        <v>85</v>
      </c>
      <c r="AB440" s="1"/>
      <c r="AC440" s="32">
        <v>50.053913314372309</v>
      </c>
      <c r="AD440" s="18">
        <v>49.847600607319372</v>
      </c>
      <c r="AE440" s="18">
        <v>5.7909384580681178E-2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4.0576693727634984E-2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99.999999999999986</v>
      </c>
      <c r="AT440" s="281" t="s">
        <v>134</v>
      </c>
      <c r="AU440" s="53" t="str">
        <f t="shared" si="42"/>
        <v>po</v>
      </c>
      <c r="AV440" s="18">
        <f t="shared" si="43"/>
        <v>1.0041388693646098</v>
      </c>
      <c r="AW440" s="18">
        <f t="shared" si="44"/>
        <v>1.0049528843469413</v>
      </c>
      <c r="AX440" s="18"/>
      <c r="AY440" s="62"/>
      <c r="AZ440" s="62"/>
      <c r="BA440" s="62"/>
      <c r="BC440" s="36"/>
    </row>
    <row r="441" spans="1:55" s="21" customFormat="1" ht="13" x14ac:dyDescent="0.15">
      <c r="A441" s="26"/>
      <c r="D441" s="23"/>
      <c r="E441" s="23"/>
      <c r="F441" s="23"/>
      <c r="G441" s="24"/>
      <c r="H441" s="30"/>
      <c r="I441" s="23"/>
      <c r="J441" s="23"/>
      <c r="K441" s="23"/>
      <c r="L441" s="23"/>
      <c r="M441" s="23"/>
      <c r="N441" s="23"/>
      <c r="O441" s="30"/>
      <c r="P441" s="23"/>
      <c r="Q441" s="23"/>
      <c r="R441" s="23"/>
      <c r="S441" s="23"/>
      <c r="T441" s="30"/>
      <c r="U441" s="23"/>
      <c r="V441" s="23"/>
      <c r="W441" s="30"/>
      <c r="X441" s="23"/>
      <c r="AC441" s="289"/>
      <c r="AX441" s="34" t="s">
        <v>84</v>
      </c>
    </row>
    <row r="442" spans="1:55" s="21" customFormat="1" x14ac:dyDescent="0.2">
      <c r="A442" s="26"/>
      <c r="D442" s="23"/>
      <c r="E442" s="23"/>
      <c r="F442" s="23"/>
      <c r="G442" s="24"/>
      <c r="H442" s="30"/>
      <c r="I442" s="24"/>
      <c r="J442" s="24"/>
      <c r="K442" s="24"/>
      <c r="L442" s="24"/>
      <c r="M442" s="24"/>
      <c r="N442" s="24"/>
      <c r="O442" s="30"/>
      <c r="P442" s="23"/>
      <c r="Q442" s="24"/>
      <c r="R442" s="24"/>
      <c r="S442" s="24"/>
      <c r="T442" s="30"/>
      <c r="U442" s="24"/>
      <c r="V442" s="24"/>
      <c r="W442" s="30"/>
      <c r="X442" s="24"/>
      <c r="AC442" s="289"/>
      <c r="AT442" s="281" t="s">
        <v>53</v>
      </c>
      <c r="AU442" s="315" t="s">
        <v>129</v>
      </c>
      <c r="AV442" s="279">
        <f>AVERAGE(AV426:AV440)</f>
        <v>0.9953117522861249</v>
      </c>
      <c r="AW442" s="279">
        <f>AVERAGE(AW426:AW440)</f>
        <v>0.99587177184481201</v>
      </c>
      <c r="AX442" s="321">
        <f>COUNT(AV426:AV440)</f>
        <v>15</v>
      </c>
    </row>
    <row r="443" spans="1:55" s="21" customFormat="1" ht="13" x14ac:dyDescent="0.15">
      <c r="A443" s="26"/>
      <c r="D443" s="23"/>
      <c r="E443" s="23"/>
      <c r="F443" s="23"/>
      <c r="G443" s="24"/>
      <c r="H443" s="30"/>
      <c r="I443" s="24"/>
      <c r="J443" s="24"/>
      <c r="K443" s="24"/>
      <c r="L443" s="24"/>
      <c r="M443" s="24"/>
      <c r="N443" s="24"/>
      <c r="O443" s="30"/>
      <c r="P443" s="23"/>
      <c r="Q443" s="24"/>
      <c r="R443" s="24"/>
      <c r="S443" s="24"/>
      <c r="T443" s="30"/>
      <c r="U443" s="24"/>
      <c r="V443" s="24"/>
      <c r="W443" s="30"/>
      <c r="X443" s="24"/>
      <c r="AC443" s="289"/>
      <c r="AU443" s="34" t="s">
        <v>83</v>
      </c>
      <c r="AV443" s="279">
        <f>STDEV(AV426:AV440)</f>
        <v>6.866813780317834E-3</v>
      </c>
      <c r="AW443" s="279">
        <f>STDEV(AW426:AW440)</f>
        <v>6.1881301243348176E-3</v>
      </c>
    </row>
    <row r="444" spans="1:55" s="21" customFormat="1" ht="13" x14ac:dyDescent="0.15">
      <c r="A444" s="26"/>
      <c r="D444" s="23"/>
      <c r="E444" s="23"/>
      <c r="F444" s="23"/>
      <c r="G444" s="24"/>
      <c r="H444" s="30"/>
      <c r="I444" s="24"/>
      <c r="J444" s="24"/>
      <c r="K444" s="24"/>
      <c r="L444" s="24"/>
      <c r="M444" s="24"/>
      <c r="N444" s="24"/>
      <c r="O444" s="30"/>
      <c r="P444" s="23"/>
      <c r="Q444" s="24"/>
      <c r="R444" s="24"/>
      <c r="S444" s="24"/>
      <c r="T444" s="30"/>
      <c r="U444" s="24"/>
      <c r="V444" s="24"/>
      <c r="W444" s="30"/>
      <c r="X444" s="24"/>
      <c r="AC444" s="289"/>
      <c r="AU444" s="34" t="s">
        <v>82</v>
      </c>
      <c r="AV444" s="279">
        <f>MIN(AV426:AV440)</f>
        <v>0.98223484902209424</v>
      </c>
      <c r="AW444" s="279">
        <f>MIN(AW426:AW440)</f>
        <v>0.98492176304933254</v>
      </c>
    </row>
    <row r="445" spans="1:55" s="21" customFormat="1" ht="13" x14ac:dyDescent="0.15">
      <c r="A445" s="26"/>
      <c r="D445" s="23"/>
      <c r="E445" s="23"/>
      <c r="F445" s="23"/>
      <c r="G445" s="24"/>
      <c r="H445" s="30"/>
      <c r="I445" s="24"/>
      <c r="J445" s="24"/>
      <c r="K445" s="24"/>
      <c r="L445" s="24"/>
      <c r="M445" s="24"/>
      <c r="N445" s="24"/>
      <c r="O445" s="30"/>
      <c r="P445" s="23"/>
      <c r="Q445" s="24"/>
      <c r="R445" s="24"/>
      <c r="S445" s="24"/>
      <c r="T445" s="30"/>
      <c r="U445" s="24"/>
      <c r="V445" s="24"/>
      <c r="W445" s="30"/>
      <c r="X445" s="24"/>
      <c r="AC445" s="289"/>
      <c r="AU445" s="34" t="s">
        <v>81</v>
      </c>
      <c r="AV445" s="279">
        <f>MAX(AV426:AV440)</f>
        <v>1.0041388693646098</v>
      </c>
      <c r="AW445" s="279">
        <f>MAX(AW426:AW440)</f>
        <v>1.0049528843469413</v>
      </c>
    </row>
    <row r="446" spans="1:55" s="21" customFormat="1" ht="13" x14ac:dyDescent="0.15">
      <c r="A446" s="42"/>
      <c r="B446" s="37"/>
      <c r="C446" s="37"/>
      <c r="D446" s="39"/>
      <c r="E446" s="39"/>
      <c r="F446" s="39"/>
      <c r="G446" s="41"/>
      <c r="H446" s="40"/>
      <c r="I446" s="41"/>
      <c r="J446" s="41"/>
      <c r="K446" s="41"/>
      <c r="L446" s="41"/>
      <c r="M446" s="41"/>
      <c r="N446" s="41"/>
      <c r="O446" s="40"/>
      <c r="P446" s="39"/>
      <c r="Q446" s="41"/>
      <c r="R446" s="41"/>
      <c r="S446" s="41"/>
      <c r="T446" s="40"/>
      <c r="U446" s="41"/>
      <c r="V446" s="41"/>
      <c r="W446" s="40"/>
      <c r="X446" s="41"/>
      <c r="Y446" s="37"/>
      <c r="Z446" s="37"/>
      <c r="AA446" s="37"/>
      <c r="AB446" s="37"/>
      <c r="AC446" s="290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32"/>
      <c r="AW446" s="37"/>
      <c r="AX446" s="37"/>
    </row>
    <row r="451" spans="3:23" x14ac:dyDescent="0.2">
      <c r="C451" s="453" t="s">
        <v>603</v>
      </c>
      <c r="D451" s="411"/>
      <c r="E451" s="411"/>
      <c r="F451" s="411"/>
      <c r="G451" s="411"/>
      <c r="H451" s="411"/>
      <c r="I451" s="411"/>
      <c r="J451" s="411"/>
      <c r="K451" s="411"/>
      <c r="L451" s="411"/>
      <c r="M451" s="411"/>
      <c r="N451" s="411"/>
      <c r="O451" s="411"/>
      <c r="P451" s="411"/>
      <c r="Q451" s="411"/>
      <c r="R451" s="411"/>
      <c r="S451" s="411"/>
      <c r="T451" s="411"/>
      <c r="U451" s="1"/>
      <c r="V451" s="1"/>
      <c r="W451" s="1"/>
    </row>
    <row r="452" spans="3:23" x14ac:dyDescent="0.2">
      <c r="C452" s="410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"/>
      <c r="V452" s="1"/>
      <c r="W452" s="1"/>
    </row>
    <row r="453" spans="3:23" ht="16" thickBot="1" x14ac:dyDescent="0.25">
      <c r="C453" s="417"/>
      <c r="D453" s="454"/>
      <c r="E453" s="454"/>
      <c r="F453" s="454"/>
      <c r="G453" s="454"/>
      <c r="H453" s="454"/>
      <c r="I453" s="454"/>
      <c r="J453" s="454"/>
      <c r="K453" s="454"/>
      <c r="L453" s="454"/>
      <c r="M453" s="454"/>
      <c r="N453" s="454"/>
      <c r="O453" s="454"/>
      <c r="P453" s="454"/>
      <c r="Q453" s="454"/>
      <c r="R453" s="454"/>
      <c r="S453" s="454"/>
      <c r="T453" s="454"/>
      <c r="U453" s="1"/>
      <c r="V453" s="1"/>
      <c r="W453" s="1"/>
    </row>
    <row r="454" spans="3:23" x14ac:dyDescent="0.2">
      <c r="C454" s="444" t="s">
        <v>594</v>
      </c>
      <c r="D454" s="409"/>
      <c r="E454" s="409"/>
      <c r="F454" s="409"/>
      <c r="G454" s="448" t="s">
        <v>562</v>
      </c>
      <c r="H454" s="449" t="s">
        <v>17</v>
      </c>
      <c r="I454" s="449" t="s">
        <v>16</v>
      </c>
      <c r="J454" s="449" t="s">
        <v>15</v>
      </c>
      <c r="K454" s="449" t="s">
        <v>14</v>
      </c>
      <c r="L454" s="449" t="s">
        <v>13</v>
      </c>
      <c r="M454" s="449" t="s">
        <v>12</v>
      </c>
      <c r="N454" s="449" t="s">
        <v>11</v>
      </c>
      <c r="O454" s="449" t="s">
        <v>10</v>
      </c>
      <c r="P454" s="449" t="s">
        <v>9</v>
      </c>
      <c r="Q454" s="449" t="s">
        <v>8</v>
      </c>
      <c r="R454" s="449" t="s">
        <v>7</v>
      </c>
      <c r="S454" s="449" t="s">
        <v>6</v>
      </c>
      <c r="T454" s="449" t="s">
        <v>5</v>
      </c>
      <c r="U454" s="1"/>
      <c r="V454" s="1"/>
      <c r="W454" s="1"/>
    </row>
    <row r="455" spans="3:23" x14ac:dyDescent="0.2">
      <c r="C455" s="414" t="s">
        <v>561</v>
      </c>
      <c r="D455" s="411"/>
      <c r="E455" s="411"/>
      <c r="F455" s="411"/>
      <c r="G455" s="412" t="s">
        <v>563</v>
      </c>
      <c r="H455" s="413">
        <v>0.11485294117647059</v>
      </c>
      <c r="I455" s="413">
        <v>2.4920833333333333E-2</v>
      </c>
      <c r="J455" s="413">
        <v>1.1576470588235294E-2</v>
      </c>
      <c r="K455" s="413">
        <v>2.4132432432432432E-2</v>
      </c>
      <c r="L455" s="413">
        <v>2.3647272727272729E-2</v>
      </c>
      <c r="M455" s="413">
        <v>2.622560975609756E-2</v>
      </c>
      <c r="N455" s="413">
        <v>1.6918085106382978E-2</v>
      </c>
      <c r="O455" s="413">
        <v>0.1045060606060606</v>
      </c>
      <c r="P455" s="413">
        <v>8.7053012048192768E-2</v>
      </c>
      <c r="Q455" s="413">
        <v>2.4592929292929291E-2</v>
      </c>
      <c r="R455" s="413">
        <v>2.6207407407407408E-2</v>
      </c>
      <c r="S455" s="413">
        <v>2.020441176470588E-2</v>
      </c>
      <c r="T455" s="413">
        <v>0.11703766233766234</v>
      </c>
      <c r="U455" s="1"/>
      <c r="V455" s="1"/>
      <c r="W455" s="1"/>
    </row>
    <row r="456" spans="3:23" ht="16" thickBot="1" x14ac:dyDescent="0.25">
      <c r="C456" s="441"/>
      <c r="D456" s="441"/>
      <c r="E456" s="441"/>
      <c r="F456" s="441"/>
      <c r="G456" s="442" t="s">
        <v>564</v>
      </c>
      <c r="H456" s="441" t="s">
        <v>565</v>
      </c>
      <c r="I456" s="441" t="s">
        <v>565</v>
      </c>
      <c r="J456" s="441" t="s">
        <v>566</v>
      </c>
      <c r="K456" s="441" t="s">
        <v>567</v>
      </c>
      <c r="L456" s="441" t="s">
        <v>568</v>
      </c>
      <c r="M456" s="441" t="s">
        <v>569</v>
      </c>
      <c r="N456" s="441" t="s">
        <v>570</v>
      </c>
      <c r="O456" s="441" t="s">
        <v>571</v>
      </c>
      <c r="P456" s="441" t="s">
        <v>572</v>
      </c>
      <c r="Q456" s="441" t="s">
        <v>573</v>
      </c>
      <c r="R456" s="441" t="s">
        <v>574</v>
      </c>
      <c r="S456" s="441" t="s">
        <v>575</v>
      </c>
      <c r="T456" s="441" t="s">
        <v>565</v>
      </c>
      <c r="U456" s="1"/>
      <c r="V456" s="1"/>
      <c r="W456" s="1"/>
    </row>
    <row r="457" spans="3:23" ht="16" thickBot="1" x14ac:dyDescent="0.25">
      <c r="C457" s="417"/>
      <c r="D457" s="454"/>
      <c r="E457" s="454"/>
      <c r="F457" s="454"/>
      <c r="G457" s="454"/>
      <c r="H457" s="454"/>
      <c r="I457" s="454"/>
      <c r="J457" s="454"/>
      <c r="K457" s="454"/>
      <c r="L457" s="454"/>
      <c r="M457" s="454"/>
      <c r="N457" s="454"/>
      <c r="O457" s="454"/>
      <c r="P457" s="454"/>
      <c r="Q457" s="454"/>
      <c r="R457" s="454"/>
      <c r="S457" s="454"/>
      <c r="T457" s="454"/>
      <c r="U457" s="1"/>
      <c r="V457" s="1"/>
      <c r="W457" s="1"/>
    </row>
    <row r="458" spans="3:23" x14ac:dyDescent="0.2">
      <c r="C458" s="444" t="s">
        <v>610</v>
      </c>
      <c r="D458" s="409"/>
      <c r="E458" s="409"/>
      <c r="F458" s="409"/>
      <c r="G458" s="448" t="s">
        <v>562</v>
      </c>
      <c r="H458" s="449" t="s">
        <v>17</v>
      </c>
      <c r="I458" s="449" t="s">
        <v>16</v>
      </c>
      <c r="J458" s="449" t="s">
        <v>15</v>
      </c>
      <c r="K458" s="449" t="s">
        <v>14</v>
      </c>
      <c r="L458" s="449" t="s">
        <v>13</v>
      </c>
      <c r="M458" s="449" t="s">
        <v>12</v>
      </c>
      <c r="N458" s="449" t="s">
        <v>11</v>
      </c>
      <c r="O458" s="449" t="s">
        <v>10</v>
      </c>
      <c r="P458" s="449" t="s">
        <v>9</v>
      </c>
      <c r="Q458" s="449" t="s">
        <v>8</v>
      </c>
      <c r="R458" s="449" t="s">
        <v>7</v>
      </c>
      <c r="S458" s="449" t="s">
        <v>6</v>
      </c>
      <c r="T458" s="449" t="s">
        <v>5</v>
      </c>
      <c r="U458" s="449" t="s">
        <v>4</v>
      </c>
      <c r="V458" s="449" t="s">
        <v>19</v>
      </c>
      <c r="W458" s="449" t="s">
        <v>145</v>
      </c>
    </row>
    <row r="459" spans="3:23" x14ac:dyDescent="0.2">
      <c r="C459" s="414" t="s">
        <v>586</v>
      </c>
      <c r="D459" s="417"/>
      <c r="E459" s="417"/>
      <c r="F459" s="417"/>
      <c r="G459" s="412" t="s">
        <v>563</v>
      </c>
      <c r="H459" s="18">
        <v>0.09</v>
      </c>
      <c r="I459" s="78">
        <v>0.03</v>
      </c>
      <c r="J459" s="18">
        <v>0.02</v>
      </c>
      <c r="K459" s="18">
        <v>0.04</v>
      </c>
      <c r="L459" s="18">
        <v>0.03</v>
      </c>
      <c r="M459" s="18">
        <v>0.05</v>
      </c>
      <c r="N459" s="417">
        <v>0.02</v>
      </c>
      <c r="O459" s="18">
        <v>0.1</v>
      </c>
      <c r="P459" s="18">
        <v>0.09</v>
      </c>
      <c r="Q459" s="18">
        <v>0.03</v>
      </c>
      <c r="R459" s="18">
        <v>0.03</v>
      </c>
      <c r="S459" s="18">
        <v>0.02</v>
      </c>
      <c r="T459" s="18">
        <v>0.12</v>
      </c>
      <c r="U459" s="417">
        <v>0.04</v>
      </c>
      <c r="V459" s="78">
        <v>1</v>
      </c>
      <c r="W459" s="417">
        <v>0.15</v>
      </c>
    </row>
    <row r="460" spans="3:23" ht="16" thickBot="1" x14ac:dyDescent="0.25">
      <c r="C460" s="419"/>
      <c r="D460" s="419"/>
      <c r="E460" s="419"/>
      <c r="F460" s="419"/>
      <c r="G460" s="442" t="s">
        <v>564</v>
      </c>
      <c r="H460" s="441" t="s">
        <v>565</v>
      </c>
      <c r="I460" s="441" t="s">
        <v>565</v>
      </c>
      <c r="J460" s="97" t="s">
        <v>590</v>
      </c>
      <c r="K460" s="441" t="s">
        <v>567</v>
      </c>
      <c r="L460" s="441" t="s">
        <v>592</v>
      </c>
      <c r="M460" s="441" t="s">
        <v>569</v>
      </c>
      <c r="N460" s="97" t="s">
        <v>590</v>
      </c>
      <c r="O460" s="97" t="s">
        <v>571</v>
      </c>
      <c r="P460" s="97" t="s">
        <v>572</v>
      </c>
      <c r="Q460" s="97" t="s">
        <v>579</v>
      </c>
      <c r="R460" s="97" t="s">
        <v>575</v>
      </c>
      <c r="S460" s="97" t="s">
        <v>591</v>
      </c>
      <c r="T460" s="441" t="s">
        <v>565</v>
      </c>
      <c r="U460" s="419" t="s">
        <v>587</v>
      </c>
      <c r="V460" s="419" t="s">
        <v>588</v>
      </c>
      <c r="W460" s="419" t="s">
        <v>589</v>
      </c>
    </row>
    <row r="461" spans="3:23" x14ac:dyDescent="0.2">
      <c r="C461" s="6"/>
      <c r="D461" s="6"/>
      <c r="E461" s="6"/>
      <c r="F461" s="6"/>
      <c r="G461" s="6"/>
      <c r="H461" s="82"/>
      <c r="I461" s="82"/>
      <c r="J461" s="9"/>
      <c r="K461" s="9"/>
      <c r="L461" s="9"/>
      <c r="M461" s="9"/>
      <c r="N461" s="6"/>
      <c r="O461" s="9"/>
      <c r="P461" s="9"/>
      <c r="Q461" s="9"/>
      <c r="R461" s="9"/>
      <c r="S461" s="9"/>
      <c r="T461" s="9"/>
    </row>
    <row r="462" spans="3:23" x14ac:dyDescent="0.2">
      <c r="C462" s="456" t="s">
        <v>618</v>
      </c>
      <c r="D462" s="6"/>
      <c r="E462" s="6"/>
      <c r="F462" s="6"/>
      <c r="G462" s="6"/>
      <c r="H462" s="82"/>
      <c r="I462" s="82"/>
      <c r="J462" s="9"/>
      <c r="K462" s="9"/>
      <c r="L462" s="9"/>
      <c r="M462" s="9"/>
      <c r="N462" s="6"/>
      <c r="O462" s="9"/>
      <c r="P462" s="9"/>
      <c r="Q462" s="9"/>
      <c r="R462" s="9"/>
      <c r="S462" s="9"/>
      <c r="T462" s="9"/>
    </row>
    <row r="463" spans="3:23" x14ac:dyDescent="0.2">
      <c r="C463" s="390" t="s">
        <v>602</v>
      </c>
      <c r="D463" s="6"/>
      <c r="E463" s="6"/>
      <c r="F463" s="6"/>
      <c r="G463" s="6"/>
      <c r="H463" s="82"/>
      <c r="I463" s="82"/>
      <c r="J463" s="9"/>
      <c r="K463" s="9"/>
      <c r="L463" s="9"/>
      <c r="M463" s="9"/>
      <c r="N463" s="6"/>
      <c r="O463" s="9"/>
      <c r="P463" s="9"/>
      <c r="Q463" s="9"/>
      <c r="R463" s="9"/>
      <c r="S463" s="9"/>
      <c r="T463" s="9"/>
    </row>
    <row r="464" spans="3:23" x14ac:dyDescent="0.2">
      <c r="C464" s="6"/>
      <c r="D464" s="6"/>
      <c r="E464" s="6"/>
      <c r="F464" s="6"/>
      <c r="G464" s="6"/>
      <c r="H464" s="82"/>
      <c r="I464" s="82"/>
      <c r="J464" s="9"/>
      <c r="K464" s="9"/>
      <c r="L464" s="9"/>
      <c r="M464" s="9"/>
      <c r="N464" s="6"/>
      <c r="O464" s="9"/>
      <c r="P464" s="9"/>
      <c r="Q464" s="9"/>
      <c r="R464" s="9"/>
      <c r="S464" s="9"/>
      <c r="T464" s="9"/>
    </row>
    <row r="465" spans="3:20" x14ac:dyDescent="0.2">
      <c r="C465" s="6"/>
      <c r="D465" s="6"/>
      <c r="E465" s="6"/>
      <c r="F465" s="6"/>
      <c r="G465" s="6"/>
      <c r="H465" s="82"/>
      <c r="I465" s="82"/>
      <c r="J465" s="9"/>
      <c r="K465" s="9"/>
      <c r="L465" s="9"/>
      <c r="M465" s="9"/>
      <c r="N465" s="6"/>
      <c r="O465" s="9"/>
      <c r="P465" s="9"/>
      <c r="Q465" s="9"/>
      <c r="R465" s="9"/>
      <c r="S465" s="9"/>
      <c r="T465" s="9"/>
    </row>
    <row r="466" spans="3:20" x14ac:dyDescent="0.2">
      <c r="C466" s="6"/>
      <c r="D466" s="6"/>
      <c r="E466" s="6"/>
      <c r="F466" s="6"/>
      <c r="G466" s="6"/>
      <c r="H466" s="82"/>
      <c r="I466" s="82"/>
      <c r="J466" s="9"/>
      <c r="K466" s="9"/>
      <c r="L466" s="9"/>
      <c r="M466" s="9"/>
      <c r="N466" s="6"/>
      <c r="O466" s="9"/>
      <c r="P466" s="9"/>
      <c r="Q466" s="9"/>
      <c r="R466" s="9"/>
      <c r="S466" s="9"/>
      <c r="T466" s="9"/>
    </row>
  </sheetData>
  <sortState xmlns:xlrd2="http://schemas.microsoft.com/office/spreadsheetml/2017/richdata2" ref="A383:GG434">
    <sortCondition ref="D383:D434"/>
  </sortState>
  <mergeCells count="2">
    <mergeCell ref="BA6:BC6"/>
    <mergeCell ref="AT7:AU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33"/>
  <sheetViews>
    <sheetView zoomScale="90" zoomScaleNormal="90" zoomScalePageLayoutView="75" workbookViewId="0">
      <selection activeCell="M4" sqref="M4"/>
    </sheetView>
  </sheetViews>
  <sheetFormatPr baseColWidth="10" defaultRowHeight="15" x14ac:dyDescent="0.2"/>
  <cols>
    <col min="1" max="1" width="10.83203125" style="6"/>
    <col min="2" max="2" width="9.33203125" bestFit="1" customWidth="1"/>
    <col min="4" max="4" width="16.33203125" bestFit="1" customWidth="1"/>
    <col min="6" max="6" width="13.6640625" bestFit="1" customWidth="1"/>
    <col min="23" max="16384" width="10.83203125" style="1"/>
  </cols>
  <sheetData>
    <row r="1" spans="1:51" x14ac:dyDescent="0.2">
      <c r="A1" s="539" t="s">
        <v>633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51" x14ac:dyDescent="0.2">
      <c r="A2" s="539" t="s">
        <v>631</v>
      </c>
      <c r="B2" s="544"/>
      <c r="C2" s="544"/>
      <c r="D2" s="544"/>
      <c r="E2" s="544"/>
      <c r="F2" s="544"/>
      <c r="G2" s="544"/>
      <c r="H2" s="544"/>
      <c r="I2" s="544"/>
      <c r="J2" s="544"/>
    </row>
    <row r="3" spans="1:51" x14ac:dyDescent="0.2">
      <c r="A3" s="539" t="s">
        <v>630</v>
      </c>
      <c r="B3" s="544"/>
      <c r="C3" s="544"/>
      <c r="D3" s="544"/>
      <c r="E3" s="544"/>
      <c r="F3" s="544"/>
      <c r="G3" s="544"/>
      <c r="H3" s="544"/>
      <c r="I3" s="544"/>
      <c r="J3" s="544"/>
    </row>
    <row r="4" spans="1:51" s="103" customFormat="1" x14ac:dyDescent="0.2">
      <c r="A4" s="542" t="s">
        <v>632</v>
      </c>
      <c r="B4" s="543"/>
      <c r="C4" s="541"/>
      <c r="D4" s="543"/>
      <c r="E4" s="541"/>
      <c r="F4" s="541"/>
      <c r="G4" s="541"/>
      <c r="H4" s="545"/>
      <c r="I4" s="546"/>
      <c r="J4" s="546"/>
      <c r="K4" s="15"/>
      <c r="L4" s="15"/>
      <c r="M4" s="15"/>
      <c r="N4" s="15"/>
      <c r="O4" s="15"/>
      <c r="P4" s="15"/>
      <c r="Q4" s="15"/>
      <c r="R4" s="15"/>
      <c r="S4" s="15"/>
      <c r="T4" s="15"/>
      <c r="U4" s="15" t="s">
        <v>24</v>
      </c>
      <c r="V4" s="15"/>
      <c r="W4" s="13"/>
      <c r="X4" s="13"/>
      <c r="Y4" s="13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</row>
    <row r="5" spans="1:51" s="103" customFormat="1" x14ac:dyDescent="0.2">
      <c r="A5" s="11"/>
      <c r="B5" s="10"/>
      <c r="C5" s="11"/>
      <c r="D5" s="10"/>
      <c r="E5" s="11"/>
      <c r="F5" s="11"/>
      <c r="G5" s="15" t="s">
        <v>25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3"/>
      <c r="X5" s="13"/>
      <c r="Y5" s="13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</row>
    <row r="6" spans="1:51" s="103" customFormat="1" ht="16" thickBot="1" x14ac:dyDescent="0.25">
      <c r="A6" s="11"/>
      <c r="B6" s="10"/>
      <c r="C6" s="11"/>
      <c r="D6" s="10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3"/>
      <c r="X6" s="13"/>
      <c r="Y6" s="13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</row>
    <row r="7" spans="1:51" s="103" customFormat="1" ht="16" thickBot="1" x14ac:dyDescent="0.25">
      <c r="A7" s="457" t="s">
        <v>389</v>
      </c>
      <c r="B7" s="457" t="s">
        <v>442</v>
      </c>
      <c r="C7" s="457" t="s">
        <v>169</v>
      </c>
      <c r="D7" s="457" t="s">
        <v>22</v>
      </c>
      <c r="E7" s="457" t="s">
        <v>20</v>
      </c>
      <c r="F7" s="457" t="s">
        <v>26</v>
      </c>
      <c r="G7" s="458" t="s">
        <v>17</v>
      </c>
      <c r="H7" s="458" t="s">
        <v>16</v>
      </c>
      <c r="I7" s="458" t="s">
        <v>15</v>
      </c>
      <c r="J7" s="458" t="s">
        <v>14</v>
      </c>
      <c r="K7" s="458" t="s">
        <v>13</v>
      </c>
      <c r="L7" s="458" t="s">
        <v>12</v>
      </c>
      <c r="M7" s="458" t="s">
        <v>10</v>
      </c>
      <c r="N7" s="458" t="s">
        <v>9</v>
      </c>
      <c r="O7" s="458" t="s">
        <v>8</v>
      </c>
      <c r="P7" s="458" t="s">
        <v>7</v>
      </c>
      <c r="Q7" s="458" t="s">
        <v>6</v>
      </c>
      <c r="R7" s="458" t="s">
        <v>5</v>
      </c>
      <c r="S7" s="458"/>
      <c r="T7" s="458" t="s">
        <v>2</v>
      </c>
      <c r="U7" s="458"/>
      <c r="V7" s="458" t="s">
        <v>18</v>
      </c>
      <c r="W7" s="13"/>
      <c r="X7" s="13"/>
      <c r="Y7" s="13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</row>
    <row r="9" spans="1:51" x14ac:dyDescent="0.2">
      <c r="A9" s="391" t="s">
        <v>483</v>
      </c>
    </row>
    <row r="10" spans="1:51" x14ac:dyDescent="0.2">
      <c r="A10" s="59" t="s">
        <v>444</v>
      </c>
      <c r="B10" s="48" t="s">
        <v>451</v>
      </c>
      <c r="C10" s="55" t="s">
        <v>175</v>
      </c>
      <c r="D10" s="55" t="s">
        <v>267</v>
      </c>
      <c r="E10" s="55" t="s">
        <v>154</v>
      </c>
      <c r="F10" s="55">
        <v>6</v>
      </c>
      <c r="G10" s="20">
        <v>90.959500000000006</v>
      </c>
      <c r="H10" s="20">
        <v>7.9100000000000004E-2</v>
      </c>
      <c r="I10" s="20">
        <v>4.1099999999999998E-2</v>
      </c>
      <c r="J10" s="20" t="s">
        <v>27</v>
      </c>
      <c r="K10" s="20" t="s">
        <v>27</v>
      </c>
      <c r="L10" s="20" t="s">
        <v>27</v>
      </c>
      <c r="M10" s="20">
        <v>7.0141</v>
      </c>
      <c r="N10" s="20">
        <v>1.7690999999999999</v>
      </c>
      <c r="O10" s="20" t="s">
        <v>27</v>
      </c>
      <c r="P10" s="20" t="s">
        <v>27</v>
      </c>
      <c r="Q10" s="20" t="s">
        <v>27</v>
      </c>
      <c r="R10" s="55" t="s">
        <v>73</v>
      </c>
      <c r="S10" s="48"/>
      <c r="T10" s="20">
        <f>SUM(G10:R10)</f>
        <v>99.862899999999996</v>
      </c>
      <c r="U10" s="48"/>
      <c r="V10" s="48" t="s">
        <v>141</v>
      </c>
    </row>
    <row r="11" spans="1:51" x14ac:dyDescent="0.2">
      <c r="A11" s="107" t="s">
        <v>444</v>
      </c>
      <c r="B11" s="38" t="s">
        <v>451</v>
      </c>
      <c r="C11" s="63" t="s">
        <v>175</v>
      </c>
      <c r="D11" s="63" t="s">
        <v>267</v>
      </c>
      <c r="E11" s="63" t="s">
        <v>154</v>
      </c>
      <c r="F11" s="63">
        <v>7</v>
      </c>
      <c r="G11" s="19">
        <v>46.919800000000002</v>
      </c>
      <c r="H11" s="19" t="s">
        <v>27</v>
      </c>
      <c r="I11" s="19" t="s">
        <v>27</v>
      </c>
      <c r="J11" s="19" t="s">
        <v>27</v>
      </c>
      <c r="K11" s="19" t="s">
        <v>27</v>
      </c>
      <c r="L11" s="19" t="s">
        <v>27</v>
      </c>
      <c r="M11" s="19">
        <v>53.4801</v>
      </c>
      <c r="N11" s="19">
        <v>0.61380000000000001</v>
      </c>
      <c r="O11" s="19" t="s">
        <v>27</v>
      </c>
      <c r="P11" s="19" t="s">
        <v>27</v>
      </c>
      <c r="Q11" s="19" t="s">
        <v>27</v>
      </c>
      <c r="R11" s="63" t="s">
        <v>73</v>
      </c>
      <c r="S11" s="38"/>
      <c r="T11" s="19">
        <f>SUM(G11:R11)</f>
        <v>101.0137</v>
      </c>
      <c r="U11" s="38"/>
      <c r="V11" s="38" t="s">
        <v>140</v>
      </c>
    </row>
    <row r="12" spans="1:51" x14ac:dyDescent="0.2">
      <c r="F12" s="6"/>
    </row>
    <row r="13" spans="1:51" x14ac:dyDescent="0.2">
      <c r="A13" s="440" t="s">
        <v>585</v>
      </c>
      <c r="F13" s="6"/>
    </row>
    <row r="14" spans="1:51" s="417" customFormat="1" x14ac:dyDescent="0.2">
      <c r="A14" s="59" t="s">
        <v>444</v>
      </c>
      <c r="B14" s="55" t="s">
        <v>451</v>
      </c>
      <c r="C14" s="55" t="s">
        <v>546</v>
      </c>
      <c r="D14" s="55" t="s">
        <v>541</v>
      </c>
      <c r="E14" s="55" t="s">
        <v>159</v>
      </c>
      <c r="F14" s="55">
        <v>13</v>
      </c>
      <c r="G14" s="157">
        <v>95.142600000000002</v>
      </c>
      <c r="H14" s="157">
        <v>5.4399999999999997E-2</v>
      </c>
      <c r="I14" s="20">
        <v>2.6700000000000002E-2</v>
      </c>
      <c r="J14" s="20" t="s">
        <v>27</v>
      </c>
      <c r="K14" s="20" t="s">
        <v>27</v>
      </c>
      <c r="L14" s="20" t="s">
        <v>27</v>
      </c>
      <c r="M14" s="20">
        <v>3.7136</v>
      </c>
      <c r="N14" s="20">
        <v>0.36359999999999998</v>
      </c>
      <c r="O14" s="20">
        <v>0.28999999999999998</v>
      </c>
      <c r="P14" s="20" t="s">
        <v>27</v>
      </c>
      <c r="Q14" s="20" t="s">
        <v>27</v>
      </c>
      <c r="R14" s="20" t="s">
        <v>27</v>
      </c>
      <c r="S14" s="20"/>
      <c r="T14" s="20">
        <f t="shared" ref="T14:T20" si="0">SUM(G14:S14)</f>
        <v>99.590900000000019</v>
      </c>
      <c r="U14" s="55"/>
      <c r="V14" s="55" t="s">
        <v>536</v>
      </c>
    </row>
    <row r="15" spans="1:51" s="417" customFormat="1" x14ac:dyDescent="0.2">
      <c r="A15" s="43" t="s">
        <v>444</v>
      </c>
      <c r="B15" s="417" t="s">
        <v>451</v>
      </c>
      <c r="C15" s="417" t="s">
        <v>546</v>
      </c>
      <c r="D15" s="417" t="s">
        <v>541</v>
      </c>
      <c r="E15" s="417" t="s">
        <v>152</v>
      </c>
      <c r="F15" s="417">
        <v>6</v>
      </c>
      <c r="G15" s="78">
        <v>95.050200000000004</v>
      </c>
      <c r="H15" s="78" t="s">
        <v>27</v>
      </c>
      <c r="I15" s="18" t="s">
        <v>27</v>
      </c>
      <c r="J15" s="18" t="s">
        <v>27</v>
      </c>
      <c r="K15" s="18" t="s">
        <v>27</v>
      </c>
      <c r="L15" s="18" t="s">
        <v>27</v>
      </c>
      <c r="M15" s="18">
        <v>3.8746999999999998</v>
      </c>
      <c r="N15" s="18">
        <v>0.52010000000000001</v>
      </c>
      <c r="O15" s="18">
        <v>9.4E-2</v>
      </c>
      <c r="P15" s="18" t="s">
        <v>27</v>
      </c>
      <c r="Q15" s="18" t="s">
        <v>27</v>
      </c>
      <c r="R15" s="18" t="s">
        <v>27</v>
      </c>
      <c r="S15" s="18"/>
      <c r="T15" s="18">
        <f t="shared" si="0"/>
        <v>99.539000000000001</v>
      </c>
      <c r="V15" s="417" t="s">
        <v>536</v>
      </c>
    </row>
    <row r="16" spans="1:51" s="417" customFormat="1" x14ac:dyDescent="0.2">
      <c r="A16" s="43" t="s">
        <v>444</v>
      </c>
      <c r="B16" s="417" t="s">
        <v>451</v>
      </c>
      <c r="C16" s="417" t="s">
        <v>546</v>
      </c>
      <c r="D16" s="417" t="s">
        <v>541</v>
      </c>
      <c r="E16" s="417" t="s">
        <v>158</v>
      </c>
      <c r="F16" s="417">
        <v>18</v>
      </c>
      <c r="G16" s="78">
        <v>91.998599999999996</v>
      </c>
      <c r="H16" s="78" t="s">
        <v>27</v>
      </c>
      <c r="I16" s="18" t="s">
        <v>27</v>
      </c>
      <c r="J16" s="18" t="s">
        <v>27</v>
      </c>
      <c r="K16" s="18" t="s">
        <v>27</v>
      </c>
      <c r="L16" s="18" t="s">
        <v>27</v>
      </c>
      <c r="M16" s="18">
        <v>6.8811</v>
      </c>
      <c r="N16" s="18">
        <v>0.64139999999999997</v>
      </c>
      <c r="O16" s="18" t="s">
        <v>27</v>
      </c>
      <c r="P16" s="18" t="s">
        <v>27</v>
      </c>
      <c r="Q16" s="18" t="s">
        <v>27</v>
      </c>
      <c r="R16" s="18" t="s">
        <v>27</v>
      </c>
      <c r="S16" s="18"/>
      <c r="T16" s="18">
        <f t="shared" si="0"/>
        <v>99.521100000000004</v>
      </c>
      <c r="V16" s="417" t="s">
        <v>536</v>
      </c>
    </row>
    <row r="17" spans="1:22" s="417" customFormat="1" x14ac:dyDescent="0.2">
      <c r="A17" s="43" t="s">
        <v>444</v>
      </c>
      <c r="B17" s="417" t="s">
        <v>451</v>
      </c>
      <c r="C17" s="417" t="s">
        <v>546</v>
      </c>
      <c r="D17" s="417" t="s">
        <v>541</v>
      </c>
      <c r="E17" s="417" t="s">
        <v>158</v>
      </c>
      <c r="F17" s="417">
        <v>17</v>
      </c>
      <c r="G17" s="78">
        <v>70.114800000000002</v>
      </c>
      <c r="H17" s="78" t="s">
        <v>27</v>
      </c>
      <c r="I17" s="18" t="s">
        <v>27</v>
      </c>
      <c r="J17" s="18" t="s">
        <v>27</v>
      </c>
      <c r="K17" s="18" t="s">
        <v>27</v>
      </c>
      <c r="L17" s="18" t="s">
        <v>27</v>
      </c>
      <c r="M17" s="18">
        <v>29.1494</v>
      </c>
      <c r="N17" s="18">
        <v>0.13850000000000001</v>
      </c>
      <c r="O17" s="18" t="s">
        <v>27</v>
      </c>
      <c r="P17" s="18" t="s">
        <v>27</v>
      </c>
      <c r="Q17" s="18" t="s">
        <v>27</v>
      </c>
      <c r="R17" s="18">
        <v>0.1358</v>
      </c>
      <c r="S17" s="18"/>
      <c r="T17" s="18">
        <f t="shared" si="0"/>
        <v>99.538499999999999</v>
      </c>
      <c r="V17" s="417" t="s">
        <v>538</v>
      </c>
    </row>
    <row r="18" spans="1:22" s="417" customFormat="1" x14ac:dyDescent="0.2">
      <c r="A18" s="43" t="s">
        <v>444</v>
      </c>
      <c r="B18" s="417" t="s">
        <v>451</v>
      </c>
      <c r="C18" s="417" t="s">
        <v>546</v>
      </c>
      <c r="D18" s="417" t="s">
        <v>541</v>
      </c>
      <c r="E18" s="417" t="s">
        <v>152</v>
      </c>
      <c r="F18" s="417">
        <v>5</v>
      </c>
      <c r="G18" s="78">
        <v>68.154200000000003</v>
      </c>
      <c r="H18" s="78">
        <v>0.1193</v>
      </c>
      <c r="I18" s="18">
        <v>3.5400000000000001E-2</v>
      </c>
      <c r="J18" s="18" t="s">
        <v>27</v>
      </c>
      <c r="K18" s="18" t="s">
        <v>27</v>
      </c>
      <c r="L18" s="18" t="s">
        <v>27</v>
      </c>
      <c r="M18" s="18">
        <v>31.011600000000001</v>
      </c>
      <c r="N18" s="18">
        <v>0.1202</v>
      </c>
      <c r="O18" s="18">
        <v>4.8099999999999997E-2</v>
      </c>
      <c r="P18" s="18" t="s">
        <v>27</v>
      </c>
      <c r="Q18" s="18" t="s">
        <v>27</v>
      </c>
      <c r="R18" s="18" t="s">
        <v>27</v>
      </c>
      <c r="S18" s="18"/>
      <c r="T18" s="18">
        <f t="shared" si="0"/>
        <v>99.488799999999998</v>
      </c>
      <c r="V18" s="417" t="s">
        <v>538</v>
      </c>
    </row>
    <row r="19" spans="1:22" s="417" customFormat="1" x14ac:dyDescent="0.2">
      <c r="A19" s="43" t="s">
        <v>444</v>
      </c>
      <c r="B19" s="417" t="s">
        <v>451</v>
      </c>
      <c r="C19" s="417" t="s">
        <v>546</v>
      </c>
      <c r="D19" s="417" t="s">
        <v>541</v>
      </c>
      <c r="E19" s="417" t="s">
        <v>159</v>
      </c>
      <c r="F19" s="417">
        <v>12</v>
      </c>
      <c r="G19" s="78">
        <v>49.222099999999998</v>
      </c>
      <c r="H19" s="78" t="s">
        <v>27</v>
      </c>
      <c r="I19" s="18" t="s">
        <v>27</v>
      </c>
      <c r="J19" s="18" t="s">
        <v>27</v>
      </c>
      <c r="K19" s="18" t="s">
        <v>27</v>
      </c>
      <c r="L19" s="18" t="s">
        <v>27</v>
      </c>
      <c r="M19" s="18">
        <v>50.443300000000001</v>
      </c>
      <c r="N19" s="18" t="s">
        <v>27</v>
      </c>
      <c r="O19" s="18">
        <v>6.4000000000000001E-2</v>
      </c>
      <c r="P19" s="18" t="s">
        <v>27</v>
      </c>
      <c r="Q19" s="18" t="s">
        <v>27</v>
      </c>
      <c r="R19" s="18">
        <v>0.3029</v>
      </c>
      <c r="S19" s="18"/>
      <c r="T19" s="18">
        <f t="shared" si="0"/>
        <v>100.03229999999999</v>
      </c>
      <c r="V19" s="417" t="s">
        <v>538</v>
      </c>
    </row>
    <row r="20" spans="1:22" s="417" customFormat="1" x14ac:dyDescent="0.2">
      <c r="A20" s="107" t="s">
        <v>444</v>
      </c>
      <c r="B20" s="63" t="s">
        <v>451</v>
      </c>
      <c r="C20" s="63" t="s">
        <v>546</v>
      </c>
      <c r="D20" s="63" t="s">
        <v>541</v>
      </c>
      <c r="E20" s="63" t="s">
        <v>152</v>
      </c>
      <c r="F20" s="63">
        <v>7</v>
      </c>
      <c r="G20" s="154">
        <v>48.286200000000001</v>
      </c>
      <c r="H20" s="154" t="s">
        <v>27</v>
      </c>
      <c r="I20" s="19">
        <v>3.8300000000000001E-2</v>
      </c>
      <c r="J20" s="19" t="s">
        <v>27</v>
      </c>
      <c r="K20" s="19" t="s">
        <v>27</v>
      </c>
      <c r="L20" s="19" t="s">
        <v>27</v>
      </c>
      <c r="M20" s="19">
        <v>51.666200000000003</v>
      </c>
      <c r="N20" s="19" t="s">
        <v>27</v>
      </c>
      <c r="O20" s="19">
        <v>6.2799999999999995E-2</v>
      </c>
      <c r="P20" s="19" t="s">
        <v>27</v>
      </c>
      <c r="Q20" s="19" t="s">
        <v>27</v>
      </c>
      <c r="R20" s="19">
        <v>0.25900000000000001</v>
      </c>
      <c r="S20" s="19"/>
      <c r="T20" s="19">
        <f t="shared" si="0"/>
        <v>100.3125</v>
      </c>
      <c r="U20" s="63"/>
      <c r="V20" s="63" t="s">
        <v>538</v>
      </c>
    </row>
    <row r="25" spans="1:22" x14ac:dyDescent="0.2">
      <c r="C25" s="453" t="s">
        <v>603</v>
      </c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</row>
    <row r="26" spans="1:22" x14ac:dyDescent="0.2">
      <c r="C26" s="410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</row>
    <row r="27" spans="1:22" ht="16" thickBot="1" x14ac:dyDescent="0.25">
      <c r="C27" s="417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</row>
    <row r="28" spans="1:22" x14ac:dyDescent="0.2">
      <c r="C28" s="444" t="s">
        <v>594</v>
      </c>
      <c r="D28" s="409"/>
      <c r="E28" s="409"/>
      <c r="F28" s="448" t="s">
        <v>562</v>
      </c>
      <c r="G28" s="449" t="s">
        <v>17</v>
      </c>
      <c r="H28" s="449" t="s">
        <v>16</v>
      </c>
      <c r="I28" s="449" t="s">
        <v>15</v>
      </c>
      <c r="J28" s="449" t="s">
        <v>14</v>
      </c>
      <c r="K28" s="449" t="s">
        <v>13</v>
      </c>
      <c r="L28" s="449" t="s">
        <v>12</v>
      </c>
      <c r="M28" s="449" t="s">
        <v>10</v>
      </c>
      <c r="N28" s="449" t="s">
        <v>9</v>
      </c>
      <c r="O28" s="449" t="s">
        <v>8</v>
      </c>
      <c r="P28" s="449" t="s">
        <v>7</v>
      </c>
      <c r="Q28" s="449" t="s">
        <v>6</v>
      </c>
      <c r="R28" s="449" t="s">
        <v>5</v>
      </c>
    </row>
    <row r="29" spans="1:22" x14ac:dyDescent="0.2">
      <c r="C29" s="414" t="s">
        <v>561</v>
      </c>
      <c r="D29" s="411"/>
      <c r="E29" s="411"/>
      <c r="F29" s="412" t="s">
        <v>563</v>
      </c>
      <c r="G29" s="413">
        <v>0.11485294117647059</v>
      </c>
      <c r="H29" s="413">
        <v>2.4920833333333333E-2</v>
      </c>
      <c r="I29" s="413">
        <v>1.1576470588235294E-2</v>
      </c>
      <c r="J29" s="413">
        <v>2.4132432432432432E-2</v>
      </c>
      <c r="K29" s="413">
        <v>2.3647272727272729E-2</v>
      </c>
      <c r="L29" s="413">
        <v>2.622560975609756E-2</v>
      </c>
      <c r="M29" s="413">
        <v>0.1045060606060606</v>
      </c>
      <c r="N29" s="413">
        <v>8.7053012048192768E-2</v>
      </c>
      <c r="O29" s="413">
        <v>2.4592929292929291E-2</v>
      </c>
      <c r="P29" s="413">
        <v>2.6207407407407408E-2</v>
      </c>
      <c r="Q29" s="413">
        <v>2.020441176470588E-2</v>
      </c>
      <c r="R29" s="413">
        <v>0.11703766233766234</v>
      </c>
    </row>
    <row r="30" spans="1:22" ht="16" thickBot="1" x14ac:dyDescent="0.25">
      <c r="C30" s="441"/>
      <c r="D30" s="441"/>
      <c r="E30" s="441"/>
      <c r="F30" s="442" t="s">
        <v>564</v>
      </c>
      <c r="G30" s="441" t="s">
        <v>565</v>
      </c>
      <c r="H30" s="441" t="s">
        <v>565</v>
      </c>
      <c r="I30" s="441" t="s">
        <v>566</v>
      </c>
      <c r="J30" s="441" t="s">
        <v>567</v>
      </c>
      <c r="K30" s="441" t="s">
        <v>568</v>
      </c>
      <c r="L30" s="441" t="s">
        <v>569</v>
      </c>
      <c r="M30" s="441" t="s">
        <v>571</v>
      </c>
      <c r="N30" s="441" t="s">
        <v>572</v>
      </c>
      <c r="O30" s="441" t="s">
        <v>573</v>
      </c>
      <c r="P30" s="441" t="s">
        <v>574</v>
      </c>
      <c r="Q30" s="441" t="s">
        <v>575</v>
      </c>
      <c r="R30" s="441" t="s">
        <v>565</v>
      </c>
    </row>
    <row r="32" spans="1:22" x14ac:dyDescent="0.2">
      <c r="C32" t="s">
        <v>615</v>
      </c>
    </row>
    <row r="33" spans="3:3" x14ac:dyDescent="0.2">
      <c r="C33" t="s">
        <v>614</v>
      </c>
    </row>
  </sheetData>
  <sortState xmlns:xlrd2="http://schemas.microsoft.com/office/spreadsheetml/2017/richdata2" ref="A14:AZ20">
    <sortCondition ref="M14:M2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All_Pyrrhotite_Analyses</vt:lpstr>
      <vt:lpstr>CR2_Pyrrhotite_Averages</vt:lpstr>
      <vt:lpstr>Y-86789 and NWA3358 Metal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</dc:creator>
  <cp:lastModifiedBy>Microsoft Office User</cp:lastModifiedBy>
  <cp:lastPrinted>2020-10-15T20:12:28Z</cp:lastPrinted>
  <dcterms:created xsi:type="dcterms:W3CDTF">2020-08-02T00:07:03Z</dcterms:created>
  <dcterms:modified xsi:type="dcterms:W3CDTF">2021-03-12T19:56:32Z</dcterms:modified>
</cp:coreProperties>
</file>